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1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drawings/drawing2.xml" ContentType="application/vnd.openxmlformats-officedocument.drawing+xml"/>
  <Override PartName="/xl/worksheets/sheet45.xml" ContentType="application/vnd.openxmlformats-officedocument.spreadsheetml.worksheet+xml"/>
  <Override PartName="/xl/drawings/drawing3.xml" ContentType="application/vnd.openxmlformats-officedocument.drawing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drawings/drawing5.xml" ContentType="application/vnd.openxmlformats-officedocument.drawing+xml"/>
  <Override PartName="/xl/worksheets/sheet48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7" autoFilterDateGrouping="1"/>
  </bookViews>
  <sheets>
    <sheet xmlns:r="http://schemas.openxmlformats.org/officeDocument/2006/relationships" name="COMO_USAR" sheetId="1" state="visible" r:id="rId1"/>
    <sheet xmlns:r="http://schemas.openxmlformats.org/officeDocument/2006/relationships" name="PROJETO" sheetId="2" state="visible" r:id="rId2"/>
    <sheet xmlns:r="http://schemas.openxmlformats.org/officeDocument/2006/relationships" name="SALDO" sheetId="3" state="visible" r:id="rId3"/>
    <sheet xmlns:r="http://schemas.openxmlformats.org/officeDocument/2006/relationships" name="CRONO_MACRO" sheetId="4" state="visible" r:id="rId4"/>
    <sheet xmlns:r="http://schemas.openxmlformats.org/officeDocument/2006/relationships" name="FATORES" sheetId="5" state="visible" r:id="rId5"/>
    <sheet xmlns:r="http://schemas.openxmlformats.org/officeDocument/2006/relationships" name="CUSTOS" sheetId="6" state="visible" r:id="rId6"/>
    <sheet xmlns:r="http://schemas.openxmlformats.org/officeDocument/2006/relationships" name="DIMENSIONAMENTO" sheetId="7" state="visible" r:id="rId7"/>
    <sheet xmlns:r="http://schemas.openxmlformats.org/officeDocument/2006/relationships" name="PLEITO" sheetId="8" state="visible" r:id="rId8"/>
    <sheet xmlns:r="http://schemas.openxmlformats.org/officeDocument/2006/relationships" name="ADITIVOS" sheetId="9" state="visible" r:id="rId9"/>
    <sheet xmlns:r="http://schemas.openxmlformats.org/officeDocument/2006/relationships" name="PRIMAVERA_P6" sheetId="10" state="visible" r:id="rId10"/>
    <sheet xmlns:r="http://schemas.openxmlformats.org/officeDocument/2006/relationships" name="N07_NOROESTE" sheetId="11" state="visible" r:id="rId11"/>
    <sheet xmlns:r="http://schemas.openxmlformats.org/officeDocument/2006/relationships" name="N08_V_PROGRESSO" sheetId="12" state="visible" r:id="rId12"/>
    <sheet xmlns:r="http://schemas.openxmlformats.org/officeDocument/2006/relationships" name="N09_Z_LESTE" sheetId="13" state="visible" r:id="rId13"/>
    <sheet xmlns:r="http://schemas.openxmlformats.org/officeDocument/2006/relationships" name="N10_CONJUNTO" sheetId="14" state="visible" r:id="rId14"/>
    <sheet xmlns:r="http://schemas.openxmlformats.org/officeDocument/2006/relationships" name="N11_ALAGADO" sheetId="15" state="visible" r:id="rId15"/>
    <sheet xmlns:r="http://schemas.openxmlformats.org/officeDocument/2006/relationships" name="N12_MONTANHOSO" sheetId="16" state="visible" r:id="rId16"/>
    <sheet xmlns:r="http://schemas.openxmlformats.org/officeDocument/2006/relationships" name="SD_JOAO_CARLOS" sheetId="17" state="visible" r:id="rId17"/>
    <sheet xmlns:r="http://schemas.openxmlformats.org/officeDocument/2006/relationships" name="SD_SAO_MANOEL" sheetId="18" state="visible" r:id="rId18"/>
    <sheet xmlns:r="http://schemas.openxmlformats.org/officeDocument/2006/relationships" name="SD_VILA_ISRAEL" sheetId="19" state="visible" r:id="rId19"/>
    <sheet xmlns:r="http://schemas.openxmlformats.org/officeDocument/2006/relationships" name="SD_MORRO_TETEU" sheetId="20" state="visible" r:id="rId20"/>
    <sheet xmlns:r="http://schemas.openxmlformats.org/officeDocument/2006/relationships" name="SD_VILA_CRIADORES" sheetId="21" state="visible" r:id="rId21"/>
    <sheet xmlns:r="http://schemas.openxmlformats.org/officeDocument/2006/relationships" name="SD_PANTANAL_BAIXO" sheetId="22" state="visible" r:id="rId22"/>
    <sheet xmlns:r="http://schemas.openxmlformats.org/officeDocument/2006/relationships" name="PROJ_vs_EXEC" sheetId="23" state="visible" r:id="rId23"/>
    <sheet xmlns:r="http://schemas.openxmlformats.org/officeDocument/2006/relationships" name="MATERIAL_DELTA" sheetId="24" state="visible" r:id="rId24"/>
    <sheet xmlns:r="http://schemas.openxmlformats.org/officeDocument/2006/relationships" name="CONSUMIDO_vs_CONSUMIR" sheetId="25" state="visible" r:id="rId25"/>
    <sheet xmlns:r="http://schemas.openxmlformats.org/officeDocument/2006/relationships" name="MAT_DXF" sheetId="26" state="visible" r:id="rId26"/>
    <sheet xmlns:r="http://schemas.openxmlformats.org/officeDocument/2006/relationships" name="TRECHOS_TODOS" sheetId="27" state="visible" r:id="rId27"/>
    <sheet xmlns:r="http://schemas.openxmlformats.org/officeDocument/2006/relationships" name="CURVA_S" sheetId="28" state="visible" r:id="rId28"/>
    <sheet xmlns:r="http://schemas.openxmlformats.org/officeDocument/2006/relationships" name="MEDICAO_MENSAL" sheetId="29" state="visible" r:id="rId29"/>
    <sheet xmlns:r="http://schemas.openxmlformats.org/officeDocument/2006/relationships" name="CRONO_COMPRAS" sheetId="30" state="visible" r:id="rId30"/>
    <sheet xmlns:r="http://schemas.openxmlformats.org/officeDocument/2006/relationships" name="MATERIAIS" sheetId="31" state="visible" r:id="rId31"/>
    <sheet xmlns:r="http://schemas.openxmlformats.org/officeDocument/2006/relationships" name="COMPRAS_MENSAL" sheetId="32" state="visible" r:id="rId32"/>
    <sheet xmlns:r="http://schemas.openxmlformats.org/officeDocument/2006/relationships" name="PEDIDO_URGENTE" sheetId="33" state="visible" r:id="rId33"/>
    <sheet xmlns:r="http://schemas.openxmlformats.org/officeDocument/2006/relationships" name="GANTT_COMPRAS" sheetId="34" state="visible" r:id="rId34"/>
    <sheet xmlns:r="http://schemas.openxmlformats.org/officeDocument/2006/relationships" name="_DIAGNOSTICO" sheetId="35" state="visible" r:id="rId35"/>
    <sheet xmlns:r="http://schemas.openxmlformats.org/officeDocument/2006/relationships" name="PAINEL_EXECUTIVO" sheetId="36" state="visible" r:id="rId36"/>
    <sheet xmlns:r="http://schemas.openxmlformats.org/officeDocument/2006/relationships" name="SALDO_REDES_DXF" sheetId="37" state="visible" r:id="rId37"/>
    <sheet xmlns:r="http://schemas.openxmlformats.org/officeDocument/2006/relationships" name="COMPRAS_DETALHADAS" sheetId="38" state="visible" r:id="rId38"/>
    <sheet xmlns:r="http://schemas.openxmlformats.org/officeDocument/2006/relationships" name="NOVOS_NUCLEOS" sheetId="39" state="visible" r:id="rId39"/>
    <sheet xmlns:r="http://schemas.openxmlformats.org/officeDocument/2006/relationships" name="RESUMO_MATERIAIS" sheetId="40" state="visible" r:id="rId40"/>
    <sheet xmlns:r="http://schemas.openxmlformats.org/officeDocument/2006/relationships" name="FORNECEDORES" sheetId="41" state="visible" r:id="rId41"/>
    <sheet xmlns:r="http://schemas.openxmlformats.org/officeDocument/2006/relationships" name="ML_PLANO_1044" sheetId="42" state="visible" r:id="rId42"/>
    <sheet xmlns:r="http://schemas.openxmlformats.org/officeDocument/2006/relationships" name="ACAO_PRATICA" sheetId="43" state="visible" r:id="rId43"/>
    <sheet xmlns:r="http://schemas.openxmlformats.org/officeDocument/2006/relationships" name="HEATMAP_REDE" sheetId="44" state="visible" r:id="rId44"/>
    <sheet xmlns:r="http://schemas.openxmlformats.org/officeDocument/2006/relationships" name="HEATMAP_LIG" sheetId="45" state="visible" r:id="rId45"/>
    <sheet xmlns:r="http://schemas.openxmlformats.org/officeDocument/2006/relationships" name="TENDENCIAS" sheetId="46" state="visible" r:id="rId46"/>
    <sheet xmlns:r="http://schemas.openxmlformats.org/officeDocument/2006/relationships" name="DASHBOARD" sheetId="47" state="visible" r:id="rId47"/>
    <sheet xmlns:r="http://schemas.openxmlformats.org/officeDocument/2006/relationships" name="METODO_ML" sheetId="48" state="visible" r:id="rId48"/>
  </sheets>
  <definedNames>
    <definedName name="_xlnm._FilterDatabase" localSheetId="37" hidden="1">'COMPRAS_DETALHADAS'!$A$3:$M$179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#,##0.0"/>
    <numFmt numFmtId="166" formatCode="&quot;R$ &quot;#,##0.00"/>
    <numFmt numFmtId="167" formatCode="&quot;R$ &quot;#,##0.00;&quot;(R$ &quot;#,##0.00\);\-"/>
    <numFmt numFmtId="168" formatCode="&quot;R$ &quot;#,##0"/>
    <numFmt numFmtId="169" formatCode="0.000"/>
  </numFmts>
  <fonts count="6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9"/>
    </font>
    <font>
      <name val="Arial"/>
      <charset val="1"/>
      <family val="2"/>
      <color rgb="FF1C2833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color rgb="FFB0BEC5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B2A4A"/>
      <sz val="10"/>
    </font>
    <font>
      <name val="Arial"/>
      <charset val="1"/>
      <family val="0"/>
      <color rgb="FF0000FF"/>
      <sz val="10"/>
    </font>
    <font>
      <name val="Cambria"/>
      <charset val="1"/>
      <family val="0"/>
      <color rgb="FF000000"/>
      <sz val="11"/>
    </font>
    <font>
      <name val="Arial"/>
      <charset val="1"/>
      <family val="0"/>
      <color rgb="FF1B2A4A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2980B9"/>
      <sz val="10"/>
    </font>
    <font>
      <name val="Arial"/>
      <charset val="1"/>
      <family val="0"/>
      <b val="1"/>
      <color rgb="FFE74C3C"/>
      <sz val="10"/>
    </font>
    <font>
      <name val="Arial"/>
      <charset val="1"/>
      <family val="2"/>
      <i val="1"/>
      <color rgb="FF2C3E50"/>
      <sz val="8"/>
    </font>
    <font>
      <name val="Arial"/>
      <charset val="1"/>
      <family val="2"/>
      <b val="1"/>
      <color rgb="FF2C3E50"/>
      <sz val="9"/>
    </font>
    <font>
      <name val="Cambria"/>
      <charset val="1"/>
      <family val="0"/>
      <color rgb="FF0000FF"/>
      <sz val="11"/>
    </font>
    <font>
      <name val="Cambria"/>
      <charset val="1"/>
      <family val="0"/>
      <color rgb="FF008000"/>
      <sz val="11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8"/>
    </font>
    <font>
      <name val="Arial"/>
      <charset val="1"/>
      <family val="0"/>
      <sz val="9"/>
    </font>
    <font>
      <name val="Arial"/>
      <charset val="1"/>
      <family val="0"/>
      <b val="1"/>
      <sz val="9"/>
    </font>
    <font>
      <name val="Arial"/>
      <charset val="1"/>
      <family val="2"/>
      <b val="1"/>
      <color rgb="FF784212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FFD5D5"/>
      <sz val="10"/>
    </font>
    <font>
      <name val="Cambria"/>
      <charset val="1"/>
      <family val="0"/>
      <b val="1"/>
      <color rgb="FF2980B9"/>
      <sz val="10"/>
    </font>
    <font>
      <name val="Cambria"/>
      <charset val="1"/>
      <family val="0"/>
      <b val="1"/>
      <color rgb="FFE74C3C"/>
      <sz val="10"/>
    </font>
    <font>
      <name val="Cambria"/>
      <charset val="1"/>
      <family val="0"/>
      <b val="1"/>
      <color rgb="FF7D4E00"/>
      <sz val="10"/>
    </font>
    <font>
      <name val="Arial"/>
      <charset val="1"/>
      <family val="2"/>
      <color rgb="FF145A32"/>
      <sz val="9"/>
    </font>
    <font>
      <name val="Arial"/>
      <charset val="1"/>
      <family val="2"/>
      <color rgb="FF922B21"/>
      <sz val="9"/>
    </font>
    <font>
      <name val="Arial"/>
      <charset val="1"/>
      <family val="0"/>
      <b val="1"/>
      <color rgb="FF1B2A4A"/>
      <sz val="14"/>
    </font>
    <font>
      <name val="Arial"/>
      <charset val="1"/>
      <family val="2"/>
      <b val="1"/>
      <color rgb="FFFFFFFF"/>
      <sz val="13"/>
    </font>
    <font>
      <name val="Arial"/>
      <charset val="1"/>
      <family val="2"/>
      <color rgb="FF2C3E50"/>
      <sz val="9"/>
    </font>
    <font>
      <name val="Arial"/>
      <charset val="1"/>
      <family val="2"/>
      <b val="1"/>
      <color rgb="FF922B21"/>
      <sz val="9"/>
    </font>
    <font>
      <name val="Arial"/>
      <charset val="1"/>
      <family val="2"/>
      <b val="1"/>
      <color rgb="FFFFFFFF"/>
      <sz val="12"/>
    </font>
    <font>
      <name val="Arial"/>
      <charset val="1"/>
      <family val="2"/>
      <i val="1"/>
      <color rgb="FF7D6608"/>
      <sz val="8"/>
    </font>
    <font>
      <name val="Arial"/>
      <charset val="1"/>
      <family val="2"/>
      <b val="1"/>
      <color rgb="FFFFFFFF"/>
      <sz val="8"/>
    </font>
    <font>
      <name val="Arial"/>
      <charset val="1"/>
      <family val="2"/>
      <i val="1"/>
      <color rgb="FF1A5276"/>
      <sz val="8"/>
    </font>
    <font>
      <name val="Arial"/>
      <charset val="1"/>
      <family val="0"/>
      <b val="1"/>
      <color rgb="FF27AE60"/>
      <sz val="10"/>
    </font>
    <font>
      <name val="Arial"/>
      <charset val="1"/>
      <family val="0"/>
      <b val="1"/>
      <color rgb="FF008844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2"/>
    </font>
    <font>
      <name val="Cambria"/>
      <charset val="1"/>
      <family val="0"/>
      <b val="1"/>
      <sz val="11"/>
    </font>
    <font>
      <name val="Arial"/>
      <charset val="1"/>
      <family val="0"/>
      <color rgb="FF1B2A4A"/>
      <sz val="9"/>
    </font>
    <font>
      <name val="Arial"/>
      <charset val="1"/>
      <family val="0"/>
      <b val="1"/>
      <color rgb="FFFFFFFF"/>
      <sz val="20"/>
    </font>
    <font>
      <name val="Arial"/>
      <charset val="1"/>
      <family val="0"/>
      <color rgb="FFAED6F1"/>
      <sz val="11"/>
    </font>
    <font>
      <name val="Arial"/>
      <charset val="1"/>
      <family val="0"/>
      <b val="1"/>
      <color rgb="FFFFFFFF"/>
      <sz val="22"/>
    </font>
    <font>
      <name val="Arial"/>
      <charset val="1"/>
      <family val="0"/>
      <color rgb="FFFFFFFF"/>
      <sz val="9"/>
    </font>
    <font>
      <name val="Arial"/>
      <charset val="1"/>
      <family val="0"/>
      <color rgb="FF2980B9"/>
      <sz val="8"/>
    </font>
    <font>
      <name val="Arial"/>
      <charset val="1"/>
      <family val="0"/>
      <color rgb="FFE74C3C"/>
      <sz val="8"/>
    </font>
    <font>
      <name val="Arial"/>
      <charset val="1"/>
      <family val="0"/>
      <b val="1"/>
      <color rgb="FFF39C12"/>
      <sz val="13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FFFFFF"/>
      <sz val="13"/>
    </font>
    <font>
      <name val="Consolas"/>
      <charset val="1"/>
      <family val="0"/>
      <color rgb="FF1B2A4A"/>
      <sz val="10"/>
    </font>
  </fonts>
  <fills count="45">
    <fill>
      <patternFill/>
    </fill>
    <fill>
      <patternFill patternType="gray125"/>
    </fill>
    <fill>
      <patternFill patternType="solid">
        <fgColor rgb="FF0A2342"/>
        <bgColor rgb="FF1B2A48"/>
      </patternFill>
    </fill>
    <fill>
      <patternFill patternType="solid">
        <fgColor rgb="FF1A3A6B"/>
        <bgColor rgb="FF2C3E6B"/>
      </patternFill>
    </fill>
    <fill>
      <patternFill patternType="solid">
        <fgColor rgb="FFFFFFFF"/>
        <bgColor rgb="FFF7F9FA"/>
      </patternFill>
    </fill>
    <fill>
      <patternFill patternType="solid">
        <fgColor rgb="FFF7F9FA"/>
        <bgColor rgb="FFF5F7FA"/>
      </patternFill>
    </fill>
    <fill>
      <patternFill patternType="solid">
        <fgColor rgb="FF2D4056"/>
        <bgColor rgb="FF2C3E50"/>
      </patternFill>
    </fill>
    <fill>
      <patternFill patternType="solid">
        <fgColor rgb="FF1A6E34"/>
        <bgColor rgb="FF0E6F26"/>
      </patternFill>
    </fill>
    <fill>
      <patternFill patternType="darkGray">
        <fgColor rgb="FF1B2A4A"/>
        <bgColor rgb="FF1B2A48"/>
      </patternFill>
    </fill>
    <fill>
      <patternFill patternType="solid">
        <fgColor rgb="FF3A5199"/>
        <bgColor rgb="FF1F4E79"/>
      </patternFill>
    </fill>
    <fill>
      <patternFill patternType="solid">
        <fgColor rgb="FFE8EDF5"/>
        <bgColor rgb="FFEBF0F7"/>
      </patternFill>
    </fill>
    <fill>
      <patternFill patternType="solid">
        <fgColor rgb="FFF5F7FA"/>
        <bgColor rgb="FFF4F6F7"/>
      </patternFill>
    </fill>
    <fill>
      <patternFill patternType="solid">
        <fgColor rgb="FF2C3E6B"/>
        <bgColor rgb="FF2D4056"/>
      </patternFill>
    </fill>
    <fill>
      <patternFill patternType="solid">
        <fgColor rgb="FFEBF0F7"/>
        <bgColor rgb="FFECF0F1"/>
      </patternFill>
    </fill>
    <fill>
      <patternFill patternType="solid">
        <fgColor rgb="FFECF0F1"/>
        <bgColor rgb="FFEBF0F7"/>
      </patternFill>
    </fill>
    <fill>
      <patternFill patternType="solid">
        <fgColor rgb="FFFFF9C4"/>
        <bgColor rgb="FFFFF3E0"/>
      </patternFill>
    </fill>
    <fill>
      <patternFill patternType="solid">
        <fgColor rgb="FF1A3A3A"/>
        <bgColor rgb="FF2C3E50"/>
      </patternFill>
    </fill>
    <fill>
      <patternFill patternType="solid">
        <fgColor rgb="FF1F4E79"/>
        <bgColor rgb="FF1B5076"/>
      </patternFill>
    </fill>
    <fill>
      <patternFill patternType="solid">
        <fgColor rgb="FFFDEBD0"/>
        <bgColor rgb="FFFFF3E0"/>
      </patternFill>
    </fill>
    <fill>
      <patternFill patternType="solid">
        <fgColor rgb="FFCB3C2E"/>
        <bgColor rgb="FFE74C3C"/>
      </patternFill>
    </fill>
    <fill>
      <patternFill patternType="solid">
        <fgColor rgb="FF2980B9"/>
        <bgColor rgb="FF2F8ACB"/>
      </patternFill>
    </fill>
    <fill>
      <patternFill patternType="solid">
        <fgColor rgb="FFE74C3C"/>
        <bgColor rgb="FFCB3C2E"/>
      </patternFill>
    </fill>
    <fill>
      <patternFill patternType="solid">
        <fgColor rgb="FFF39C12"/>
        <bgColor rgb="FFE67E22"/>
      </patternFill>
    </fill>
    <fill>
      <patternFill patternType="solid">
        <fgColor rgb="FFD5F5E3"/>
        <bgColor rgb="FFD6EAF8"/>
      </patternFill>
    </fill>
    <fill>
      <patternFill patternType="solid">
        <fgColor rgb="FFFCDBD8"/>
        <bgColor rgb="FFFDEBD0"/>
      </patternFill>
    </fill>
    <fill>
      <patternFill patternType="solid">
        <fgColor rgb="FFD6EAF8"/>
        <bgColor rgb="FFE8EDF5"/>
      </patternFill>
    </fill>
    <fill>
      <patternFill patternType="solid">
        <fgColor rgb="FFF4F6F7"/>
        <bgColor rgb="FFF5F7FA"/>
      </patternFill>
    </fill>
    <fill>
      <patternFill patternType="solid">
        <fgColor rgb="FF8B1A1A"/>
        <bgColor rgb="FF922B21"/>
      </patternFill>
    </fill>
    <fill>
      <patternFill patternType="solid">
        <fgColor rgb="FFFFF3E0"/>
        <bgColor rgb="FFFEF9E7"/>
      </patternFill>
    </fill>
    <fill>
      <patternFill patternType="solid">
        <fgColor rgb="FFF3E5F5"/>
        <bgColor rgb="FFE8EDF5"/>
      </patternFill>
    </fill>
    <fill>
      <patternFill patternType="solid">
        <fgColor rgb="FFEAF2FF"/>
        <bgColor rgb="FFEBF5FB"/>
      </patternFill>
    </fill>
    <fill>
      <patternFill patternType="solid">
        <fgColor rgb="FF4A235A"/>
        <bgColor rgb="FF4A1A5A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FF3E0"/>
      </patternFill>
    </fill>
    <fill>
      <patternFill patternType="mediumGray">
        <fgColor rgb="FF1DAA6C"/>
        <bgColor rgb="FF27AE60"/>
      </patternFill>
    </fill>
    <fill>
      <patternFill patternType="solid">
        <fgColor rgb="FFEBF5FB"/>
        <bgColor rgb="FFEAF2FF"/>
      </patternFill>
    </fill>
    <fill>
      <patternFill patternType="solid">
        <fgColor rgb="FF2F8ACB"/>
        <bgColor rgb="FF2980B9"/>
      </patternFill>
    </fill>
    <fill>
      <patternFill patternType="solid">
        <fgColor rgb="FFAED6F1"/>
        <bgColor rgb="FFC5CDD4"/>
      </patternFill>
    </fill>
    <fill>
      <patternFill patternType="darkGray">
        <fgColor rgb="FF1B5076"/>
        <bgColor rgb="FF1F4E79"/>
      </patternFill>
    </fill>
    <fill>
      <patternFill patternType="darkGray">
        <fgColor rgb="FFCB3C2E"/>
        <bgColor rgb="FFE74C3C"/>
      </patternFill>
    </fill>
    <fill>
      <patternFill patternType="solid">
        <fgColor rgb="FFEC7063"/>
        <bgColor rgb="FFE67E22"/>
      </patternFill>
    </fill>
    <fill>
      <patternFill patternType="solid">
        <fgColor rgb="FFF5B7B1"/>
        <bgColor rgb="FFCCCCCC"/>
      </patternFill>
    </fill>
    <fill>
      <patternFill patternType="solid">
        <fgColor rgb="FFFDEDEC"/>
        <bgColor rgb="FFFFF3E0"/>
      </patternFill>
    </fill>
    <fill>
      <patternFill patternType="solid">
        <fgColor rgb="FF922B21"/>
        <bgColor rgb="FF8B1A1A"/>
      </patternFill>
    </fill>
    <fill>
      <patternFill patternType="mediumGray">
        <fgColor rgb="FF8E44AD"/>
        <bgColor rgb="FF7E3A9A"/>
      </patternFill>
    </fill>
  </fills>
  <borders count="33">
    <border>
      <left/>
      <right/>
      <top/>
      <bottom/>
      <diagonal/>
    </border>
    <border>
      <left style="medium">
        <color rgb="FFC5CDD4"/>
      </left>
      <right style="medium">
        <color rgb="FFC5CDD4"/>
      </right>
      <top style="medium">
        <color rgb="FFC5CDD4"/>
      </top>
      <bottom style="medium">
        <color rgb="FFC5CDD4"/>
      </bottom>
      <diagonal/>
    </border>
    <border>
      <left style="thin">
        <color rgb="FFC5CDD4"/>
      </left>
      <right style="thin">
        <color rgb="FFC5CDD4"/>
      </right>
      <top style="thin">
        <color rgb="FFC5CDD4"/>
      </top>
      <bottom style="thin">
        <color rgb="FFC5CDD4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medium">
        <color rgb="FFC5CDD4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BDC3C7"/>
      </right>
      <top style="thin">
        <color rgb="FFD0D0D0"/>
      </top>
      <bottom style="thin">
        <color rgb="FFD0D0D0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medium">
        <color rgb="FFC5CDD4"/>
      </top>
      <bottom/>
      <diagonal/>
    </border>
    <border>
      <left/>
      <right style="medium">
        <color rgb="FFC5CDD4"/>
      </right>
      <top style="medium">
        <color rgb="FFC5CDD4"/>
      </top>
      <bottom/>
      <diagonal/>
    </border>
    <border>
      <left/>
      <right/>
      <top style="medium">
        <color rgb="FFC5CDD4"/>
      </top>
      <bottom style="medium">
        <color rgb="FFC5CDD4"/>
      </bottom>
      <diagonal/>
    </border>
    <border>
      <left/>
      <right style="medium">
        <color rgb="FFC5CDD4"/>
      </right>
      <top style="medium">
        <color rgb="FFC5CDD4"/>
      </top>
      <bottom style="medium">
        <color rgb="FFC5CDD4"/>
      </bottom>
      <diagonal/>
    </border>
    <border>
      <left/>
      <right/>
      <top style="thin">
        <color rgb="FFC5CDD4"/>
      </top>
      <bottom/>
      <diagonal/>
    </border>
    <border>
      <left/>
      <right style="thin">
        <color rgb="FFC5CDD4"/>
      </right>
      <top style="thin">
        <color rgb="FFC5CDD4"/>
      </top>
      <bottom/>
      <diagonal/>
    </border>
    <border>
      <left/>
      <right style="thin">
        <color rgb="FFC5CDD4"/>
      </right>
      <top style="thin">
        <color rgb="FFC5CDD4"/>
      </top>
      <bottom style="thin">
        <color rgb="FFC5CDD4"/>
      </bottom>
      <diagonal/>
    </border>
    <border>
      <left/>
      <right/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medium">
        <color rgb="FFC5CDD4"/>
      </right>
      <top style="thin">
        <color rgb="FFD0D0D0"/>
      </top>
      <bottom/>
      <diagonal/>
    </border>
    <border>
      <left/>
      <right style="medium">
        <color rgb="FFC5CDD4"/>
      </right>
      <top style="thin">
        <color rgb="FFD0D0D0"/>
      </top>
      <bottom style="thin">
        <color rgb="FFD0D0D0"/>
      </bottom>
      <diagonal/>
    </border>
    <border>
      <left/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 style="medium">
        <color rgb="FFBDC3C7"/>
      </right>
      <top style="thin">
        <color rgb="FFD0D0D0"/>
      </top>
      <bottom/>
      <diagonal/>
    </border>
    <border>
      <left/>
      <right style="medium">
        <color rgb="FFBDC3C7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8" borderId="3" applyAlignment="1" pivotButton="0" quotePrefix="0" xfId="0">
      <alignment horizontal="center" vertical="center" wrapText="1"/>
    </xf>
    <xf numFmtId="0" fontId="11" fillId="8" borderId="3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left" vertical="center" wrapText="1"/>
    </xf>
    <xf numFmtId="3" fontId="14" fillId="10" borderId="4" applyAlignment="1" pivotButton="0" quotePrefix="0" xfId="0">
      <alignment horizontal="center" vertical="center" wrapText="1"/>
    </xf>
    <xf numFmtId="3" fontId="15" fillId="10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left" vertical="center" wrapText="1"/>
    </xf>
    <xf numFmtId="0" fontId="13" fillId="11" borderId="4" applyAlignment="1" pivotButton="0" quotePrefix="0" xfId="0">
      <alignment horizontal="left" vertical="center" wrapText="1"/>
    </xf>
    <xf numFmtId="3" fontId="14" fillId="11" borderId="4" applyAlignment="1" pivotButton="0" quotePrefix="0" xfId="0">
      <alignment horizontal="center" vertical="center" wrapText="1"/>
    </xf>
    <xf numFmtId="3" fontId="15" fillId="11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left" vertical="center" wrapText="1"/>
    </xf>
    <xf numFmtId="0" fontId="17" fillId="12" borderId="4" applyAlignment="1" pivotButton="0" quotePrefix="0" xfId="0">
      <alignment horizontal="right" vertical="center"/>
    </xf>
    <xf numFmtId="3" fontId="15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3" fontId="13" fillId="10" borderId="4" applyAlignment="1" pivotButton="0" quotePrefix="0" xfId="0">
      <alignment horizontal="center" vertical="center" wrapText="1"/>
    </xf>
    <xf numFmtId="164" fontId="16" fillId="10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3" fontId="18" fillId="10" borderId="4" applyAlignment="1" pivotButton="0" quotePrefix="0" xfId="0">
      <alignment horizontal="center" vertical="center" wrapText="1"/>
    </xf>
    <xf numFmtId="3" fontId="19" fillId="10" borderId="4" applyAlignment="1" pivotButton="0" quotePrefix="0" xfId="0">
      <alignment horizontal="center" vertical="center" wrapText="1"/>
    </xf>
    <xf numFmtId="3" fontId="13" fillId="11" borderId="4" applyAlignment="1" pivotButton="0" quotePrefix="0" xfId="0">
      <alignment horizontal="center" vertical="center" wrapText="1"/>
    </xf>
    <xf numFmtId="164" fontId="16" fillId="11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center" vertical="center" wrapText="1"/>
    </xf>
    <xf numFmtId="3" fontId="18" fillId="11" borderId="4" applyAlignment="1" pivotButton="0" quotePrefix="0" xfId="0">
      <alignment horizontal="center" vertical="center" wrapText="1"/>
    </xf>
    <xf numFmtId="3" fontId="19" fillId="11" borderId="4" applyAlignment="1" pivotButton="0" quotePrefix="0" xfId="0">
      <alignment horizontal="center" vertical="center" wrapText="1"/>
    </xf>
    <xf numFmtId="3" fontId="17" fillId="12" borderId="4" applyAlignment="1" pivotButton="0" quotePrefix="0" xfId="0">
      <alignment horizontal="center" vertical="center" wrapText="1"/>
    </xf>
    <xf numFmtId="9" fontId="17" fillId="12" borderId="4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3" fontId="22" fillId="15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/>
    </xf>
    <xf numFmtId="3" fontId="15" fillId="4" borderId="2" applyAlignment="1" pivotButton="0" quotePrefix="0" xfId="0">
      <alignment horizontal="center" vertical="center"/>
    </xf>
    <xf numFmtId="3" fontId="23" fillId="4" borderId="2" applyAlignment="1" pivotButton="0" quotePrefix="0" xfId="0">
      <alignment horizontal="center" vertical="center"/>
    </xf>
    <xf numFmtId="3" fontId="6" fillId="15" borderId="1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center" vertical="center"/>
    </xf>
    <xf numFmtId="3" fontId="23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166" fontId="6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15" fillId="6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3" fontId="15" fillId="15" borderId="1" applyAlignment="1" pivotButton="0" quotePrefix="0" xfId="0">
      <alignment horizontal="center" vertical="center"/>
    </xf>
    <xf numFmtId="167" fontId="15" fillId="4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center" vertical="center"/>
    </xf>
    <xf numFmtId="167" fontId="23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7" fontId="23" fillId="4" borderId="2" applyAlignment="1" pivotButton="0" quotePrefix="0" xfId="0">
      <alignment horizontal="center" vertical="center"/>
    </xf>
    <xf numFmtId="164" fontId="15" fillId="4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4" fontId="15" fillId="5" borderId="2" applyAlignment="1" pivotButton="0" quotePrefix="0" xfId="0">
      <alignment horizontal="center" vertical="center"/>
    </xf>
    <xf numFmtId="4" fontId="15" fillId="4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25" fillId="17" borderId="5" applyAlignment="1" pivotButton="0" quotePrefix="0" xfId="0">
      <alignment horizontal="center" vertical="bottom" wrapText="1"/>
    </xf>
    <xf numFmtId="0" fontId="26" fillId="0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general" vertical="bottom"/>
    </xf>
    <xf numFmtId="4" fontId="26" fillId="0" borderId="5" applyAlignment="1" pivotButton="0" quotePrefix="0" xfId="0">
      <alignment horizontal="general" vertical="bottom"/>
    </xf>
    <xf numFmtId="0" fontId="28" fillId="18" borderId="2" applyAlignment="1" pivotButton="0" quotePrefix="0" xfId="0">
      <alignment horizontal="center" vertical="center"/>
    </xf>
    <xf numFmtId="0" fontId="10" fillId="8" borderId="6" applyAlignment="1" pivotButton="0" quotePrefix="0" xfId="0">
      <alignment horizontal="center" vertical="center" wrapText="1"/>
    </xf>
    <xf numFmtId="3" fontId="16" fillId="10" borderId="4" applyAlignment="1" pivotButton="0" quotePrefix="0" xfId="0">
      <alignment horizontal="center" vertical="center" wrapText="1"/>
    </xf>
    <xf numFmtId="164" fontId="13" fillId="10" borderId="4" applyAlignment="1" pivotButton="0" quotePrefix="0" xfId="0">
      <alignment horizontal="center" vertical="center" wrapText="1"/>
    </xf>
    <xf numFmtId="3" fontId="16" fillId="11" borderId="4" applyAlignment="1" pivotButton="0" quotePrefix="0" xfId="0">
      <alignment horizontal="center" vertical="center" wrapText="1"/>
    </xf>
    <xf numFmtId="164" fontId="13" fillId="11" borderId="4" applyAlignment="1" pivotButton="0" quotePrefix="0" xfId="0">
      <alignment horizontal="center" vertical="center" wrapText="1"/>
    </xf>
    <xf numFmtId="164" fontId="17" fillId="12" borderId="4" applyAlignment="1" pivotButton="0" quotePrefix="0" xfId="0">
      <alignment horizontal="center" vertical="center" wrapText="1"/>
    </xf>
    <xf numFmtId="165" fontId="16" fillId="10" borderId="4" applyAlignment="1" pivotButton="0" quotePrefix="0" xfId="0">
      <alignment horizontal="center" vertical="center" wrapText="1"/>
    </xf>
    <xf numFmtId="165" fontId="16" fillId="11" borderId="4" applyAlignment="1" pivotButton="0" quotePrefix="0" xfId="0">
      <alignment horizontal="center" vertical="center" wrapText="1"/>
    </xf>
    <xf numFmtId="165" fontId="17" fillId="12" borderId="4" applyAlignment="1" pivotButton="0" quotePrefix="0" xfId="0">
      <alignment horizontal="center" vertical="center" wrapText="1"/>
    </xf>
    <xf numFmtId="165" fontId="18" fillId="10" borderId="4" applyAlignment="1" pivotButton="0" quotePrefix="0" xfId="0">
      <alignment horizontal="center" vertical="center" wrapText="1"/>
    </xf>
    <xf numFmtId="168" fontId="16" fillId="10" borderId="4" applyAlignment="1" pivotButton="0" quotePrefix="0" xfId="0">
      <alignment horizontal="center" vertical="center" wrapText="1"/>
    </xf>
    <xf numFmtId="168" fontId="13" fillId="10" borderId="4" applyAlignment="1" pivotButton="0" quotePrefix="0" xfId="0">
      <alignment horizontal="center" vertical="center" wrapText="1"/>
    </xf>
    <xf numFmtId="165" fontId="18" fillId="11" borderId="4" applyAlignment="1" pivotButton="0" quotePrefix="0" xfId="0">
      <alignment horizontal="center" vertical="center" wrapText="1"/>
    </xf>
    <xf numFmtId="168" fontId="16" fillId="11" borderId="4" applyAlignment="1" pivotButton="0" quotePrefix="0" xfId="0">
      <alignment horizontal="center" vertical="center" wrapText="1"/>
    </xf>
    <xf numFmtId="168" fontId="13" fillId="11" borderId="4" applyAlignment="1" pivotButton="0" quotePrefix="0" xfId="0">
      <alignment horizontal="center" vertical="center" wrapText="1"/>
    </xf>
    <xf numFmtId="165" fontId="16" fillId="10" borderId="4" applyAlignment="1" pivotButton="0" quotePrefix="0" xfId="0">
      <alignment horizontal="left" vertical="center" wrapText="1"/>
    </xf>
    <xf numFmtId="165" fontId="16" fillId="11" borderId="4" applyAlignment="1" pivotButton="0" quotePrefix="0" xfId="0">
      <alignment horizontal="left" vertical="center" wrapText="1"/>
    </xf>
    <xf numFmtId="168" fontId="17" fillId="12" borderId="4" applyAlignment="1" pivotButton="0" quotePrefix="0" xfId="0">
      <alignment horizontal="center" vertical="center" wrapText="1"/>
    </xf>
    <xf numFmtId="169" fontId="14" fillId="15" borderId="4" applyAlignment="1" pivotButton="0" quotePrefix="0" xfId="0">
      <alignment horizontal="center" vertical="center" wrapText="1"/>
    </xf>
    <xf numFmtId="166" fontId="14" fillId="15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general" vertical="bottom"/>
    </xf>
    <xf numFmtId="165" fontId="13" fillId="10" borderId="4" applyAlignment="1" pivotButton="0" quotePrefix="0" xfId="0">
      <alignment horizontal="center" vertical="center" wrapText="1"/>
    </xf>
    <xf numFmtId="165" fontId="13" fillId="11" borderId="4" applyAlignment="1" pivotButton="0" quotePrefix="0" xfId="0">
      <alignment horizontal="center" vertical="center" wrapText="1"/>
    </xf>
    <xf numFmtId="168" fontId="31" fillId="12" borderId="4" applyAlignment="1" pivotButton="0" quotePrefix="0" xfId="0">
      <alignment horizontal="center" vertical="center" wrapText="1"/>
    </xf>
    <xf numFmtId="0" fontId="10" fillId="19" borderId="3" applyAlignment="1" pivotButton="0" quotePrefix="0" xfId="0">
      <alignment horizontal="center" vertical="center" wrapText="1"/>
    </xf>
    <xf numFmtId="0" fontId="32" fillId="19" borderId="3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center" vertical="center" wrapText="1"/>
    </xf>
    <xf numFmtId="166" fontId="16" fillId="10" borderId="4" applyAlignment="1" pivotButton="0" quotePrefix="0" xfId="0">
      <alignment horizontal="center" vertical="center" wrapText="1"/>
    </xf>
    <xf numFmtId="166" fontId="16" fillId="11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general" vertical="bottom"/>
    </xf>
    <xf numFmtId="0" fontId="13" fillId="0" borderId="4" applyAlignment="1" pivotButton="0" quotePrefix="0" xfId="0">
      <alignment horizontal="left" vertical="center" wrapText="1"/>
    </xf>
    <xf numFmtId="0" fontId="33" fillId="20" borderId="4" applyAlignment="1" pivotButton="0" quotePrefix="0" xfId="0">
      <alignment horizontal="center" vertical="center" wrapText="1"/>
    </xf>
    <xf numFmtId="0" fontId="34" fillId="21" borderId="4" applyAlignment="1" pivotButton="0" quotePrefix="0" xfId="0">
      <alignment horizontal="center" vertical="center" wrapText="1"/>
    </xf>
    <xf numFmtId="0" fontId="35" fillId="22" borderId="4" applyAlignment="1" pivotButton="0" quotePrefix="0" xfId="0">
      <alignment horizontal="center" vertical="center" wrapText="1"/>
    </xf>
    <xf numFmtId="0" fontId="36" fillId="23" borderId="2" applyAlignment="1" pivotButton="0" quotePrefix="0" xfId="0">
      <alignment horizontal="left" vertical="center"/>
    </xf>
    <xf numFmtId="0" fontId="37" fillId="24" borderId="2" applyAlignment="1" pivotButton="0" quotePrefix="0" xfId="0">
      <alignment horizontal="center" vertical="center"/>
    </xf>
    <xf numFmtId="0" fontId="36" fillId="23" borderId="2" applyAlignment="1" pivotButton="0" quotePrefix="0" xfId="0">
      <alignment horizontal="center" vertical="center"/>
    </xf>
    <xf numFmtId="0" fontId="37" fillId="24" borderId="2" applyAlignment="1" pivotButton="0" quotePrefix="0" xfId="0">
      <alignment horizontal="left" vertical="center"/>
    </xf>
    <xf numFmtId="0" fontId="10" fillId="8" borderId="7" applyAlignment="1" pivotButton="0" quotePrefix="0" xfId="0">
      <alignment horizontal="center" vertical="center" wrapText="1"/>
    </xf>
    <xf numFmtId="0" fontId="21" fillId="25" borderId="8" applyAlignment="1" pivotButton="0" quotePrefix="0" xfId="0">
      <alignment horizontal="center" vertical="center" wrapText="1"/>
    </xf>
    <xf numFmtId="3" fontId="38" fillId="10" borderId="4" applyAlignment="1" pivotButton="0" quotePrefix="0" xfId="0">
      <alignment horizontal="center" vertical="center" wrapText="1"/>
    </xf>
    <xf numFmtId="164" fontId="38" fillId="10" borderId="4" applyAlignment="1" pivotButton="0" quotePrefix="0" xfId="0">
      <alignment horizontal="center" vertical="center" wrapText="1"/>
    </xf>
    <xf numFmtId="168" fontId="38" fillId="10" borderId="4" applyAlignment="1" pivotButton="0" quotePrefix="0" xfId="0">
      <alignment horizontal="center" vertical="center" wrapText="1"/>
    </xf>
    <xf numFmtId="0" fontId="39" fillId="2" borderId="9" applyAlignment="1" pivotButton="0" quotePrefix="0" xfId="0">
      <alignment horizontal="center" vertical="center"/>
    </xf>
    <xf numFmtId="9" fontId="16" fillId="10" borderId="4" applyAlignment="1" pivotButton="0" quotePrefix="0" xfId="0">
      <alignment horizontal="center" vertical="center" wrapText="1"/>
    </xf>
    <xf numFmtId="9" fontId="16" fillId="11" borderId="4" applyAlignment="1" pivotButton="0" quotePrefix="0" xfId="0">
      <alignment horizontal="center" vertical="center" wrapText="1"/>
    </xf>
    <xf numFmtId="166" fontId="17" fillId="12" borderId="4" applyAlignment="1" pivotButton="0" quotePrefix="0" xfId="0">
      <alignment horizontal="center" vertical="center" wrapText="1"/>
    </xf>
    <xf numFmtId="0" fontId="40" fillId="26" borderId="8" applyAlignment="1" pivotButton="0" quotePrefix="0" xfId="0">
      <alignment horizontal="left" vertical="center"/>
    </xf>
    <xf numFmtId="0" fontId="40" fillId="26" borderId="8" applyAlignment="1" pivotButton="0" quotePrefix="0" xfId="0">
      <alignment horizontal="center" vertical="center"/>
    </xf>
    <xf numFmtId="165" fontId="40" fillId="26" borderId="8" applyAlignment="1" pivotButton="0" quotePrefix="0" xfId="0">
      <alignment horizontal="center" vertical="center"/>
    </xf>
    <xf numFmtId="0" fontId="41" fillId="24" borderId="8" applyAlignment="1" pivotButton="0" quotePrefix="0" xfId="0">
      <alignment horizontal="center" vertical="center"/>
    </xf>
    <xf numFmtId="166" fontId="40" fillId="26" borderId="8" applyAlignment="1" pivotButton="0" quotePrefix="0" xfId="0">
      <alignment horizontal="center" vertical="center"/>
    </xf>
    <xf numFmtId="3" fontId="40" fillId="26" borderId="8" applyAlignment="1" pivotButton="0" quotePrefix="0" xfId="0">
      <alignment horizontal="center" vertical="center"/>
    </xf>
    <xf numFmtId="0" fontId="40" fillId="4" borderId="8" applyAlignment="1" pivotButton="0" quotePrefix="0" xfId="0">
      <alignment horizontal="left" vertical="center"/>
    </xf>
    <xf numFmtId="0" fontId="40" fillId="4" borderId="8" applyAlignment="1" pivotButton="0" quotePrefix="0" xfId="0">
      <alignment horizontal="center" vertical="center"/>
    </xf>
    <xf numFmtId="165" fontId="40" fillId="4" borderId="8" applyAlignment="1" pivotButton="0" quotePrefix="0" xfId="0">
      <alignment horizontal="center" vertical="center"/>
    </xf>
    <xf numFmtId="166" fontId="40" fillId="4" borderId="8" applyAlignment="1" pivotButton="0" quotePrefix="0" xfId="0">
      <alignment horizontal="center" vertical="center"/>
    </xf>
    <xf numFmtId="3" fontId="40" fillId="4" borderId="8" applyAlignment="1" pivotButton="0" quotePrefix="0" xfId="0">
      <alignment horizontal="center" vertical="center"/>
    </xf>
    <xf numFmtId="0" fontId="28" fillId="18" borderId="8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165" fontId="5" fillId="6" borderId="9" applyAlignment="1" pivotButton="0" quotePrefix="0" xfId="0">
      <alignment horizontal="center" vertical="center"/>
    </xf>
    <xf numFmtId="166" fontId="5" fillId="6" borderId="9" applyAlignment="1" pivotButton="0" quotePrefix="0" xfId="0">
      <alignment horizontal="center" vertical="center"/>
    </xf>
    <xf numFmtId="3" fontId="5" fillId="6" borderId="9" applyAlignment="1" pivotButton="0" quotePrefix="0" xfId="0">
      <alignment horizontal="center" vertical="center"/>
    </xf>
    <xf numFmtId="0" fontId="42" fillId="2" borderId="9" applyAlignment="1" pivotButton="0" quotePrefix="0" xfId="0">
      <alignment horizontal="center" vertical="center" wrapText="1"/>
    </xf>
    <xf numFmtId="0" fontId="5" fillId="7" borderId="8" applyAlignment="1" pivotButton="0" quotePrefix="0" xfId="0">
      <alignment horizontal="center" vertical="center" wrapText="1"/>
    </xf>
    <xf numFmtId="4" fontId="15" fillId="4" borderId="8" applyAlignment="1" pivotButton="0" quotePrefix="0" xfId="0">
      <alignment horizontal="center" vertical="center"/>
    </xf>
    <xf numFmtId="164" fontId="15" fillId="24" borderId="8" applyAlignment="1" pivotButton="0" quotePrefix="0" xfId="0">
      <alignment horizontal="center" vertical="center"/>
    </xf>
    <xf numFmtId="167" fontId="15" fillId="4" borderId="8" applyAlignment="1" pivotButton="0" quotePrefix="0" xfId="0">
      <alignment horizontal="center" vertical="center"/>
    </xf>
    <xf numFmtId="4" fontId="15" fillId="26" borderId="8" applyAlignment="1" pivotButton="0" quotePrefix="0" xfId="0">
      <alignment horizontal="center" vertical="center"/>
    </xf>
    <xf numFmtId="167" fontId="15" fillId="26" borderId="8" applyAlignment="1" pivotButton="0" quotePrefix="0" xfId="0">
      <alignment horizontal="center" vertical="center"/>
    </xf>
    <xf numFmtId="164" fontId="15" fillId="23" borderId="8" applyAlignment="1" pivotButton="0" quotePrefix="0" xfId="0">
      <alignment horizontal="center" vertical="center"/>
    </xf>
    <xf numFmtId="164" fontId="15" fillId="18" borderId="8" applyAlignment="1" pivotButton="0" quotePrefix="0" xfId="0">
      <alignment horizontal="center" vertical="center"/>
    </xf>
    <xf numFmtId="0" fontId="5" fillId="27" borderId="8" applyAlignment="1" pivotButton="0" quotePrefix="0" xfId="0">
      <alignment horizontal="center" vertical="center" wrapText="1"/>
    </xf>
    <xf numFmtId="0" fontId="40" fillId="28" borderId="8" applyAlignment="1" pivotButton="0" quotePrefix="0" xfId="0">
      <alignment horizontal="left" vertical="center"/>
    </xf>
    <xf numFmtId="0" fontId="40" fillId="28" borderId="8" applyAlignment="1" pivotButton="0" quotePrefix="0" xfId="0">
      <alignment horizontal="center" vertical="center"/>
    </xf>
    <xf numFmtId="165" fontId="40" fillId="28" borderId="8" applyAlignment="1" pivotButton="0" quotePrefix="0" xfId="0">
      <alignment horizontal="center" vertical="center"/>
    </xf>
    <xf numFmtId="3" fontId="40" fillId="28" borderId="8" applyAlignment="1" pivotButton="0" quotePrefix="0" xfId="0">
      <alignment horizontal="center" vertical="center"/>
    </xf>
    <xf numFmtId="166" fontId="40" fillId="28" borderId="8" applyAlignment="1" pivotButton="0" quotePrefix="0" xfId="0">
      <alignment horizontal="center" vertical="center"/>
    </xf>
    <xf numFmtId="167" fontId="15" fillId="28" borderId="8" applyAlignment="1" pivotButton="0" quotePrefix="0" xfId="0">
      <alignment horizontal="center" vertical="center"/>
    </xf>
    <xf numFmtId="0" fontId="40" fillId="29" borderId="8" applyAlignment="1" pivotButton="0" quotePrefix="0" xfId="0">
      <alignment horizontal="left" vertical="center"/>
    </xf>
    <xf numFmtId="0" fontId="40" fillId="29" borderId="8" applyAlignment="1" pivotButton="0" quotePrefix="0" xfId="0">
      <alignment horizontal="center" vertical="center"/>
    </xf>
    <xf numFmtId="165" fontId="40" fillId="29" borderId="8" applyAlignment="1" pivotButton="0" quotePrefix="0" xfId="0">
      <alignment horizontal="center" vertical="center"/>
    </xf>
    <xf numFmtId="3" fontId="40" fillId="29" borderId="8" applyAlignment="1" pivotButton="0" quotePrefix="0" xfId="0">
      <alignment horizontal="center" vertical="center"/>
    </xf>
    <xf numFmtId="166" fontId="40" fillId="29" borderId="8" applyAlignment="1" pivotButton="0" quotePrefix="0" xfId="0">
      <alignment horizontal="center" vertical="center"/>
    </xf>
    <xf numFmtId="167" fontId="15" fillId="29" borderId="8" applyAlignment="1" pivotButton="0" quotePrefix="0" xfId="0">
      <alignment horizontal="center" vertical="center"/>
    </xf>
    <xf numFmtId="0" fontId="40" fillId="30" borderId="8" applyAlignment="1" pivotButton="0" quotePrefix="0" xfId="0">
      <alignment horizontal="left" vertical="center"/>
    </xf>
    <xf numFmtId="0" fontId="40" fillId="30" borderId="8" applyAlignment="1" pivotButton="0" quotePrefix="0" xfId="0">
      <alignment horizontal="center" vertical="center"/>
    </xf>
    <xf numFmtId="165" fontId="40" fillId="30" borderId="8" applyAlignment="1" pivotButton="0" quotePrefix="0" xfId="0">
      <alignment horizontal="center" vertical="center"/>
    </xf>
    <xf numFmtId="3" fontId="40" fillId="30" borderId="8" applyAlignment="1" pivotButton="0" quotePrefix="0" xfId="0">
      <alignment horizontal="center" vertical="center"/>
    </xf>
    <xf numFmtId="166" fontId="40" fillId="30" borderId="8" applyAlignment="1" pivotButton="0" quotePrefix="0" xfId="0">
      <alignment horizontal="center" vertical="center"/>
    </xf>
    <xf numFmtId="167" fontId="15" fillId="30" borderId="8" applyAlignment="1" pivotButton="0" quotePrefix="0" xfId="0">
      <alignment horizontal="center" vertical="center"/>
    </xf>
    <xf numFmtId="0" fontId="5" fillId="27" borderId="9" applyAlignment="1" pivotButton="0" quotePrefix="0" xfId="0">
      <alignment horizontal="center" vertical="center"/>
    </xf>
    <xf numFmtId="166" fontId="5" fillId="27" borderId="9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43" fillId="15" borderId="8" applyAlignment="1" pivotButton="0" quotePrefix="0" xfId="0">
      <alignment horizontal="left" vertical="center"/>
    </xf>
    <xf numFmtId="0" fontId="44" fillId="31" borderId="8" applyAlignment="1" pivotButton="0" quotePrefix="0" xfId="0">
      <alignment horizontal="center" vertical="center" wrapText="1"/>
    </xf>
    <xf numFmtId="3" fontId="15" fillId="4" borderId="8" applyAlignment="1" pivotButton="0" quotePrefix="0" xfId="0">
      <alignment horizontal="center" vertical="center"/>
    </xf>
    <xf numFmtId="3" fontId="15" fillId="26" borderId="8" applyAlignment="1" pivotButton="0" quotePrefix="0" xfId="0">
      <alignment horizontal="center" vertical="center"/>
    </xf>
    <xf numFmtId="0" fontId="5" fillId="31" borderId="9" applyAlignment="1" pivotButton="0" quotePrefix="0" xfId="0">
      <alignment horizontal="center" vertical="center"/>
    </xf>
    <xf numFmtId="3" fontId="15" fillId="31" borderId="9" applyAlignment="1" pivotButton="0" quotePrefix="0" xfId="0">
      <alignment horizontal="center" vertical="center"/>
    </xf>
    <xf numFmtId="3" fontId="5" fillId="31" borderId="9" applyAlignment="1" pivotButton="0" quotePrefix="0" xfId="0">
      <alignment horizontal="center" vertical="center"/>
    </xf>
    <xf numFmtId="165" fontId="5" fillId="31" borderId="9" applyAlignment="1" pivotButton="0" quotePrefix="0" xfId="0">
      <alignment horizontal="center" vertical="center"/>
    </xf>
    <xf numFmtId="0" fontId="45" fillId="25" borderId="8" applyAlignment="1" pivotButton="0" quotePrefix="0" xfId="0">
      <alignment horizontal="left" vertical="center"/>
    </xf>
    <xf numFmtId="0" fontId="40" fillId="12" borderId="8" applyAlignment="1" pivotButton="0" quotePrefix="0" xfId="0">
      <alignment horizontal="left" vertical="center"/>
    </xf>
    <xf numFmtId="0" fontId="40" fillId="12" borderId="8" applyAlignment="1" pivotButton="0" quotePrefix="0" xfId="0">
      <alignment horizontal="center" vertical="center"/>
    </xf>
    <xf numFmtId="165" fontId="40" fillId="12" borderId="8" applyAlignment="1" pivotButton="0" quotePrefix="0" xfId="0">
      <alignment horizontal="center" vertical="center"/>
    </xf>
    <xf numFmtId="0" fontId="40" fillId="32" borderId="8" applyAlignment="1" pivotButton="0" quotePrefix="0" xfId="0">
      <alignment horizontal="center" vertical="center"/>
    </xf>
    <xf numFmtId="0" fontId="40" fillId="32" borderId="8" applyAlignment="1" pivotButton="0" quotePrefix="0" xfId="0">
      <alignment horizontal="left" vertical="center"/>
    </xf>
    <xf numFmtId="165" fontId="40" fillId="32" borderId="8" applyAlignment="1" pivotButton="0" quotePrefix="0" xfId="0">
      <alignment horizontal="center" vertical="center"/>
    </xf>
    <xf numFmtId="166" fontId="40" fillId="3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166" fontId="5" fillId="2" borderId="9" applyAlignment="1" pivotButton="0" quotePrefix="0" xfId="0">
      <alignment horizontal="center" vertical="center"/>
    </xf>
    <xf numFmtId="0" fontId="18" fillId="10" borderId="4" applyAlignment="1" pivotButton="0" quotePrefix="0" xfId="0">
      <alignment horizontal="center" vertical="center" wrapText="1"/>
    </xf>
    <xf numFmtId="0" fontId="18" fillId="11" borderId="4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left" vertical="center" wrapText="1"/>
    </xf>
    <xf numFmtId="0" fontId="18" fillId="11" borderId="4" applyAlignment="1" pivotButton="0" quotePrefix="0" xfId="0">
      <alignment horizontal="left" vertical="center" wrapText="1"/>
    </xf>
    <xf numFmtId="0" fontId="13" fillId="23" borderId="4" applyAlignment="1" pivotButton="0" quotePrefix="0" xfId="0">
      <alignment horizontal="left" vertical="center" wrapText="1"/>
    </xf>
    <xf numFmtId="0" fontId="13" fillId="23" borderId="4" applyAlignment="1" pivotButton="0" quotePrefix="0" xfId="0">
      <alignment horizontal="center" vertical="center" wrapText="1"/>
    </xf>
    <xf numFmtId="0" fontId="16" fillId="23" borderId="4" applyAlignment="1" pivotButton="0" quotePrefix="0" xfId="0">
      <alignment horizontal="center" vertical="center" wrapText="1"/>
    </xf>
    <xf numFmtId="0" fontId="46" fillId="23" borderId="4" applyAlignment="1" pivotButton="0" quotePrefix="0" xfId="0">
      <alignment horizontal="center" vertical="center" wrapText="1"/>
    </xf>
    <xf numFmtId="0" fontId="16" fillId="23" borderId="4" applyAlignment="1" pivotButton="0" quotePrefix="0" xfId="0">
      <alignment horizontal="left" vertical="center" wrapText="1"/>
    </xf>
    <xf numFmtId="9" fontId="47" fillId="23" borderId="4" applyAlignment="1" pivotButton="0" quotePrefix="0" xfId="0">
      <alignment horizontal="center" vertical="center" wrapText="1"/>
    </xf>
    <xf numFmtId="0" fontId="13" fillId="24" borderId="4" applyAlignment="1" pivotButton="0" quotePrefix="0" xfId="0">
      <alignment horizontal="center" vertical="center" wrapText="1"/>
    </xf>
    <xf numFmtId="0" fontId="13" fillId="24" borderId="4" applyAlignment="1" pivotButton="0" quotePrefix="0" xfId="0">
      <alignment horizontal="left" vertical="center" wrapText="1"/>
    </xf>
    <xf numFmtId="0" fontId="19" fillId="24" borderId="4" applyAlignment="1" pivotButton="0" quotePrefix="0" xfId="0">
      <alignment horizontal="center" vertical="center" wrapText="1"/>
    </xf>
    <xf numFmtId="0" fontId="46" fillId="24" borderId="4" applyAlignment="1" pivotButton="0" quotePrefix="0" xfId="0">
      <alignment horizontal="center" vertical="center" wrapText="1"/>
    </xf>
    <xf numFmtId="0" fontId="16" fillId="24" borderId="4" applyAlignment="1" pivotButton="0" quotePrefix="0" xfId="0">
      <alignment horizontal="left" vertical="center" wrapText="1"/>
    </xf>
    <xf numFmtId="0" fontId="16" fillId="24" borderId="4" applyAlignment="1" pivotButton="0" quotePrefix="0" xfId="0">
      <alignment horizontal="center" vertical="center" wrapText="1"/>
    </xf>
    <xf numFmtId="9" fontId="47" fillId="24" borderId="4" applyAlignment="1" pivotButton="0" quotePrefix="0" xfId="0">
      <alignment horizontal="center" vertical="center" wrapText="1"/>
    </xf>
    <xf numFmtId="0" fontId="13" fillId="33" borderId="4" applyAlignment="1" pivotButton="0" quotePrefix="0" xfId="0">
      <alignment horizontal="center" vertical="center" wrapText="1"/>
    </xf>
    <xf numFmtId="0" fontId="13" fillId="33" borderId="4" applyAlignment="1" pivotButton="0" quotePrefix="0" xfId="0">
      <alignment horizontal="left" vertical="center" wrapText="1"/>
    </xf>
    <xf numFmtId="0" fontId="16" fillId="33" borderId="4" applyAlignment="1" pivotButton="0" quotePrefix="0" xfId="0">
      <alignment horizontal="center" vertical="center" wrapText="1"/>
    </xf>
    <xf numFmtId="0" fontId="46" fillId="33" borderId="4" applyAlignment="1" pivotButton="0" quotePrefix="0" xfId="0">
      <alignment horizontal="center" vertical="center" wrapText="1"/>
    </xf>
    <xf numFmtId="0" fontId="16" fillId="33" borderId="4" applyAlignment="1" pivotButton="0" quotePrefix="0" xfId="0">
      <alignment horizontal="left" vertical="center" wrapText="1"/>
    </xf>
    <xf numFmtId="9" fontId="47" fillId="33" borderId="4" applyAlignment="1" pivotButton="0" quotePrefix="0" xfId="0">
      <alignment horizontal="center" vertical="center" wrapText="1"/>
    </xf>
    <xf numFmtId="0" fontId="19" fillId="33" borderId="4" applyAlignment="1" pivotButton="0" quotePrefix="0" xfId="0">
      <alignment horizontal="center" vertical="center" wrapText="1"/>
    </xf>
    <xf numFmtId="0" fontId="48" fillId="12" borderId="4" applyAlignment="1" pivotButton="0" quotePrefix="0" xfId="0">
      <alignment horizontal="center" vertical="center" wrapText="1"/>
    </xf>
    <xf numFmtId="0" fontId="13" fillId="15" borderId="4" applyAlignment="1" pivotButton="0" quotePrefix="0" xfId="0">
      <alignment horizontal="left" vertical="center" wrapText="1"/>
    </xf>
    <xf numFmtId="0" fontId="19" fillId="15" borderId="4" applyAlignment="1" pivotButton="0" quotePrefix="0" xfId="0">
      <alignment horizontal="center" vertical="center" wrapText="1"/>
    </xf>
    <xf numFmtId="0" fontId="46" fillId="15" borderId="4" applyAlignment="1" pivotButton="0" quotePrefix="0" xfId="0">
      <alignment horizontal="center" vertical="center" wrapText="1"/>
    </xf>
    <xf numFmtId="0" fontId="49" fillId="34" borderId="3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center" vertical="center" wrapText="1"/>
    </xf>
    <xf numFmtId="3" fontId="19" fillId="33" borderId="4" applyAlignment="1" pivotButton="0" quotePrefix="0" xfId="0">
      <alignment horizontal="center" vertical="center" wrapText="1"/>
    </xf>
    <xf numFmtId="3" fontId="16" fillId="33" borderId="4" applyAlignment="1" pivotButton="0" quotePrefix="0" xfId="0">
      <alignment horizontal="center" vertical="center" wrapText="1"/>
    </xf>
    <xf numFmtId="3" fontId="13" fillId="33" borderId="4" applyAlignment="1" pivotButton="0" quotePrefix="0" xfId="0">
      <alignment horizontal="center" vertical="center" wrapText="1"/>
    </xf>
    <xf numFmtId="3" fontId="18" fillId="23" borderId="4" applyAlignment="1" pivotButton="0" quotePrefix="0" xfId="0">
      <alignment horizontal="center" vertical="center" wrapText="1"/>
    </xf>
    <xf numFmtId="3" fontId="16" fillId="23" borderId="4" applyAlignment="1" pivotButton="0" quotePrefix="0" xfId="0">
      <alignment horizontal="center" vertical="center" wrapText="1"/>
    </xf>
    <xf numFmtId="3" fontId="13" fillId="23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general" vertical="bottom"/>
    </xf>
    <xf numFmtId="0" fontId="51" fillId="4" borderId="4" applyAlignment="1" pivotButton="0" quotePrefix="0" xfId="0">
      <alignment horizontal="center" vertical="center" wrapText="1"/>
    </xf>
    <xf numFmtId="3" fontId="22" fillId="35" borderId="4" applyAlignment="1" pivotButton="0" quotePrefix="0" xfId="0">
      <alignment horizontal="center" vertical="center" wrapText="1"/>
    </xf>
    <xf numFmtId="3" fontId="22" fillId="36" borderId="4" applyAlignment="1" pivotButton="0" quotePrefix="0" xfId="0">
      <alignment horizontal="center" vertical="center" wrapText="1"/>
    </xf>
    <xf numFmtId="3" fontId="22" fillId="37" borderId="4" applyAlignment="1" pivotButton="0" quotePrefix="0" xfId="0">
      <alignment horizontal="center" vertical="center" wrapText="1"/>
    </xf>
    <xf numFmtId="3" fontId="15" fillId="0" borderId="0" applyAlignment="1" pivotButton="0" quotePrefix="0" xfId="0">
      <alignment horizontal="general" vertical="bottom"/>
    </xf>
    <xf numFmtId="3" fontId="22" fillId="38" borderId="4" applyAlignment="1" pivotButton="0" quotePrefix="0" xfId="0">
      <alignment horizontal="center" vertical="center" wrapText="1"/>
    </xf>
    <xf numFmtId="3" fontId="22" fillId="20" borderId="4" applyAlignment="1" pivotButton="0" quotePrefix="0" xfId="0">
      <alignment horizontal="center" vertical="center" wrapText="1"/>
    </xf>
    <xf numFmtId="3" fontId="22" fillId="39" borderId="4" applyAlignment="1" pivotButton="0" quotePrefix="0" xfId="0">
      <alignment horizontal="center" vertical="center" wrapText="1"/>
    </xf>
    <xf numFmtId="3" fontId="22" fillId="40" borderId="4" applyAlignment="1" pivotButton="0" quotePrefix="0" xfId="0">
      <alignment horizontal="center" vertical="center" wrapText="1"/>
    </xf>
    <xf numFmtId="3" fontId="22" fillId="41" borderId="4" applyAlignment="1" pivotButton="0" quotePrefix="0" xfId="0">
      <alignment horizontal="center" vertical="center" wrapText="1"/>
    </xf>
    <xf numFmtId="3" fontId="22" fillId="42" borderId="4" applyAlignment="1" pivotButton="0" quotePrefix="0" xfId="0">
      <alignment horizontal="center" vertical="center" wrapText="1"/>
    </xf>
    <xf numFmtId="3" fontId="22" fillId="43" borderId="4" applyAlignment="1" pivotButton="0" quotePrefix="0" xfId="0">
      <alignment horizontal="center" vertical="center" wrapText="1"/>
    </xf>
    <xf numFmtId="0" fontId="13" fillId="11" borderId="4" applyAlignment="1" pivotButton="0" quotePrefix="0" xfId="0">
      <alignment horizontal="center" vertical="center" wrapText="1"/>
    </xf>
    <xf numFmtId="165" fontId="22" fillId="11" borderId="4" applyAlignment="1" pivotButton="0" quotePrefix="0" xfId="0">
      <alignment horizontal="center" vertical="center" wrapText="1"/>
    </xf>
    <xf numFmtId="4" fontId="15" fillId="33" borderId="4" applyAlignment="1" pivotButton="0" quotePrefix="0" xfId="0">
      <alignment horizontal="center" vertical="center" wrapText="1"/>
    </xf>
    <xf numFmtId="0" fontId="22" fillId="11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4" fontId="15" fillId="11" borderId="4" applyAlignment="1" pivotButton="0" quotePrefix="0" xfId="0">
      <alignment horizontal="center" vertical="center" wrapText="1"/>
    </xf>
    <xf numFmtId="2" fontId="16" fillId="11" borderId="4" applyAlignment="1" pivotButton="0" quotePrefix="0" xfId="0">
      <alignment horizontal="center" vertical="center" wrapText="1"/>
    </xf>
    <xf numFmtId="165" fontId="22" fillId="10" borderId="4" applyAlignment="1" pivotButton="0" quotePrefix="0" xfId="0">
      <alignment horizontal="center" vertical="center" wrapText="1"/>
    </xf>
    <xf numFmtId="4" fontId="15" fillId="23" borderId="4" applyAlignment="1" pivotButton="0" quotePrefix="0" xfId="0">
      <alignment horizontal="center" vertical="center" wrapText="1"/>
    </xf>
    <xf numFmtId="4" fontId="15" fillId="24" borderId="4" applyAlignment="1" pivotButton="0" quotePrefix="0" xfId="0">
      <alignment horizontal="center" vertical="center" wrapText="1"/>
    </xf>
    <xf numFmtId="0" fontId="22" fillId="10" borderId="4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4" fontId="15" fillId="10" borderId="4" applyAlignment="1" pivotButton="0" quotePrefix="0" xfId="0">
      <alignment horizontal="center" vertical="center" wrapText="1"/>
    </xf>
    <xf numFmtId="2" fontId="16" fillId="10" borderId="4" applyAlignment="1" pivotButton="0" quotePrefix="0" xfId="0">
      <alignment horizontal="center" vertical="center" wrapText="1"/>
    </xf>
    <xf numFmtId="0" fontId="52" fillId="8" borderId="3" applyAlignment="1" pivotButton="0" quotePrefix="0" xfId="0">
      <alignment horizontal="center" vertical="center" wrapText="1"/>
    </xf>
    <xf numFmtId="0" fontId="53" fillId="8" borderId="3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general" vertical="bottom"/>
    </xf>
    <xf numFmtId="3" fontId="54" fillId="21" borderId="3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4" fillId="20" borderId="3" applyAlignment="1" pivotButton="0" quotePrefix="0" xfId="0">
      <alignment horizontal="center" vertical="center" wrapText="1"/>
    </xf>
    <xf numFmtId="0" fontId="54" fillId="22" borderId="3" applyAlignment="1" pivotButton="0" quotePrefix="0" xfId="0">
      <alignment horizontal="center" vertical="center" wrapText="1"/>
    </xf>
    <xf numFmtId="0" fontId="54" fillId="44" borderId="3" applyAlignment="1" pivotButton="0" quotePrefix="0" xfId="0">
      <alignment horizontal="center" vertical="center" wrapText="1"/>
    </xf>
    <xf numFmtId="0" fontId="55" fillId="21" borderId="3" applyAlignment="1" pivotButton="0" quotePrefix="0" xfId="0">
      <alignment horizontal="center" vertical="center" wrapText="1"/>
    </xf>
    <xf numFmtId="0" fontId="55" fillId="20" borderId="3" applyAlignment="1" pivotButton="0" quotePrefix="0" xfId="0">
      <alignment horizontal="center" vertical="center" wrapText="1"/>
    </xf>
    <xf numFmtId="0" fontId="55" fillId="22" borderId="3" applyAlignment="1" pivotButton="0" quotePrefix="0" xfId="0">
      <alignment horizontal="center" vertical="center" wrapText="1"/>
    </xf>
    <xf numFmtId="0" fontId="55" fillId="44" borderId="3" applyAlignment="1" pivotButton="0" quotePrefix="0" xfId="0">
      <alignment horizontal="center" vertical="center" wrapText="1"/>
    </xf>
    <xf numFmtId="0" fontId="31" fillId="6" borderId="3" applyAlignment="1" pivotButton="0" quotePrefix="0" xfId="0">
      <alignment horizontal="center" vertical="center" wrapText="1"/>
    </xf>
    <xf numFmtId="3" fontId="12" fillId="9" borderId="4" applyAlignment="1" pivotButton="0" quotePrefix="0" xfId="0">
      <alignment horizontal="center" vertical="center" wrapText="1"/>
    </xf>
    <xf numFmtId="164" fontId="12" fillId="9" borderId="4" applyAlignment="1" pivotButton="0" quotePrefix="0" xfId="0">
      <alignment horizontal="center" vertical="center" wrapText="1"/>
    </xf>
    <xf numFmtId="3" fontId="46" fillId="10" borderId="4" applyAlignment="1" pivotButton="0" quotePrefix="0" xfId="0">
      <alignment horizontal="center" vertical="center" wrapText="1"/>
    </xf>
    <xf numFmtId="164" fontId="12" fillId="34" borderId="4" applyAlignment="1" pivotButton="0" quotePrefix="0" xfId="0">
      <alignment horizontal="center" vertical="center" wrapText="1"/>
    </xf>
    <xf numFmtId="0" fontId="56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center" vertical="center" wrapText="1"/>
    </xf>
    <xf numFmtId="164" fontId="12" fillId="22" borderId="4" applyAlignment="1" pivotButton="0" quotePrefix="0" xfId="0">
      <alignment horizontal="center" vertical="center" wrapText="1"/>
    </xf>
    <xf numFmtId="0" fontId="56" fillId="11" borderId="4" applyAlignment="1" pivotButton="0" quotePrefix="0" xfId="0">
      <alignment horizontal="left" vertical="center" wrapText="1"/>
    </xf>
    <xf numFmtId="164" fontId="12" fillId="21" borderId="4" applyAlignment="1" pivotButton="0" quotePrefix="0" xfId="0">
      <alignment horizontal="center" vertical="center" wrapText="1"/>
    </xf>
    <xf numFmtId="0" fontId="57" fillId="10" borderId="4" applyAlignment="1" pivotButton="0" quotePrefix="0" xfId="0">
      <alignment horizontal="left" vertical="center" wrapText="1"/>
    </xf>
    <xf numFmtId="0" fontId="57" fillId="11" borderId="4" applyAlignment="1" pivotButton="0" quotePrefix="0" xfId="0">
      <alignment horizontal="left" vertical="center" wrapText="1"/>
    </xf>
    <xf numFmtId="0" fontId="58" fillId="8" borderId="3" applyAlignment="1" pivotButton="0" quotePrefix="0" xfId="0">
      <alignment horizontal="center" vertical="center" wrapText="1"/>
    </xf>
    <xf numFmtId="0" fontId="59" fillId="8" borderId="3" applyAlignment="1" pivotButton="0" quotePrefix="0" xfId="0">
      <alignment horizontal="center" vertical="center" wrapText="1"/>
    </xf>
    <xf numFmtId="3" fontId="49" fillId="21" borderId="4" applyAlignment="1" pivotButton="0" quotePrefix="0" xfId="0">
      <alignment horizontal="center" vertical="center" wrapText="1"/>
    </xf>
    <xf numFmtId="3" fontId="49" fillId="22" borderId="4" applyAlignment="1" pivotButton="0" quotePrefix="0" xfId="0">
      <alignment horizontal="center" vertical="center" wrapText="1"/>
    </xf>
    <xf numFmtId="3" fontId="49" fillId="34" borderId="4" applyAlignment="1" pivotButton="0" quotePrefix="0" xfId="0">
      <alignment horizontal="center" vertical="center" wrapText="1"/>
    </xf>
    <xf numFmtId="0" fontId="60" fillId="34" borderId="3" applyAlignment="1" pivotButton="0" quotePrefix="0" xfId="0">
      <alignment horizontal="center" vertical="center" wrapText="1"/>
    </xf>
    <xf numFmtId="0" fontId="16" fillId="10" borderId="3" applyAlignment="1" pivotButton="0" quotePrefix="0" xfId="0">
      <alignment horizontal="left" vertical="center" wrapText="1"/>
    </xf>
    <xf numFmtId="0" fontId="16" fillId="11" borderId="3" applyAlignment="1" pivotButton="0" quotePrefix="0" xfId="0">
      <alignment horizontal="left" vertical="center" wrapText="1"/>
    </xf>
    <xf numFmtId="0" fontId="61" fillId="10" borderId="3" applyAlignment="1" pivotButton="0" quotePrefix="0" xfId="0">
      <alignment horizontal="left" vertical="center" wrapText="1"/>
    </xf>
    <xf numFmtId="0" fontId="61" fillId="11" borderId="3" applyAlignment="1" pivotButton="0" quotePrefix="0" xfId="0">
      <alignment horizontal="left" vertical="center" wrapText="1"/>
    </xf>
    <xf numFmtId="0" fontId="18" fillId="23" borderId="4" applyAlignment="1" pivotButton="0" quotePrefix="0" xfId="0">
      <alignment horizontal="center" vertical="center" wrapText="1"/>
    </xf>
    <xf numFmtId="0" fontId="18" fillId="33" borderId="4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left" vertical="center" wrapText="1"/>
    </xf>
    <xf numFmtId="0" fontId="16" fillId="23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5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0" fillId="0" borderId="16" pivotButton="0" quotePrefix="0" xfId="0"/>
    <xf numFmtId="0" fontId="5" fillId="7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8" borderId="3" applyAlignment="1" pivotButton="0" quotePrefix="0" xfId="0">
      <alignment horizontal="center" vertical="center" wrapText="1"/>
    </xf>
    <xf numFmtId="0" fontId="0" fillId="0" borderId="18" pivotButton="0" quotePrefix="0" xfId="0"/>
    <xf numFmtId="0" fontId="11" fillId="8" borderId="3" applyAlignment="1" pivotButton="0" quotePrefix="0" xfId="0">
      <alignment horizontal="center" vertical="center" wrapText="1"/>
    </xf>
    <xf numFmtId="0" fontId="12" fillId="9" borderId="4" applyAlignment="1" pivotButton="0" quotePrefix="0" xfId="0">
      <alignment horizontal="center" vertical="center" wrapText="1"/>
    </xf>
    <xf numFmtId="0" fontId="13" fillId="10" borderId="4" applyAlignment="1" pivotButton="0" quotePrefix="0" xfId="0">
      <alignment horizontal="left" vertical="center" wrapText="1"/>
    </xf>
    <xf numFmtId="3" fontId="14" fillId="10" borderId="4" applyAlignment="1" pivotButton="0" quotePrefix="0" xfId="0">
      <alignment horizontal="center" vertical="center" wrapText="1"/>
    </xf>
    <xf numFmtId="3" fontId="15" fillId="10" borderId="4" applyAlignment="1" pivotButton="0" quotePrefix="0" xfId="0">
      <alignment horizontal="center" vertical="center" wrapText="1"/>
    </xf>
    <xf numFmtId="0" fontId="14" fillId="10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left" vertical="center" wrapText="1"/>
    </xf>
    <xf numFmtId="0" fontId="13" fillId="11" borderId="4" applyAlignment="1" pivotButton="0" quotePrefix="0" xfId="0">
      <alignment horizontal="left" vertical="center" wrapText="1"/>
    </xf>
    <xf numFmtId="3" fontId="14" fillId="11" borderId="4" applyAlignment="1" pivotButton="0" quotePrefix="0" xfId="0">
      <alignment horizontal="center" vertical="center" wrapText="1"/>
    </xf>
    <xf numFmtId="3" fontId="15" fillId="11" borderId="4" applyAlignment="1" pivotButton="0" quotePrefix="0" xfId="0">
      <alignment horizontal="center" vertical="center" wrapText="1"/>
    </xf>
    <xf numFmtId="0" fontId="14" fillId="11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left" vertical="center" wrapText="1"/>
    </xf>
    <xf numFmtId="0" fontId="17" fillId="12" borderId="4" applyAlignment="1" pivotButton="0" quotePrefix="0" xfId="0">
      <alignment horizontal="right" vertical="center"/>
    </xf>
    <xf numFmtId="3" fontId="15" fillId="12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center" vertical="center" wrapText="1"/>
    </xf>
    <xf numFmtId="3" fontId="13" fillId="10" borderId="4" applyAlignment="1" pivotButton="0" quotePrefix="0" xfId="0">
      <alignment horizontal="center" vertical="center" wrapText="1"/>
    </xf>
    <xf numFmtId="164" fontId="16" fillId="10" borderId="4" applyAlignment="1" pivotButton="0" quotePrefix="0" xfId="0">
      <alignment horizontal="center" vertical="center" wrapText="1"/>
    </xf>
    <xf numFmtId="0" fontId="16" fillId="10" borderId="4" applyAlignment="1" pivotButton="0" quotePrefix="0" xfId="0">
      <alignment horizontal="center" vertical="center" wrapText="1"/>
    </xf>
    <xf numFmtId="3" fontId="18" fillId="10" borderId="4" applyAlignment="1" pivotButton="0" quotePrefix="0" xfId="0">
      <alignment horizontal="center" vertical="center" wrapText="1"/>
    </xf>
    <xf numFmtId="3" fontId="19" fillId="10" borderId="4" applyAlignment="1" pivotButton="0" quotePrefix="0" xfId="0">
      <alignment horizontal="center" vertical="center" wrapText="1"/>
    </xf>
    <xf numFmtId="3" fontId="13" fillId="11" borderId="4" applyAlignment="1" pivotButton="0" quotePrefix="0" xfId="0">
      <alignment horizontal="center" vertical="center" wrapText="1"/>
    </xf>
    <xf numFmtId="164" fontId="16" fillId="11" borderId="4" applyAlignment="1" pivotButton="0" quotePrefix="0" xfId="0">
      <alignment horizontal="center" vertical="center" wrapText="1"/>
    </xf>
    <xf numFmtId="0" fontId="16" fillId="11" borderId="4" applyAlignment="1" pivotButton="0" quotePrefix="0" xfId="0">
      <alignment horizontal="center" vertical="center" wrapText="1"/>
    </xf>
    <xf numFmtId="3" fontId="18" fillId="11" borderId="4" applyAlignment="1" pivotButton="0" quotePrefix="0" xfId="0">
      <alignment horizontal="center" vertical="center" wrapText="1"/>
    </xf>
    <xf numFmtId="3" fontId="19" fillId="11" borderId="4" applyAlignment="1" pivotButton="0" quotePrefix="0" xfId="0">
      <alignment horizontal="center" vertical="center" wrapText="1"/>
    </xf>
    <xf numFmtId="3" fontId="17" fillId="12" borderId="4" applyAlignment="1" pivotButton="0" quotePrefix="0" xfId="0">
      <alignment horizontal="center" vertical="center" wrapText="1"/>
    </xf>
    <xf numFmtId="9" fontId="17" fillId="12" borderId="4" applyAlignment="1" pivotButton="0" quotePrefix="0" xfId="0">
      <alignment horizontal="center" vertical="center" wrapText="1"/>
    </xf>
    <xf numFmtId="0" fontId="20" fillId="13" borderId="0" applyAlignment="1" pivotButton="0" quotePrefix="0" xfId="0">
      <alignment horizontal="left" vertical="center"/>
    </xf>
    <xf numFmtId="0" fontId="21" fillId="14" borderId="0" applyAlignment="1" pivotButton="0" quotePrefix="0" xfId="0">
      <alignment horizontal="left" vertical="center"/>
    </xf>
    <xf numFmtId="3" fontId="22" fillId="15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16" borderId="2" applyAlignment="1" pivotButton="0" quotePrefix="0" xfId="0">
      <alignment horizontal="center" vertical="center" wrapText="1"/>
    </xf>
    <xf numFmtId="3" fontId="6" fillId="4" borderId="2" applyAlignment="1" pivotButton="0" quotePrefix="0" xfId="0">
      <alignment horizontal="center" vertical="center"/>
    </xf>
    <xf numFmtId="3" fontId="15" fillId="4" borderId="2" applyAlignment="1" pivotButton="0" quotePrefix="0" xfId="0">
      <alignment horizontal="center" vertical="center"/>
    </xf>
    <xf numFmtId="3" fontId="23" fillId="4" borderId="2" applyAlignment="1" pivotButton="0" quotePrefix="0" xfId="0">
      <alignment horizontal="center" vertical="center"/>
    </xf>
    <xf numFmtId="3" fontId="6" fillId="15" borderId="1" applyAlignment="1" pivotButton="0" quotePrefix="0" xfId="0">
      <alignment horizontal="center" vertical="center"/>
    </xf>
    <xf numFmtId="165" fontId="6" fillId="4" borderId="2" applyAlignment="1" pivotButton="0" quotePrefix="0" xfId="0">
      <alignment horizontal="center" vertical="center"/>
    </xf>
    <xf numFmtId="166" fontId="6" fillId="4" borderId="2" applyAlignment="1" pivotButton="0" quotePrefix="0" xfId="0">
      <alignment horizontal="center" vertical="center"/>
    </xf>
    <xf numFmtId="3" fontId="6" fillId="5" borderId="2" applyAlignment="1" pivotButton="0" quotePrefix="0" xfId="0">
      <alignment horizontal="center" vertical="center"/>
    </xf>
    <xf numFmtId="3" fontId="15" fillId="5" borderId="2" applyAlignment="1" pivotButton="0" quotePrefix="0" xfId="0">
      <alignment horizontal="center" vertical="center"/>
    </xf>
    <xf numFmtId="3" fontId="23" fillId="5" borderId="2" applyAlignment="1" pivotButton="0" quotePrefix="0" xfId="0">
      <alignment horizontal="center" vertical="center"/>
    </xf>
    <xf numFmtId="165" fontId="6" fillId="5" borderId="2" applyAlignment="1" pivotButton="0" quotePrefix="0" xfId="0">
      <alignment horizontal="center" vertical="center"/>
    </xf>
    <xf numFmtId="166" fontId="6" fillId="5" borderId="2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15" fillId="6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3" fontId="15" fillId="15" borderId="1" applyAlignment="1" pivotButton="0" quotePrefix="0" xfId="0">
      <alignment horizontal="center" vertical="center"/>
    </xf>
    <xf numFmtId="167" fontId="15" fillId="4" borderId="2" applyAlignment="1" pivotButton="0" quotePrefix="0" xfId="0">
      <alignment horizontal="center" vertical="center"/>
    </xf>
    <xf numFmtId="167" fontId="15" fillId="5" borderId="2" applyAlignment="1" pivotButton="0" quotePrefix="0" xfId="0">
      <alignment horizontal="center" vertical="center"/>
    </xf>
    <xf numFmtId="167" fontId="23" fillId="5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167" fontId="23" fillId="4" borderId="2" applyAlignment="1" pivotButton="0" quotePrefix="0" xfId="0">
      <alignment horizontal="center" vertical="center"/>
    </xf>
    <xf numFmtId="164" fontId="15" fillId="4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4" fontId="15" fillId="5" borderId="2" applyAlignment="1" pivotButton="0" quotePrefix="0" xfId="0">
      <alignment horizontal="center" vertical="center"/>
    </xf>
    <xf numFmtId="4" fontId="15" fillId="4" borderId="2" applyAlignment="1" pivotButton="0" quotePrefix="0" xfId="0">
      <alignment horizontal="center" vertical="center"/>
    </xf>
    <xf numFmtId="0" fontId="24" fillId="0" borderId="0" applyAlignment="1" pivotButton="0" quotePrefix="0" xfId="0">
      <alignment horizontal="general" vertical="bottom"/>
    </xf>
    <xf numFmtId="0" fontId="25" fillId="17" borderId="5" applyAlignment="1" pivotButton="0" quotePrefix="0" xfId="0">
      <alignment horizontal="center" vertical="bottom" wrapText="1"/>
    </xf>
    <xf numFmtId="0" fontId="26" fillId="0" borderId="5" applyAlignment="1" pivotButton="0" quotePrefix="0" xfId="0">
      <alignment horizontal="general" vertical="bottom"/>
    </xf>
    <xf numFmtId="0" fontId="27" fillId="0" borderId="5" applyAlignment="1" pivotButton="0" quotePrefix="0" xfId="0">
      <alignment horizontal="general" vertical="bottom"/>
    </xf>
    <xf numFmtId="4" fontId="26" fillId="0" borderId="5" applyAlignment="1" pivotButton="0" quotePrefix="0" xfId="0">
      <alignment horizontal="general" vertical="bottom"/>
    </xf>
    <xf numFmtId="0" fontId="28" fillId="18" borderId="2" applyAlignment="1" pivotButton="0" quotePrefix="0" xfId="0">
      <alignment horizontal="center" vertical="center"/>
    </xf>
    <xf numFmtId="0" fontId="10" fillId="8" borderId="6" applyAlignment="1" pivotButton="0" quotePrefix="0" xfId="0">
      <alignment horizontal="center" vertical="center" wrapText="1"/>
    </xf>
    <xf numFmtId="0" fontId="0" fillId="0" borderId="20" pivotButton="0" quotePrefix="0" xfId="0"/>
    <xf numFmtId="3" fontId="16" fillId="10" borderId="4" applyAlignment="1" pivotButton="0" quotePrefix="0" xfId="0">
      <alignment horizontal="center" vertical="center" wrapText="1"/>
    </xf>
    <xf numFmtId="164" fontId="13" fillId="10" borderId="4" applyAlignment="1" pivotButton="0" quotePrefix="0" xfId="0">
      <alignment horizontal="center" vertical="center" wrapText="1"/>
    </xf>
    <xf numFmtId="3" fontId="16" fillId="11" borderId="4" applyAlignment="1" pivotButton="0" quotePrefix="0" xfId="0">
      <alignment horizontal="center" vertical="center" wrapText="1"/>
    </xf>
    <xf numFmtId="164" fontId="13" fillId="11" borderId="4" applyAlignment="1" pivotButton="0" quotePrefix="0" xfId="0">
      <alignment horizontal="center" vertical="center" wrapText="1"/>
    </xf>
    <xf numFmtId="164" fontId="17" fillId="12" borderId="4" applyAlignment="1" pivotButton="0" quotePrefix="0" xfId="0">
      <alignment horizontal="center" vertical="center" wrapText="1"/>
    </xf>
    <xf numFmtId="165" fontId="16" fillId="10" borderId="4" applyAlignment="1" pivotButton="0" quotePrefix="0" xfId="0">
      <alignment horizontal="center" vertical="center" wrapText="1"/>
    </xf>
    <xf numFmtId="165" fontId="16" fillId="11" borderId="4" applyAlignment="1" pivotButton="0" quotePrefix="0" xfId="0">
      <alignment horizontal="center" vertical="center" wrapText="1"/>
    </xf>
    <xf numFmtId="165" fontId="17" fillId="12" borderId="4" applyAlignment="1" pivotButton="0" quotePrefix="0" xfId="0">
      <alignment horizontal="center" vertical="center" wrapText="1"/>
    </xf>
    <xf numFmtId="165" fontId="18" fillId="10" borderId="4" applyAlignment="1" pivotButton="0" quotePrefix="0" xfId="0">
      <alignment horizontal="center" vertical="center" wrapText="1"/>
    </xf>
    <xf numFmtId="168" fontId="16" fillId="10" borderId="4" applyAlignment="1" pivotButton="0" quotePrefix="0" xfId="0">
      <alignment horizontal="center" vertical="center" wrapText="1"/>
    </xf>
    <xf numFmtId="168" fontId="13" fillId="10" borderId="4" applyAlignment="1" pivotButton="0" quotePrefix="0" xfId="0">
      <alignment horizontal="center" vertical="center" wrapText="1"/>
    </xf>
    <xf numFmtId="165" fontId="18" fillId="11" borderId="4" applyAlignment="1" pivotButton="0" quotePrefix="0" xfId="0">
      <alignment horizontal="center" vertical="center" wrapText="1"/>
    </xf>
    <xf numFmtId="168" fontId="16" fillId="11" borderId="4" applyAlignment="1" pivotButton="0" quotePrefix="0" xfId="0">
      <alignment horizontal="center" vertical="center" wrapText="1"/>
    </xf>
    <xf numFmtId="168" fontId="13" fillId="11" borderId="4" applyAlignment="1" pivotButton="0" quotePrefix="0" xfId="0">
      <alignment horizontal="center" vertical="center" wrapText="1"/>
    </xf>
    <xf numFmtId="165" fontId="16" fillId="10" borderId="4" applyAlignment="1" pivotButton="0" quotePrefix="0" xfId="0">
      <alignment horizontal="left" vertical="center" wrapText="1"/>
    </xf>
    <xf numFmtId="165" fontId="16" fillId="11" borderId="4" applyAlignment="1" pivotButton="0" quotePrefix="0" xfId="0">
      <alignment horizontal="left" vertical="center" wrapText="1"/>
    </xf>
    <xf numFmtId="168" fontId="17" fillId="12" borderId="4" applyAlignment="1" pivotButton="0" quotePrefix="0" xfId="0">
      <alignment horizontal="center" vertical="center" wrapText="1"/>
    </xf>
    <xf numFmtId="169" fontId="14" fillId="15" borderId="4" applyAlignment="1" pivotButton="0" quotePrefix="0" xfId="0">
      <alignment horizontal="center" vertical="center" wrapText="1"/>
    </xf>
    <xf numFmtId="166" fontId="14" fillId="15" borderId="4" applyAlignment="1" pivotButton="0" quotePrefix="0" xfId="0">
      <alignment horizontal="center" vertical="center" wrapText="1"/>
    </xf>
    <xf numFmtId="0" fontId="17" fillId="12" borderId="4" applyAlignment="1" pivotButton="0" quotePrefix="0" xfId="0">
      <alignment horizontal="left" vertical="center" wrapText="1"/>
    </xf>
    <xf numFmtId="0" fontId="0" fillId="12" borderId="0" applyAlignment="1" pivotButton="0" quotePrefix="0" xfId="0">
      <alignment horizontal="general" vertical="bottom"/>
    </xf>
    <xf numFmtId="165" fontId="13" fillId="10" borderId="4" applyAlignment="1" pivotButton="0" quotePrefix="0" xfId="0">
      <alignment horizontal="center" vertical="center" wrapText="1"/>
    </xf>
    <xf numFmtId="165" fontId="13" fillId="11" borderId="4" applyAlignment="1" pivotButton="0" quotePrefix="0" xfId="0">
      <alignment horizontal="center" vertical="center" wrapText="1"/>
    </xf>
    <xf numFmtId="168" fontId="31" fillId="12" borderId="4" applyAlignment="1" pivotButton="0" quotePrefix="0" xfId="0">
      <alignment horizontal="center" vertical="center" wrapText="1"/>
    </xf>
    <xf numFmtId="0" fontId="10" fillId="19" borderId="3" applyAlignment="1" pivotButton="0" quotePrefix="0" xfId="0">
      <alignment horizontal="center" vertical="center" wrapText="1"/>
    </xf>
    <xf numFmtId="0" fontId="32" fillId="19" borderId="3" applyAlignment="1" pivotButton="0" quotePrefix="0" xfId="0">
      <alignment horizontal="center" vertical="center" wrapText="1"/>
    </xf>
    <xf numFmtId="0" fontId="12" fillId="12" borderId="4" applyAlignment="1" pivotButton="0" quotePrefix="0" xfId="0">
      <alignment horizontal="center" vertical="center" wrapText="1"/>
    </xf>
    <xf numFmtId="166" fontId="16" fillId="10" borderId="4" applyAlignment="1" pivotButton="0" quotePrefix="0" xfId="0">
      <alignment horizontal="center" vertical="center" wrapText="1"/>
    </xf>
    <xf numFmtId="166" fontId="16" fillId="11" borderId="4" applyAlignment="1" pivotButton="0" quotePrefix="0" xfId="0">
      <alignment horizontal="center" vertical="center" wrapText="1"/>
    </xf>
    <xf numFmtId="0" fontId="17" fillId="9" borderId="4" applyAlignment="1" pivotButton="0" quotePrefix="0" xfId="0">
      <alignment horizontal="left" vertical="center" wrapText="1"/>
    </xf>
    <xf numFmtId="0" fontId="0" fillId="9" borderId="0" applyAlignment="1" pivotButton="0" quotePrefix="0" xfId="0">
      <alignment horizontal="general" vertical="bottom"/>
    </xf>
    <xf numFmtId="0" fontId="13" fillId="0" borderId="4" applyAlignment="1" pivotButton="0" quotePrefix="0" xfId="0">
      <alignment horizontal="left" vertical="center" wrapText="1"/>
    </xf>
    <xf numFmtId="0" fontId="33" fillId="20" borderId="4" applyAlignment="1" pivotButton="0" quotePrefix="0" xfId="0">
      <alignment horizontal="center" vertical="center" wrapText="1"/>
    </xf>
    <xf numFmtId="0" fontId="34" fillId="21" borderId="4" applyAlignment="1" pivotButton="0" quotePrefix="0" xfId="0">
      <alignment horizontal="center" vertical="center" wrapText="1"/>
    </xf>
    <xf numFmtId="0" fontId="35" fillId="22" borderId="4" applyAlignment="1" pivotButton="0" quotePrefix="0" xfId="0">
      <alignment horizontal="center" vertical="center" wrapText="1"/>
    </xf>
    <xf numFmtId="0" fontId="36" fillId="23" borderId="2" applyAlignment="1" pivotButton="0" quotePrefix="0" xfId="0">
      <alignment horizontal="left" vertical="center"/>
    </xf>
    <xf numFmtId="0" fontId="37" fillId="24" borderId="2" applyAlignment="1" pivotButton="0" quotePrefix="0" xfId="0">
      <alignment horizontal="center" vertical="center"/>
    </xf>
    <xf numFmtId="0" fontId="36" fillId="23" borderId="2" applyAlignment="1" pivotButton="0" quotePrefix="0" xfId="0">
      <alignment horizontal="center" vertical="center"/>
    </xf>
    <xf numFmtId="0" fontId="37" fillId="24" borderId="2" applyAlignment="1" pivotButton="0" quotePrefix="0" xfId="0">
      <alignment horizontal="left" vertical="center"/>
    </xf>
    <xf numFmtId="0" fontId="10" fillId="8" borderId="7" applyAlignment="1" pivotButton="0" quotePrefix="0" xfId="0">
      <alignment horizontal="center" vertical="center" wrapText="1"/>
    </xf>
    <xf numFmtId="0" fontId="21" fillId="25" borderId="8" applyAlignment="1" pivotButton="0" quotePrefix="0" xfId="0">
      <alignment horizontal="center" vertical="center" wrapText="1"/>
    </xf>
    <xf numFmtId="3" fontId="38" fillId="10" borderId="4" applyAlignment="1" pivotButton="0" quotePrefix="0" xfId="0">
      <alignment horizontal="center" vertical="center" wrapText="1"/>
    </xf>
    <xf numFmtId="164" fontId="38" fillId="10" borderId="4" applyAlignment="1" pivotButton="0" quotePrefix="0" xfId="0">
      <alignment horizontal="center" vertical="center" wrapText="1"/>
    </xf>
    <xf numFmtId="168" fontId="38" fillId="10" borderId="4" applyAlignment="1" pivotButton="0" quotePrefix="0" xfId="0">
      <alignment horizontal="center" vertical="center" wrapText="1"/>
    </xf>
    <xf numFmtId="0" fontId="39" fillId="2" borderId="9" applyAlignment="1" pivotButton="0" quotePrefix="0" xfId="0">
      <alignment horizontal="center" vertical="center"/>
    </xf>
    <xf numFmtId="9" fontId="16" fillId="10" borderId="4" applyAlignment="1" pivotButton="0" quotePrefix="0" xfId="0">
      <alignment horizontal="center" vertical="center" wrapText="1"/>
    </xf>
    <xf numFmtId="9" fontId="16" fillId="11" borderId="4" applyAlignment="1" pivotButton="0" quotePrefix="0" xfId="0">
      <alignment horizontal="center" vertical="center" wrapText="1"/>
    </xf>
    <xf numFmtId="166" fontId="17" fillId="12" borderId="4" applyAlignment="1" pivotButton="0" quotePrefix="0" xfId="0">
      <alignment horizontal="center" vertical="center" wrapText="1"/>
    </xf>
    <xf numFmtId="0" fontId="40" fillId="26" borderId="8" applyAlignment="1" pivotButton="0" quotePrefix="0" xfId="0">
      <alignment horizontal="left" vertical="center"/>
    </xf>
    <xf numFmtId="0" fontId="40" fillId="26" borderId="8" applyAlignment="1" pivotButton="0" quotePrefix="0" xfId="0">
      <alignment horizontal="center" vertical="center"/>
    </xf>
    <xf numFmtId="165" fontId="40" fillId="26" borderId="8" applyAlignment="1" pivotButton="0" quotePrefix="0" xfId="0">
      <alignment horizontal="center" vertical="center"/>
    </xf>
    <xf numFmtId="0" fontId="41" fillId="24" borderId="8" applyAlignment="1" pivotButton="0" quotePrefix="0" xfId="0">
      <alignment horizontal="center" vertical="center"/>
    </xf>
    <xf numFmtId="166" fontId="40" fillId="26" borderId="8" applyAlignment="1" pivotButton="0" quotePrefix="0" xfId="0">
      <alignment horizontal="center" vertical="center"/>
    </xf>
    <xf numFmtId="3" fontId="40" fillId="26" borderId="8" applyAlignment="1" pivotButton="0" quotePrefix="0" xfId="0">
      <alignment horizontal="center" vertical="center"/>
    </xf>
    <xf numFmtId="0" fontId="40" fillId="4" borderId="8" applyAlignment="1" pivotButton="0" quotePrefix="0" xfId="0">
      <alignment horizontal="left" vertical="center"/>
    </xf>
    <xf numFmtId="0" fontId="40" fillId="4" borderId="8" applyAlignment="1" pivotButton="0" quotePrefix="0" xfId="0">
      <alignment horizontal="center" vertical="center"/>
    </xf>
    <xf numFmtId="165" fontId="40" fillId="4" borderId="8" applyAlignment="1" pivotButton="0" quotePrefix="0" xfId="0">
      <alignment horizontal="center" vertical="center"/>
    </xf>
    <xf numFmtId="166" fontId="40" fillId="4" borderId="8" applyAlignment="1" pivotButton="0" quotePrefix="0" xfId="0">
      <alignment horizontal="center" vertical="center"/>
    </xf>
    <xf numFmtId="3" fontId="40" fillId="4" borderId="8" applyAlignment="1" pivotButton="0" quotePrefix="0" xfId="0">
      <alignment horizontal="center" vertical="center"/>
    </xf>
    <xf numFmtId="0" fontId="28" fillId="18" borderId="8" applyAlignment="1" pivotButton="0" quotePrefix="0" xfId="0">
      <alignment horizontal="center" vertical="center"/>
    </xf>
    <xf numFmtId="0" fontId="5" fillId="6" borderId="9" applyAlignment="1" pivotButton="0" quotePrefix="0" xfId="0">
      <alignment horizontal="center" vertical="center"/>
    </xf>
    <xf numFmtId="165" fontId="5" fillId="6" borderId="9" applyAlignment="1" pivotButton="0" quotePrefix="0" xfId="0">
      <alignment horizontal="center" vertical="center"/>
    </xf>
    <xf numFmtId="166" fontId="5" fillId="6" borderId="9" applyAlignment="1" pivotButton="0" quotePrefix="0" xfId="0">
      <alignment horizontal="center" vertical="center"/>
    </xf>
    <xf numFmtId="3" fontId="5" fillId="6" borderId="9" applyAlignment="1" pivotButton="0" quotePrefix="0" xfId="0">
      <alignment horizontal="center" vertical="center"/>
    </xf>
    <xf numFmtId="0" fontId="42" fillId="2" borderId="9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7" borderId="8" applyAlignment="1" pivotButton="0" quotePrefix="0" xfId="0">
      <alignment horizontal="center" vertical="center" wrapText="1"/>
    </xf>
    <xf numFmtId="4" fontId="15" fillId="4" borderId="8" applyAlignment="1" pivotButton="0" quotePrefix="0" xfId="0">
      <alignment horizontal="center" vertical="center"/>
    </xf>
    <xf numFmtId="164" fontId="15" fillId="24" borderId="8" applyAlignment="1" pivotButton="0" quotePrefix="0" xfId="0">
      <alignment horizontal="center" vertical="center"/>
    </xf>
    <xf numFmtId="167" fontId="15" fillId="4" borderId="8" applyAlignment="1" pivotButton="0" quotePrefix="0" xfId="0">
      <alignment horizontal="center" vertical="center"/>
    </xf>
    <xf numFmtId="4" fontId="15" fillId="26" borderId="8" applyAlignment="1" pivotButton="0" quotePrefix="0" xfId="0">
      <alignment horizontal="center" vertical="center"/>
    </xf>
    <xf numFmtId="167" fontId="15" fillId="26" borderId="8" applyAlignment="1" pivotButton="0" quotePrefix="0" xfId="0">
      <alignment horizontal="center" vertical="center"/>
    </xf>
    <xf numFmtId="164" fontId="15" fillId="23" borderId="8" applyAlignment="1" pivotButton="0" quotePrefix="0" xfId="0">
      <alignment horizontal="center" vertical="center"/>
    </xf>
    <xf numFmtId="164" fontId="15" fillId="18" borderId="8" applyAlignment="1" pivotButton="0" quotePrefix="0" xfId="0">
      <alignment horizontal="center" vertical="center"/>
    </xf>
    <xf numFmtId="0" fontId="5" fillId="27" borderId="8" applyAlignment="1" pivotButton="0" quotePrefix="0" xfId="0">
      <alignment horizontal="center" vertical="center" wrapText="1"/>
    </xf>
    <xf numFmtId="0" fontId="40" fillId="28" borderId="8" applyAlignment="1" pivotButton="0" quotePrefix="0" xfId="0">
      <alignment horizontal="left" vertical="center"/>
    </xf>
    <xf numFmtId="0" fontId="40" fillId="28" borderId="8" applyAlignment="1" pivotButton="0" quotePrefix="0" xfId="0">
      <alignment horizontal="center" vertical="center"/>
    </xf>
    <xf numFmtId="165" fontId="40" fillId="28" borderId="8" applyAlignment="1" pivotButton="0" quotePrefix="0" xfId="0">
      <alignment horizontal="center" vertical="center"/>
    </xf>
    <xf numFmtId="3" fontId="40" fillId="28" borderId="8" applyAlignment="1" pivotButton="0" quotePrefix="0" xfId="0">
      <alignment horizontal="center" vertical="center"/>
    </xf>
    <xf numFmtId="166" fontId="40" fillId="28" borderId="8" applyAlignment="1" pivotButton="0" quotePrefix="0" xfId="0">
      <alignment horizontal="center" vertical="center"/>
    </xf>
    <xf numFmtId="167" fontId="15" fillId="28" borderId="8" applyAlignment="1" pivotButton="0" quotePrefix="0" xfId="0">
      <alignment horizontal="center" vertical="center"/>
    </xf>
    <xf numFmtId="0" fontId="40" fillId="29" borderId="8" applyAlignment="1" pivotButton="0" quotePrefix="0" xfId="0">
      <alignment horizontal="left" vertical="center"/>
    </xf>
    <xf numFmtId="0" fontId="40" fillId="29" borderId="8" applyAlignment="1" pivotButton="0" quotePrefix="0" xfId="0">
      <alignment horizontal="center" vertical="center"/>
    </xf>
    <xf numFmtId="165" fontId="40" fillId="29" borderId="8" applyAlignment="1" pivotButton="0" quotePrefix="0" xfId="0">
      <alignment horizontal="center" vertical="center"/>
    </xf>
    <xf numFmtId="3" fontId="40" fillId="29" borderId="8" applyAlignment="1" pivotButton="0" quotePrefix="0" xfId="0">
      <alignment horizontal="center" vertical="center"/>
    </xf>
    <xf numFmtId="166" fontId="40" fillId="29" borderId="8" applyAlignment="1" pivotButton="0" quotePrefix="0" xfId="0">
      <alignment horizontal="center" vertical="center"/>
    </xf>
    <xf numFmtId="167" fontId="15" fillId="29" borderId="8" applyAlignment="1" pivotButton="0" quotePrefix="0" xfId="0">
      <alignment horizontal="center" vertical="center"/>
    </xf>
    <xf numFmtId="0" fontId="40" fillId="30" borderId="8" applyAlignment="1" pivotButton="0" quotePrefix="0" xfId="0">
      <alignment horizontal="left" vertical="center"/>
    </xf>
    <xf numFmtId="0" fontId="40" fillId="30" borderId="8" applyAlignment="1" pivotButton="0" quotePrefix="0" xfId="0">
      <alignment horizontal="center" vertical="center"/>
    </xf>
    <xf numFmtId="165" fontId="40" fillId="30" borderId="8" applyAlignment="1" pivotButton="0" quotePrefix="0" xfId="0">
      <alignment horizontal="center" vertical="center"/>
    </xf>
    <xf numFmtId="3" fontId="40" fillId="30" borderId="8" applyAlignment="1" pivotButton="0" quotePrefix="0" xfId="0">
      <alignment horizontal="center" vertical="center"/>
    </xf>
    <xf numFmtId="166" fontId="40" fillId="30" borderId="8" applyAlignment="1" pivotButton="0" quotePrefix="0" xfId="0">
      <alignment horizontal="center" vertical="center"/>
    </xf>
    <xf numFmtId="167" fontId="15" fillId="30" borderId="8" applyAlignment="1" pivotButton="0" quotePrefix="0" xfId="0">
      <alignment horizontal="center" vertical="center"/>
    </xf>
    <xf numFmtId="0" fontId="5" fillId="27" borderId="9" applyAlignment="1" pivotButton="0" quotePrefix="0" xfId="0">
      <alignment horizontal="center" vertical="center"/>
    </xf>
    <xf numFmtId="166" fontId="5" fillId="27" borderId="9" applyAlignment="1" pivotButton="0" quotePrefix="0" xfId="0">
      <alignment horizontal="center" vertical="center"/>
    </xf>
    <xf numFmtId="0" fontId="7" fillId="6" borderId="8" applyAlignment="1" pivotButton="0" quotePrefix="0" xfId="0">
      <alignment horizontal="center" vertical="center"/>
    </xf>
    <xf numFmtId="0" fontId="43" fillId="15" borderId="8" applyAlignment="1" pivotButton="0" quotePrefix="0" xfId="0">
      <alignment horizontal="left" vertical="center"/>
    </xf>
    <xf numFmtId="0" fontId="0" fillId="0" borderId="27" pivotButton="0" quotePrefix="0" xfId="0"/>
    <xf numFmtId="0" fontId="0" fillId="0" borderId="28" pivotButton="0" quotePrefix="0" xfId="0"/>
    <xf numFmtId="0" fontId="44" fillId="31" borderId="8" applyAlignment="1" pivotButton="0" quotePrefix="0" xfId="0">
      <alignment horizontal="center" vertical="center" wrapText="1"/>
    </xf>
    <xf numFmtId="3" fontId="15" fillId="4" borderId="8" applyAlignment="1" pivotButton="0" quotePrefix="0" xfId="0">
      <alignment horizontal="center" vertical="center"/>
    </xf>
    <xf numFmtId="3" fontId="15" fillId="26" borderId="8" applyAlignment="1" pivotButton="0" quotePrefix="0" xfId="0">
      <alignment horizontal="center" vertical="center"/>
    </xf>
    <xf numFmtId="0" fontId="5" fillId="31" borderId="9" applyAlignment="1" pivotButton="0" quotePrefix="0" xfId="0">
      <alignment horizontal="center" vertical="center"/>
    </xf>
    <xf numFmtId="3" fontId="15" fillId="31" borderId="9" applyAlignment="1" pivotButton="0" quotePrefix="0" xfId="0">
      <alignment horizontal="center" vertical="center"/>
    </xf>
    <xf numFmtId="3" fontId="5" fillId="31" borderId="9" applyAlignment="1" pivotButton="0" quotePrefix="0" xfId="0">
      <alignment horizontal="center" vertical="center"/>
    </xf>
    <xf numFmtId="165" fontId="5" fillId="31" borderId="9" applyAlignment="1" pivotButton="0" quotePrefix="0" xfId="0">
      <alignment horizontal="center" vertical="center"/>
    </xf>
    <xf numFmtId="0" fontId="0" fillId="0" borderId="30" pivotButton="0" quotePrefix="0" xfId="0"/>
    <xf numFmtId="0" fontId="45" fillId="25" borderId="8" applyAlignment="1" pivotButton="0" quotePrefix="0" xfId="0">
      <alignment horizontal="left" vertical="center"/>
    </xf>
    <xf numFmtId="0" fontId="40" fillId="12" borderId="8" applyAlignment="1" pivotButton="0" quotePrefix="0" xfId="0">
      <alignment horizontal="left" vertical="center"/>
    </xf>
    <xf numFmtId="0" fontId="40" fillId="12" borderId="8" applyAlignment="1" pivotButton="0" quotePrefix="0" xfId="0">
      <alignment horizontal="center" vertical="center"/>
    </xf>
    <xf numFmtId="165" fontId="40" fillId="12" borderId="8" applyAlignment="1" pivotButton="0" quotePrefix="0" xfId="0">
      <alignment horizontal="center" vertical="center"/>
    </xf>
    <xf numFmtId="0" fontId="40" fillId="32" borderId="8" applyAlignment="1" pivotButton="0" quotePrefix="0" xfId="0">
      <alignment horizontal="center" vertical="center"/>
    </xf>
    <xf numFmtId="0" fontId="40" fillId="32" borderId="8" applyAlignment="1" pivotButton="0" quotePrefix="0" xfId="0">
      <alignment horizontal="left" vertical="center"/>
    </xf>
    <xf numFmtId="165" fontId="40" fillId="32" borderId="8" applyAlignment="1" pivotButton="0" quotePrefix="0" xfId="0">
      <alignment horizontal="center" vertical="center"/>
    </xf>
    <xf numFmtId="166" fontId="40" fillId="32" borderId="8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166" fontId="5" fillId="2" borderId="9" applyAlignment="1" pivotButton="0" quotePrefix="0" xfId="0">
      <alignment horizontal="center" vertical="center"/>
    </xf>
    <xf numFmtId="0" fontId="18" fillId="10" borderId="4" applyAlignment="1" pivotButton="0" quotePrefix="0" xfId="0">
      <alignment horizontal="center" vertical="center" wrapText="1"/>
    </xf>
    <xf numFmtId="0" fontId="18" fillId="11" borderId="4" applyAlignment="1" pivotButton="0" quotePrefix="0" xfId="0">
      <alignment horizontal="center" vertical="center" wrapText="1"/>
    </xf>
    <xf numFmtId="0" fontId="18" fillId="10" borderId="4" applyAlignment="1" pivotButton="0" quotePrefix="0" xfId="0">
      <alignment horizontal="left" vertical="center" wrapText="1"/>
    </xf>
    <xf numFmtId="0" fontId="18" fillId="11" borderId="4" applyAlignment="1" pivotButton="0" quotePrefix="0" xfId="0">
      <alignment horizontal="left" vertical="center" wrapText="1"/>
    </xf>
    <xf numFmtId="0" fontId="13" fillId="23" borderId="4" applyAlignment="1" pivotButton="0" quotePrefix="0" xfId="0">
      <alignment horizontal="left" vertical="center" wrapText="1"/>
    </xf>
    <xf numFmtId="0" fontId="13" fillId="23" borderId="4" applyAlignment="1" pivotButton="0" quotePrefix="0" xfId="0">
      <alignment horizontal="center" vertical="center" wrapText="1"/>
    </xf>
    <xf numFmtId="0" fontId="16" fillId="23" borderId="4" applyAlignment="1" pivotButton="0" quotePrefix="0" xfId="0">
      <alignment horizontal="center" vertical="center" wrapText="1"/>
    </xf>
    <xf numFmtId="0" fontId="46" fillId="23" borderId="4" applyAlignment="1" pivotButton="0" quotePrefix="0" xfId="0">
      <alignment horizontal="center" vertical="center" wrapText="1"/>
    </xf>
    <xf numFmtId="0" fontId="16" fillId="23" borderId="4" applyAlignment="1" pivotButton="0" quotePrefix="0" xfId="0">
      <alignment horizontal="left" vertical="center" wrapText="1"/>
    </xf>
    <xf numFmtId="9" fontId="47" fillId="23" borderId="4" applyAlignment="1" pivotButton="0" quotePrefix="0" xfId="0">
      <alignment horizontal="center" vertical="center" wrapText="1"/>
    </xf>
    <xf numFmtId="0" fontId="13" fillId="24" borderId="4" applyAlignment="1" pivotButton="0" quotePrefix="0" xfId="0">
      <alignment horizontal="center" vertical="center" wrapText="1"/>
    </xf>
    <xf numFmtId="0" fontId="13" fillId="24" borderId="4" applyAlignment="1" pivotButton="0" quotePrefix="0" xfId="0">
      <alignment horizontal="left" vertical="center" wrapText="1"/>
    </xf>
    <xf numFmtId="0" fontId="19" fillId="24" borderId="4" applyAlignment="1" pivotButton="0" quotePrefix="0" xfId="0">
      <alignment horizontal="center" vertical="center" wrapText="1"/>
    </xf>
    <xf numFmtId="0" fontId="46" fillId="24" borderId="4" applyAlignment="1" pivotButton="0" quotePrefix="0" xfId="0">
      <alignment horizontal="center" vertical="center" wrapText="1"/>
    </xf>
    <xf numFmtId="0" fontId="16" fillId="24" borderId="4" applyAlignment="1" pivotButton="0" quotePrefix="0" xfId="0">
      <alignment horizontal="left" vertical="center" wrapText="1"/>
    </xf>
    <xf numFmtId="0" fontId="16" fillId="24" borderId="4" applyAlignment="1" pivotButton="0" quotePrefix="0" xfId="0">
      <alignment horizontal="center" vertical="center" wrapText="1"/>
    </xf>
    <xf numFmtId="9" fontId="47" fillId="24" borderId="4" applyAlignment="1" pivotButton="0" quotePrefix="0" xfId="0">
      <alignment horizontal="center" vertical="center" wrapText="1"/>
    </xf>
    <xf numFmtId="0" fontId="13" fillId="33" borderId="4" applyAlignment="1" pivotButton="0" quotePrefix="0" xfId="0">
      <alignment horizontal="center" vertical="center" wrapText="1"/>
    </xf>
    <xf numFmtId="0" fontId="13" fillId="33" borderId="4" applyAlignment="1" pivotButton="0" quotePrefix="0" xfId="0">
      <alignment horizontal="left" vertical="center" wrapText="1"/>
    </xf>
    <xf numFmtId="0" fontId="16" fillId="33" borderId="4" applyAlignment="1" pivotButton="0" quotePrefix="0" xfId="0">
      <alignment horizontal="center" vertical="center" wrapText="1"/>
    </xf>
    <xf numFmtId="0" fontId="46" fillId="33" borderId="4" applyAlignment="1" pivotButton="0" quotePrefix="0" xfId="0">
      <alignment horizontal="center" vertical="center" wrapText="1"/>
    </xf>
    <xf numFmtId="0" fontId="16" fillId="33" borderId="4" applyAlignment="1" pivotButton="0" quotePrefix="0" xfId="0">
      <alignment horizontal="left" vertical="center" wrapText="1"/>
    </xf>
    <xf numFmtId="9" fontId="47" fillId="33" borderId="4" applyAlignment="1" pivotButton="0" quotePrefix="0" xfId="0">
      <alignment horizontal="center" vertical="center" wrapText="1"/>
    </xf>
    <xf numFmtId="0" fontId="19" fillId="33" borderId="4" applyAlignment="1" pivotButton="0" quotePrefix="0" xfId="0">
      <alignment horizontal="center" vertical="center" wrapText="1"/>
    </xf>
    <xf numFmtId="0" fontId="48" fillId="12" borderId="4" applyAlignment="1" pivotButton="0" quotePrefix="0" xfId="0">
      <alignment horizontal="center" vertical="center" wrapText="1"/>
    </xf>
    <xf numFmtId="0" fontId="13" fillId="15" borderId="4" applyAlignment="1" pivotButton="0" quotePrefix="0" xfId="0">
      <alignment horizontal="left" vertical="center" wrapText="1"/>
    </xf>
    <xf numFmtId="0" fontId="19" fillId="15" borderId="4" applyAlignment="1" pivotButton="0" quotePrefix="0" xfId="0">
      <alignment horizontal="center" vertical="center" wrapText="1"/>
    </xf>
    <xf numFmtId="0" fontId="46" fillId="15" borderId="4" applyAlignment="1" pivotButton="0" quotePrefix="0" xfId="0">
      <alignment horizontal="center" vertical="center" wrapText="1"/>
    </xf>
    <xf numFmtId="0" fontId="49" fillId="34" borderId="3" applyAlignment="1" pivotButton="0" quotePrefix="0" xfId="0">
      <alignment horizontal="left" vertical="center" wrapText="1"/>
    </xf>
    <xf numFmtId="0" fontId="13" fillId="10" borderId="4" applyAlignment="1" pivotButton="0" quotePrefix="0" xfId="0">
      <alignment horizontal="center" vertical="center" wrapText="1"/>
    </xf>
    <xf numFmtId="3" fontId="19" fillId="33" borderId="4" applyAlignment="1" pivotButton="0" quotePrefix="0" xfId="0">
      <alignment horizontal="center" vertical="center" wrapText="1"/>
    </xf>
    <xf numFmtId="3" fontId="16" fillId="33" borderId="4" applyAlignment="1" pivotButton="0" quotePrefix="0" xfId="0">
      <alignment horizontal="center" vertical="center" wrapText="1"/>
    </xf>
    <xf numFmtId="3" fontId="13" fillId="33" borderId="4" applyAlignment="1" pivotButton="0" quotePrefix="0" xfId="0">
      <alignment horizontal="center" vertical="center" wrapText="1"/>
    </xf>
    <xf numFmtId="3" fontId="18" fillId="23" borderId="4" applyAlignment="1" pivotButton="0" quotePrefix="0" xfId="0">
      <alignment horizontal="center" vertical="center" wrapText="1"/>
    </xf>
    <xf numFmtId="3" fontId="16" fillId="23" borderId="4" applyAlignment="1" pivotButton="0" quotePrefix="0" xfId="0">
      <alignment horizontal="center" vertical="center" wrapText="1"/>
    </xf>
    <xf numFmtId="3" fontId="13" fillId="23" borderId="4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general" vertical="bottom"/>
    </xf>
    <xf numFmtId="0" fontId="51" fillId="4" borderId="4" applyAlignment="1" pivotButton="0" quotePrefix="0" xfId="0">
      <alignment horizontal="center" vertical="center" wrapText="1"/>
    </xf>
    <xf numFmtId="3" fontId="22" fillId="35" borderId="4" applyAlignment="1" pivotButton="0" quotePrefix="0" xfId="0">
      <alignment horizontal="center" vertical="center" wrapText="1"/>
    </xf>
    <xf numFmtId="3" fontId="22" fillId="36" borderId="4" applyAlignment="1" pivotButton="0" quotePrefix="0" xfId="0">
      <alignment horizontal="center" vertical="center" wrapText="1"/>
    </xf>
    <xf numFmtId="3" fontId="22" fillId="37" borderId="4" applyAlignment="1" pivotButton="0" quotePrefix="0" xfId="0">
      <alignment horizontal="center" vertical="center" wrapText="1"/>
    </xf>
    <xf numFmtId="3" fontId="15" fillId="0" borderId="0" applyAlignment="1" pivotButton="0" quotePrefix="0" xfId="0">
      <alignment horizontal="general" vertical="bottom"/>
    </xf>
    <xf numFmtId="3" fontId="22" fillId="38" borderId="4" applyAlignment="1" pivotButton="0" quotePrefix="0" xfId="0">
      <alignment horizontal="center" vertical="center" wrapText="1"/>
    </xf>
    <xf numFmtId="3" fontId="22" fillId="20" borderId="4" applyAlignment="1" pivotButton="0" quotePrefix="0" xfId="0">
      <alignment horizontal="center" vertical="center" wrapText="1"/>
    </xf>
    <xf numFmtId="3" fontId="22" fillId="39" borderId="4" applyAlignment="1" pivotButton="0" quotePrefix="0" xfId="0">
      <alignment horizontal="center" vertical="center" wrapText="1"/>
    </xf>
    <xf numFmtId="3" fontId="22" fillId="40" borderId="4" applyAlignment="1" pivotButton="0" quotePrefix="0" xfId="0">
      <alignment horizontal="center" vertical="center" wrapText="1"/>
    </xf>
    <xf numFmtId="3" fontId="22" fillId="41" borderId="4" applyAlignment="1" pivotButton="0" quotePrefix="0" xfId="0">
      <alignment horizontal="center" vertical="center" wrapText="1"/>
    </xf>
    <xf numFmtId="3" fontId="22" fillId="42" borderId="4" applyAlignment="1" pivotButton="0" quotePrefix="0" xfId="0">
      <alignment horizontal="center" vertical="center" wrapText="1"/>
    </xf>
    <xf numFmtId="3" fontId="22" fillId="43" borderId="4" applyAlignment="1" pivotButton="0" quotePrefix="0" xfId="0">
      <alignment horizontal="center" vertical="center" wrapText="1"/>
    </xf>
    <xf numFmtId="0" fontId="13" fillId="11" borderId="4" applyAlignment="1" pivotButton="0" quotePrefix="0" xfId="0">
      <alignment horizontal="center" vertical="center" wrapText="1"/>
    </xf>
    <xf numFmtId="165" fontId="22" fillId="11" borderId="4" applyAlignment="1" pivotButton="0" quotePrefix="0" xfId="0">
      <alignment horizontal="center" vertical="center" wrapText="1"/>
    </xf>
    <xf numFmtId="4" fontId="15" fillId="33" borderId="4" applyAlignment="1" pivotButton="0" quotePrefix="0" xfId="0">
      <alignment horizontal="center" vertical="center" wrapText="1"/>
    </xf>
    <xf numFmtId="0" fontId="22" fillId="11" borderId="4" applyAlignment="1" pivotButton="0" quotePrefix="0" xfId="0">
      <alignment horizontal="center" vertical="center" wrapText="1"/>
    </xf>
    <xf numFmtId="0" fontId="15" fillId="11" borderId="4" applyAlignment="1" pivotButton="0" quotePrefix="0" xfId="0">
      <alignment horizontal="center" vertical="center" wrapText="1"/>
    </xf>
    <xf numFmtId="4" fontId="15" fillId="11" borderId="4" applyAlignment="1" pivotButton="0" quotePrefix="0" xfId="0">
      <alignment horizontal="center" vertical="center" wrapText="1"/>
    </xf>
    <xf numFmtId="2" fontId="16" fillId="11" borderId="4" applyAlignment="1" pivotButton="0" quotePrefix="0" xfId="0">
      <alignment horizontal="center" vertical="center" wrapText="1"/>
    </xf>
    <xf numFmtId="165" fontId="22" fillId="10" borderId="4" applyAlignment="1" pivotButton="0" quotePrefix="0" xfId="0">
      <alignment horizontal="center" vertical="center" wrapText="1"/>
    </xf>
    <xf numFmtId="4" fontId="15" fillId="23" borderId="4" applyAlignment="1" pivotButton="0" quotePrefix="0" xfId="0">
      <alignment horizontal="center" vertical="center" wrapText="1"/>
    </xf>
    <xf numFmtId="4" fontId="15" fillId="24" borderId="4" applyAlignment="1" pivotButton="0" quotePrefix="0" xfId="0">
      <alignment horizontal="center" vertical="center" wrapText="1"/>
    </xf>
    <xf numFmtId="0" fontId="22" fillId="10" borderId="4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4" fontId="15" fillId="10" borderId="4" applyAlignment="1" pivotButton="0" quotePrefix="0" xfId="0">
      <alignment horizontal="center" vertical="center" wrapText="1"/>
    </xf>
    <xf numFmtId="2" fontId="16" fillId="10" borderId="4" applyAlignment="1" pivotButton="0" quotePrefix="0" xfId="0">
      <alignment horizontal="center" vertical="center" wrapText="1"/>
    </xf>
    <xf numFmtId="0" fontId="52" fillId="8" borderId="3" applyAlignment="1" pivotButton="0" quotePrefix="0" xfId="0">
      <alignment horizontal="center" vertical="center" wrapText="1"/>
    </xf>
    <xf numFmtId="0" fontId="53" fillId="8" borderId="3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general" vertical="bottom"/>
    </xf>
    <xf numFmtId="3" fontId="54" fillId="21" borderId="3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54" fillId="20" borderId="3" applyAlignment="1" pivotButton="0" quotePrefix="0" xfId="0">
      <alignment horizontal="center" vertical="center" wrapText="1"/>
    </xf>
    <xf numFmtId="0" fontId="54" fillId="22" borderId="3" applyAlignment="1" pivotButton="0" quotePrefix="0" xfId="0">
      <alignment horizontal="center" vertical="center" wrapText="1"/>
    </xf>
    <xf numFmtId="0" fontId="54" fillId="44" borderId="3" applyAlignment="1" pivotButton="0" quotePrefix="0" xfId="0">
      <alignment horizontal="center" vertical="center" wrapText="1"/>
    </xf>
    <xf numFmtId="0" fontId="55" fillId="21" borderId="3" applyAlignment="1" pivotButton="0" quotePrefix="0" xfId="0">
      <alignment horizontal="center" vertical="center" wrapText="1"/>
    </xf>
    <xf numFmtId="0" fontId="55" fillId="20" borderId="3" applyAlignment="1" pivotButton="0" quotePrefix="0" xfId="0">
      <alignment horizontal="center" vertical="center" wrapText="1"/>
    </xf>
    <xf numFmtId="0" fontId="55" fillId="22" borderId="3" applyAlignment="1" pivotButton="0" quotePrefix="0" xfId="0">
      <alignment horizontal="center" vertical="center" wrapText="1"/>
    </xf>
    <xf numFmtId="0" fontId="55" fillId="44" borderId="3" applyAlignment="1" pivotButton="0" quotePrefix="0" xfId="0">
      <alignment horizontal="center" vertical="center" wrapText="1"/>
    </xf>
    <xf numFmtId="0" fontId="31" fillId="6" borderId="3" applyAlignment="1" pivotButton="0" quotePrefix="0" xfId="0">
      <alignment horizontal="center" vertical="center" wrapText="1"/>
    </xf>
    <xf numFmtId="3" fontId="12" fillId="9" borderId="4" applyAlignment="1" pivotButton="0" quotePrefix="0" xfId="0">
      <alignment horizontal="center" vertical="center" wrapText="1"/>
    </xf>
    <xf numFmtId="164" fontId="12" fillId="9" borderId="4" applyAlignment="1" pivotButton="0" quotePrefix="0" xfId="0">
      <alignment horizontal="center" vertical="center" wrapText="1"/>
    </xf>
    <xf numFmtId="3" fontId="46" fillId="10" borderId="4" applyAlignment="1" pivotButton="0" quotePrefix="0" xfId="0">
      <alignment horizontal="center" vertical="center" wrapText="1"/>
    </xf>
    <xf numFmtId="164" fontId="12" fillId="34" borderId="4" applyAlignment="1" pivotButton="0" quotePrefix="0" xfId="0">
      <alignment horizontal="center" vertical="center" wrapText="1"/>
    </xf>
    <xf numFmtId="0" fontId="56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center" vertical="center" wrapText="1"/>
    </xf>
    <xf numFmtId="164" fontId="12" fillId="22" borderId="4" applyAlignment="1" pivotButton="0" quotePrefix="0" xfId="0">
      <alignment horizontal="center" vertical="center" wrapText="1"/>
    </xf>
    <xf numFmtId="0" fontId="56" fillId="11" borderId="4" applyAlignment="1" pivotButton="0" quotePrefix="0" xfId="0">
      <alignment horizontal="left" vertical="center" wrapText="1"/>
    </xf>
    <xf numFmtId="164" fontId="12" fillId="21" borderId="4" applyAlignment="1" pivotButton="0" quotePrefix="0" xfId="0">
      <alignment horizontal="center" vertical="center" wrapText="1"/>
    </xf>
    <xf numFmtId="0" fontId="57" fillId="10" borderId="4" applyAlignment="1" pivotButton="0" quotePrefix="0" xfId="0">
      <alignment horizontal="left" vertical="center" wrapText="1"/>
    </xf>
    <xf numFmtId="0" fontId="57" fillId="11" borderId="4" applyAlignment="1" pivotButton="0" quotePrefix="0" xfId="0">
      <alignment horizontal="left" vertical="center" wrapText="1"/>
    </xf>
    <xf numFmtId="0" fontId="58" fillId="8" borderId="3" applyAlignment="1" pivotButton="0" quotePrefix="0" xfId="0">
      <alignment horizontal="center" vertical="center" wrapText="1"/>
    </xf>
    <xf numFmtId="0" fontId="59" fillId="8" borderId="3" applyAlignment="1" pivotButton="0" quotePrefix="0" xfId="0">
      <alignment horizontal="center" vertical="center" wrapText="1"/>
    </xf>
    <xf numFmtId="3" fontId="49" fillId="21" borderId="4" applyAlignment="1" pivotButton="0" quotePrefix="0" xfId="0">
      <alignment horizontal="center" vertical="center" wrapText="1"/>
    </xf>
    <xf numFmtId="3" fontId="49" fillId="22" borderId="4" applyAlignment="1" pivotButton="0" quotePrefix="0" xfId="0">
      <alignment horizontal="center" vertical="center" wrapText="1"/>
    </xf>
    <xf numFmtId="3" fontId="49" fillId="34" borderId="4" applyAlignment="1" pivotButton="0" quotePrefix="0" xfId="0">
      <alignment horizontal="center" vertical="center" wrapText="1"/>
    </xf>
    <xf numFmtId="0" fontId="60" fillId="34" borderId="3" applyAlignment="1" pivotButton="0" quotePrefix="0" xfId="0">
      <alignment horizontal="center" vertical="center" wrapText="1"/>
    </xf>
    <xf numFmtId="0" fontId="16" fillId="10" borderId="3" applyAlignment="1" pivotButton="0" quotePrefix="0" xfId="0">
      <alignment horizontal="left" vertical="center" wrapText="1"/>
    </xf>
    <xf numFmtId="0" fontId="16" fillId="11" borderId="3" applyAlignment="1" pivotButton="0" quotePrefix="0" xfId="0">
      <alignment horizontal="left" vertical="center" wrapText="1"/>
    </xf>
    <xf numFmtId="0" fontId="61" fillId="10" borderId="3" applyAlignment="1" pivotButton="0" quotePrefix="0" xfId="0">
      <alignment horizontal="left" vertical="center" wrapText="1"/>
    </xf>
    <xf numFmtId="0" fontId="61" fillId="11" borderId="3" applyAlignment="1" pivotButton="0" quotePrefix="0" xfId="0">
      <alignment horizontal="left" vertical="center" wrapText="1"/>
    </xf>
    <xf numFmtId="0" fontId="18" fillId="23" borderId="4" applyAlignment="1" pivotButton="0" quotePrefix="0" xfId="0">
      <alignment horizontal="center" vertical="center" wrapText="1"/>
    </xf>
    <xf numFmtId="0" fontId="0" fillId="0" borderId="32" pivotButton="0" quotePrefix="0" xfId="0"/>
    <xf numFmtId="0" fontId="18" fillId="33" borderId="4" applyAlignment="1" pivotButton="0" quotePrefix="0" xfId="0">
      <alignment horizontal="center" vertical="center" wrapText="1"/>
    </xf>
    <xf numFmtId="0" fontId="13" fillId="23" borderId="3" applyAlignment="1" pivotButton="0" quotePrefix="0" xfId="0">
      <alignment horizontal="left" vertical="center" wrapText="1"/>
    </xf>
    <xf numFmtId="0" fontId="16" fillId="23" borderId="3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8">
    <dxf>
      <fill>
        <patternFill patternType="solid">
          <fgColor rgb="FF8B1A1A"/>
          <bgColor rgb="FF000000"/>
        </patternFill>
      </fill>
    </dxf>
    <dxf>
      <fill>
        <patternFill patternType="solid">
          <fgColor rgb="FFEAF2FF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B3C2E"/>
      <rgbColor rgb="FFECF0F1"/>
      <rgbColor rgb="FF0000FF"/>
      <rgbColor rgb="FFFFF3E0"/>
      <rgbColor rgb="FFFDEDEC"/>
      <rgbColor rgb="FFEAF2FF"/>
      <rgbColor rgb="FF8B1A1A"/>
      <rgbColor rgb="FF0E6F26"/>
      <rgbColor rgb="FF1B2A4A"/>
      <rgbColor rgb="FF7C5E05"/>
      <rgbColor rgb="FF4A235A"/>
      <rgbColor rgb="FF2980B9"/>
      <rgbColor rgb="FFBDC3C7"/>
      <rgbColor rgb="FF1F4E79"/>
      <rgbColor rgb="FFF3E5F5"/>
      <rgbColor rgb="FF7E3A9A"/>
      <rgbColor rgb="FFFFF9C4"/>
      <rgbColor rgb="FFE8F8F5"/>
      <rgbColor rgb="FF4A1A5A"/>
      <rgbColor rgb="FFEC7063"/>
      <rgbColor rgb="FF1B5076"/>
      <rgbColor rgb="FFC5CDD4"/>
      <rgbColor rgb="FF1B2A48"/>
      <rgbColor rgb="FFF4F6F7"/>
      <rgbColor rgb="FFFEF9E7"/>
      <rgbColor rgb="FFEBF5FB"/>
      <rgbColor rgb="FF2D4056"/>
      <rgbColor rgb="FFF5F7FA"/>
      <rgbColor rgb="FF1A6E34"/>
      <rgbColor rgb="FFF7F9FA"/>
      <rgbColor rgb="FFEBF0F7"/>
      <rgbColor rgb="FFD6EAF8"/>
      <rgbColor rgb="FFD5F5E3"/>
      <rgbColor rgb="FFFDEBD0"/>
      <rgbColor rgb="FFAED6F1"/>
      <rgbColor rgb="FFD0D0D0"/>
      <rgbColor rgb="FFCCCCCC"/>
      <rgbColor rgb="FFF5B7B1"/>
      <rgbColor rgb="FF2F8ACB"/>
      <rgbColor rgb="FF1DAA6C"/>
      <rgbColor rgb="FFE8EDF5"/>
      <rgbColor rgb="FFFCDBD8"/>
      <rgbColor rgb="FFF39C12"/>
      <rgbColor rgb="FFE67E22"/>
      <rgbColor rgb="FF3A5199"/>
      <rgbColor rgb="FFE74C3C"/>
      <rgbColor rgb="FF1A3A6B"/>
      <rgbColor rgb="FF27AE60"/>
      <rgbColor rgb="FF0A2342"/>
      <rgbColor rgb="FF1A3A3A"/>
      <rgbColor rgb="FF922B21"/>
      <rgbColor rgb="FF8E44AD"/>
      <rgbColor rgb="FF2C3E6B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Progresso por Núcleo (%)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PROJ_vs_EXEC!L3</f>
              <strCache>
                <ptCount val="1"/>
                <pt idx="0">
                  <v>% TOT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PROJ_vs_EXEC!$A$4:$A$9</f>
              <strCache>
                <ptCount val="6"/>
                <pt idx="0">
                  <v>SM+JC</v>
                </pt>
                <pt idx="1">
                  <v>ISRAEL</v>
                </pt>
                <pt idx="2">
                  <v>TETEU</v>
                </pt>
                <pt idx="3">
                  <v>CRIADORES</v>
                </pt>
                <pt idx="4">
                  <v>PANTANAL</v>
                </pt>
                <pt idx="5">
                  <v>TOTAL</v>
                </pt>
              </strCache>
            </strRef>
          </cat>
          <val>
            <numRef>
              <f>PROJ_vs_EXEC!$L$4:$L$9</f>
              <numCache>
                <formatCode>0.0%</formatCode>
                <ptCount val="6"/>
                <pt idx="0">
                  <v>0.6505</v>
                </pt>
                <pt idx="1">
                  <v>1</v>
                </pt>
                <pt idx="2">
                  <v>0.2</v>
                </pt>
                <pt idx="3">
                  <v>0.3722</v>
                </pt>
                <pt idx="4">
                  <v>0.064</v>
                </pt>
                <pt idx="5">
                  <v>0.407305936073059</v>
                </pt>
              </numCache>
            </numRef>
          </val>
        </ser>
        <gapWidth val="150"/>
        <overlap val="0"/>
        <axId val="27984847"/>
        <axId val="35984018"/>
      </barChart>
      <catAx>
        <axId val="2798484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35984018"/>
        <crosses val="autoZero"/>
        <auto val="1"/>
        <lblAlgn val="ctr"/>
        <lblOffset val="100"/>
        <noMultiLvlLbl val="0"/>
      </catAx>
      <valAx>
        <axId val="35984018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numFmt formatCode="0.0%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7984847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11</row>
      <rowOff>0</rowOff>
    </from>
    <to>
      <col>8</col>
      <colOff>136080</colOff>
      <row>33</row>
      <rowOff>128880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17</col>
      <colOff>190440</colOff>
      <row>93</row>
      <rowOff>95400</rowOff>
    </from>
    <to>
      <col>259</col>
      <colOff>190080</colOff>
      <row>524</row>
      <rowOff>190080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892200" y="18716760"/>
          <a:ext cx="148155480" cy="822002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64</row>
      <rowOff>0</rowOff>
    </from>
    <to>
      <col>20</col>
      <colOff>553320</colOff>
      <row>90</row>
      <rowOff>189360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2477600"/>
          <a:ext cx="8654040" cy="5142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76</row>
      <rowOff>87480</rowOff>
    </from>
    <to>
      <col>12</col>
      <colOff>226080</colOff>
      <row>103</row>
      <rowOff>86760</rowOff>
    </to>
    <pic>
      <nvPicPr>
        <cNvPr id="3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480000"/>
          <a:ext cx="8573040" cy="5142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33</row>
      <rowOff>165600</rowOff>
    </from>
    <to>
      <col>11</col>
      <colOff>16200</colOff>
      <row>85</row>
      <rowOff>173520</rowOff>
    </to>
    <pic>
      <nvPicPr>
        <cNvPr id="4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9938160"/>
          <a:ext cx="15299280" cy="99140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70</row>
      <rowOff>78120</rowOff>
    </from>
    <to>
      <col>24</col>
      <colOff>176400</colOff>
      <row>132</row>
      <rowOff>13320</rowOff>
    </to>
    <pic>
      <nvPicPr>
        <cNvPr id="5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3803480"/>
          <a:ext cx="20915640" cy="1174644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filterMode="0">
    <tabColor rgb="FF0A2342"/>
    <outlinePr summaryBelow="1" summaryRight="1"/>
    <pageSetUpPr fitToPage="0"/>
  </sheetPr>
  <dimension ref="A1:L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36" activeCellId="0" sqref="A36"/>
    </sheetView>
  </sheetViews>
  <sheetFormatPr baseColWidth="8" defaultColWidth="8.71484375" defaultRowHeight="15" zeroHeight="0" outlineLevelRow="0"/>
  <cols>
    <col width="22.71" customWidth="1" style="289" min="1" max="1"/>
    <col width="70.70999999999999" customWidth="1" style="289" min="2" max="2"/>
  </cols>
  <sheetData>
    <row r="1" ht="36" customHeight="1" s="290">
      <c r="A1" s="291" t="inlineStr">
        <is>
          <t>CONSTRUDATA ENGENHARIA | PLANILHA MESTRE SLNR SANTOS — COMO USAR | 20/03/2026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3" t="n"/>
    </row>
    <row r="2" ht="15.75" customHeight="1" s="290"/>
    <row r="3" ht="15" customHeight="1" s="290">
      <c r="A3" s="294" t="inlineStr">
        <is>
          <t>ABA</t>
        </is>
      </c>
      <c r="B3" s="294" t="inlineStr">
        <is>
          <t>DESCRIÇÃO</t>
        </is>
      </c>
    </row>
    <row r="4" ht="15" customHeight="1" s="290">
      <c r="A4" s="295" t="inlineStr">
        <is>
          <t>CRONO_MACRO</t>
        </is>
      </c>
      <c r="B4" s="295" t="inlineStr">
        <is>
          <t>Cronograma macro — controle de metros, equipes e datas por núcleo</t>
        </is>
      </c>
    </row>
    <row r="5" ht="15" customHeight="1" s="290">
      <c r="A5" s="296" t="inlineStr">
        <is>
          <t>FATORES</t>
        </is>
      </c>
      <c r="B5" s="296" t="inlineStr">
        <is>
          <t>Fatores de composição de material (editável — amarelo)</t>
        </is>
      </c>
    </row>
    <row r="6" ht="15" customHeight="1" s="290">
      <c r="A6" s="295" t="inlineStr">
        <is>
          <t>CUSTOS</t>
        </is>
      </c>
      <c r="B6" s="295" t="inlineStr">
        <is>
          <t>Preços unitários SINAPI/SABESP + premissas do contrato</t>
        </is>
      </c>
    </row>
    <row r="7" ht="15" customHeight="1" s="290">
      <c r="A7" s="296" t="inlineStr">
        <is>
          <t>DIMENSIONAMENTO</t>
        </is>
      </c>
      <c r="B7" s="296" t="inlineStr">
        <is>
          <t>Equipes por setor (linkado ao CRONO_MACRO)</t>
        </is>
      </c>
    </row>
    <row r="8" ht="15" customHeight="1" s="290">
      <c r="A8" s="295" t="inlineStr">
        <is>
          <t>PLEITO</t>
        </is>
      </c>
      <c r="B8" s="295" t="inlineStr">
        <is>
          <t>Pleito de acréscimo — análise financeira</t>
        </is>
      </c>
    </row>
    <row r="9" ht="15" customHeight="1" s="290">
      <c r="A9" s="296" t="inlineStr">
        <is>
          <t>ADITIVOS</t>
        </is>
      </c>
      <c r="B9" s="296" t="inlineStr">
        <is>
          <t>Aditivos contratuais — 8 itens</t>
        </is>
      </c>
    </row>
    <row r="10" ht="15" customHeight="1" s="290">
      <c r="A10" s="295" t="inlineStr">
        <is>
          <t>PRIMAVERA_P6</t>
        </is>
      </c>
      <c r="B10" s="295" t="inlineStr">
        <is>
          <t>Exportação para MS Project / Primavera P6</t>
        </is>
      </c>
    </row>
    <row r="11" ht="15" customHeight="1" s="290">
      <c r="A11" s="296" t="inlineStr">
        <is>
          <t>N07_NOROESTE</t>
        </is>
      </c>
      <c r="B11" s="296" t="inlineStr">
        <is>
          <t>Novos núcleos — Zona Noroeste (883LA + 2.113LE = 2.996 lig)</t>
        </is>
      </c>
    </row>
    <row r="12" ht="15" customHeight="1" s="290">
      <c r="A12" s="295" t="inlineStr">
        <is>
          <t>N08_V_PROGRESSO</t>
        </is>
      </c>
      <c r="B12" s="295" t="inlineStr">
        <is>
          <t>Novos núcleos — Vila Progresso (585LA + 1.280LE = 1.865 lig)</t>
        </is>
      </c>
    </row>
    <row r="13" ht="15" customHeight="1" s="290">
      <c r="A13" s="296" t="inlineStr">
        <is>
          <t>N09_Z_LESTE</t>
        </is>
      </c>
      <c r="B13" s="296" t="inlineStr">
        <is>
          <t>Novos núcleos — Zona Leste (480LA + 921LE = 1.401 lig)</t>
        </is>
      </c>
    </row>
    <row r="14" ht="15" customHeight="1" s="290">
      <c r="A14" s="295" t="inlineStr">
        <is>
          <t>N10_CONJUNTO</t>
        </is>
      </c>
      <c r="B14" s="295" t="inlineStr">
        <is>
          <t>Novos núcleos — Conjunto (656LA + 1.016LE = 1.672 lig)</t>
        </is>
      </c>
    </row>
    <row r="15" ht="15" customHeight="1" s="290">
      <c r="A15" s="296" t="inlineStr">
        <is>
          <t>N11_ALAGADO</t>
        </is>
      </c>
      <c r="B15" s="296" t="inlineStr">
        <is>
          <t>Novos núcleos — Alagado/Dique (638LA + 1.224LE = 1.862 lig)</t>
        </is>
      </c>
    </row>
    <row r="16" ht="15" customHeight="1" s="290">
      <c r="A16" s="295" t="inlineStr">
        <is>
          <t>N12_MONTANHOSO</t>
        </is>
      </c>
      <c r="B16" s="295" t="inlineStr">
        <is>
          <t>Novos núcleos — Montanhoso (4.367LA + 6.144LE = 10.511 lig)</t>
        </is>
      </c>
    </row>
    <row r="17" ht="15" customHeight="1" s="290">
      <c r="A17" s="296" t="inlineStr">
        <is>
          <t>SD_JOAO_CARLOS</t>
        </is>
      </c>
      <c r="B17" s="296" t="inlineStr">
        <is>
          <t>Saldo — João Carlos (SALDO ESG 0m | AGU 5.759m restante)</t>
        </is>
      </c>
    </row>
    <row r="18" ht="15" customHeight="1" s="290">
      <c r="A18" s="295" t="inlineStr">
        <is>
          <t>SD_SAO_MANOEL</t>
        </is>
      </c>
      <c r="B18" s="295" t="inlineStr">
        <is>
          <t>Saldo — São Manoel (ESG &gt;100% | AGU em execução)</t>
        </is>
      </c>
    </row>
    <row r="19" ht="15" customHeight="1" s="290">
      <c r="A19" s="296" t="inlineStr">
        <is>
          <t>SD_VILA_ISRAEL</t>
        </is>
      </c>
      <c r="B19" s="296" t="inlineStr">
        <is>
          <t>Saldo — Vila Israel (ESG 66% | AGU sem projeto)</t>
        </is>
      </c>
    </row>
    <row r="20" ht="15" customHeight="1" s="290">
      <c r="A20" s="295" t="inlineStr">
        <is>
          <t>SD_MORRO_TETEU</t>
        </is>
      </c>
      <c r="B20" s="295" t="inlineStr">
        <is>
          <t>Saldo — Morro do Tetéu (ESG 21% | AGU 74%)</t>
        </is>
      </c>
    </row>
    <row r="21" ht="15" customHeight="1" s="290">
      <c r="A21" s="296" t="inlineStr">
        <is>
          <t>SD_VILA_CRIADORES</t>
        </is>
      </c>
      <c r="B21" s="296" t="inlineStr">
        <is>
          <t>Saldo — Vila Criadores (ESG 10% | AGU finalizada)</t>
        </is>
      </c>
    </row>
    <row r="22" ht="15" customHeight="1" s="290">
      <c r="A22" s="295" t="inlineStr">
        <is>
          <t>SD_PANTANAL_BAIXO</t>
        </is>
      </c>
      <c r="B22" s="295" t="inlineStr">
        <is>
          <t>Saldo — Pantanal Baixo (ESG 4% | AGU sem projeto)</t>
        </is>
      </c>
    </row>
    <row r="23" ht="15" customHeight="1" s="290">
      <c r="A23" s="296" t="inlineStr">
        <is>
          <t>PROJ_vs_EXEC</t>
        </is>
      </c>
      <c r="B23" s="296" t="inlineStr">
        <is>
          <t>Projeto vs Executado — todos os núcleos consolidado</t>
        </is>
      </c>
    </row>
    <row r="24" ht="15" customHeight="1" s="290">
      <c r="A24" s="295" t="inlineStr">
        <is>
          <t>MATERIAL_DELTA</t>
        </is>
      </c>
      <c r="B24" s="295" t="inlineStr">
        <is>
          <t>Material: projeto vs consumido vs delta a comprar</t>
        </is>
      </c>
    </row>
    <row r="25" ht="15" customHeight="1" s="290">
      <c r="A25" s="296" t="inlineStr">
        <is>
          <t>TRECHOS_TODOS</t>
        </is>
      </c>
      <c r="B25" s="296" t="inlineStr">
        <is>
          <t>2.241 trechos PV-a-PV de todos os saldos (filtro dinâmico)</t>
        </is>
      </c>
    </row>
    <row r="26" ht="15" customHeight="1" s="290">
      <c r="A26" s="295" t="inlineStr">
        <is>
          <t>CURVA_S</t>
        </is>
      </c>
      <c r="B26" s="295" t="inlineStr">
        <is>
          <t>Curva S — físico e financeiro acumulado</t>
        </is>
      </c>
    </row>
    <row r="27" ht="15" customHeight="1" s="290">
      <c r="A27" s="296" t="inlineStr">
        <is>
          <t>MEDICAO_MENSAL</t>
        </is>
      </c>
      <c r="B27" s="296" t="inlineStr">
        <is>
          <t>Faturamento por núcleo por mês</t>
        </is>
      </c>
    </row>
    <row r="28" ht="15" customHeight="1" s="290">
      <c r="A28" s="295" t="inlineStr">
        <is>
          <t>MAT_DXF</t>
        </is>
      </c>
      <c r="B28" s="295" t="inlineStr">
        <is>
          <t>Material extraído dos DXFs (fonte: ProSanitário)</t>
        </is>
      </c>
    </row>
    <row r="29" ht="15" customHeight="1" s="290">
      <c r="A29" s="296" t="inlineStr">
        <is>
          <t>CONSUMIDO_vs_CONSUMIR</t>
        </is>
      </c>
      <c r="B29" s="296" t="inlineStr">
        <is>
          <t>Consumido vs a consumir por núcleo</t>
        </is>
      </c>
    </row>
    <row r="30" ht="15" customHeight="1" s="290">
      <c r="A30" s="295" t="inlineStr">
        <is>
          <t>CRONO_COMPRAS</t>
        </is>
      </c>
      <c r="B30" s="295" t="inlineStr">
        <is>
          <t>Cronograma de compras linkado ao CRONO_MACRO</t>
        </is>
      </c>
    </row>
    <row r="31" ht="15" customHeight="1" s="290">
      <c r="A31" s="296" t="inlineStr">
        <is>
          <t>PAINEL_COMPRADOR</t>
        </is>
      </c>
      <c r="B31" s="296" t="inlineStr">
        <is>
          <t>Painel situação por núcleo + lead times</t>
        </is>
      </c>
    </row>
    <row r="32" ht="15" customHeight="1" s="290">
      <c r="A32" s="295" t="inlineStr">
        <is>
          <t>MATERIAIS_NUCLEO</t>
        </is>
      </c>
      <c r="B32" s="295" t="inlineStr">
        <is>
          <t>Lista de materiais a comprar por núcleo (detalhado)</t>
        </is>
      </c>
    </row>
    <row r="33" ht="15" customHeight="1" s="290">
      <c r="A33" s="296" t="inlineStr">
        <is>
          <t>COMPRAS_CONSOLIDADO</t>
        </is>
      </c>
      <c r="B33" s="296" t="inlineStr">
        <is>
          <t>Lista consolidada de compras por material — Total R$19,2M</t>
        </is>
      </c>
    </row>
    <row r="34" ht="15" customHeight="1" s="290">
      <c r="A34" s="295" t="inlineStr">
        <is>
          <t>GANTT_COMPRAS</t>
        </is>
      </c>
      <c r="B34" s="295" t="inlineStr">
        <is>
          <t>Gantt de compras (quando pedir cada material)</t>
        </is>
      </c>
    </row>
    <row r="35" ht="15" customHeight="1" s="290">
      <c r="A35" s="296" t="inlineStr">
        <is>
          <t>PROJECAO_MENSAL</t>
        </is>
      </c>
      <c r="B35" s="296" t="inlineStr">
        <is>
          <t>Projeção mensal de pedidos por núcleo</t>
        </is>
      </c>
    </row>
    <row r="36" ht="15" customHeight="1" s="290">
      <c r="A36" s="295" t="inlineStr">
        <is>
          <t>PEDIDO_URGENTE</t>
        </is>
      </c>
      <c r="B36" s="295" t="inlineStr">
        <is>
          <t>Pedido urgente 30 dias — R$4,2M (emitir AGORA)</t>
        </is>
      </c>
    </row>
    <row r="38" ht="15" customHeight="1" s="290">
      <c r="A38" s="297" t="inlineStr">
        <is>
          <t>⚙ PREMISSAS — editar estas células antes de usar</t>
        </is>
      </c>
      <c r="B38" s="298" t="n"/>
    </row>
    <row r="39" ht="15" customHeight="1" s="290">
      <c r="A39" s="299" t="inlineStr">
        <is>
          <t>PREMISSA</t>
        </is>
      </c>
      <c r="B39" s="299" t="inlineStr">
        <is>
          <t>VALOR ATUAL / INSTRUÇÃO</t>
        </is>
      </c>
    </row>
    <row r="40" ht="15" customHeight="1" s="290">
      <c r="A40" s="295" t="inlineStr">
        <is>
          <t>M/Lig (metros por ligação)</t>
        </is>
      </c>
      <c r="B40" s="295" t="inlineStr">
        <is>
          <t>2 — CRONO_MACRO F3 — mantido em 2 (vala compartilhada água+esgoto)</t>
        </is>
      </c>
    </row>
    <row r="41" ht="15" customHeight="1" s="290">
      <c r="A41" s="295" t="inlineStr">
        <is>
          <t>R$/m (custo médio contrato)</t>
        </is>
      </c>
      <c r="B41" s="295" t="inlineStr">
        <is>
          <t>910 — CRONO_MACRO H3 — atualizar se BDI mudar</t>
        </is>
      </c>
    </row>
    <row r="42" ht="15" customHeight="1" s="290">
      <c r="A42" s="295" t="inlineStr">
        <is>
          <t>Produtividade padrão</t>
        </is>
      </c>
      <c r="B42" s="295" t="inlineStr">
        <is>
          <t>6 m/eq/dia — Editável por equipe no CRONO_MACRO coluna K</t>
        </is>
      </c>
    </row>
    <row r="45" ht="15" customHeight="1" s="290">
      <c r="B45" s="300" t="inlineStr">
        <is>
          <t>ABAS INTEGRADAS (v2 - 20/03/2026):</t>
        </is>
      </c>
    </row>
    <row r="46" ht="15" customHeight="1" s="290">
      <c r="B46" s="301" t="inlineStr">
        <is>
          <t>PROJETO — Dados primários editáveis (azul). Fonte de TUDO.</t>
        </is>
      </c>
    </row>
    <row r="47" ht="15" customHeight="1" s="290">
      <c r="B47" s="301" t="inlineStr">
        <is>
          <t>SALDO — Projeto - Executado. 100% fórmulas de PROJETO.</t>
        </is>
      </c>
    </row>
    <row r="48" ht="15" customHeight="1" s="290">
      <c r="B48" s="301" t="inlineStr">
        <is>
          <t>MATERIAIS — Fatores (amarelo) × Saldo = QTD. Muda fator → muda tudo.</t>
        </is>
      </c>
    </row>
    <row r="49" ht="15" customHeight="1" s="290">
      <c r="B49" s="301" t="inlineStr">
        <is>
          <t>COMPRAS_MENSAL — Projeção mensal por núcleo (fórmulas de MATERIAIS).</t>
        </is>
      </c>
    </row>
    <row r="50" ht="15" customHeight="1" s="290">
      <c r="B50" s="301" t="inlineStr">
        <is>
          <t>PEDIDO_URGENTE — O que comprar nos próximos 30 dias.</t>
        </is>
      </c>
    </row>
    <row r="51" ht="15" customHeight="1" s="290">
      <c r="B51" s="301" t="inlineStr">
        <is>
          <t>GANTT_COMPRAS — Visual de execução + compras.</t>
        </is>
      </c>
    </row>
    <row r="52" ht="15" customHeight="1" s="290">
      <c r="B52" s="301" t="inlineStr">
        <is>
          <t>PRIMAVERA_P6 — Exportação para Oracle Primavera P6.</t>
        </is>
      </c>
    </row>
    <row r="53" ht="15" customHeight="1" s="290">
      <c r="B53" s="301" t="n"/>
    </row>
    <row r="54" ht="15" customHeight="1" s="290">
      <c r="B54" s="301" t="inlineStr">
        <is>
          <t>CADEIA: PROJETO → SALDO → MATERIAIS → COMPRAS_MENSAL + PEDIDO_URGENTE</t>
        </is>
      </c>
    </row>
    <row r="55" ht="15" customHeight="1" s="290">
      <c r="B55" s="301" t="inlineStr">
        <is>
          <t>Muda 1 metro em PROJETO → cascateia até o pedido de compras.</t>
        </is>
      </c>
    </row>
    <row r="57" ht="15" customHeight="1" s="290">
      <c r="B57" s="300" t="inlineStr">
        <is>
          <t>ABAS DO CONSTRUDATA PLANEJADOR (integradas):</t>
        </is>
      </c>
    </row>
    <row r="58" ht="15" customHeight="1" s="290">
      <c r="B58" s="301" t="inlineStr">
        <is>
          <t>PAINEL_EXECUTIVO — Dashboard geral do projeto (extensão, custos, progresso)</t>
        </is>
      </c>
    </row>
    <row r="59" ht="15" customHeight="1" s="290">
      <c r="B59" s="301" t="inlineStr">
        <is>
          <t>SALDO_REDES_DXF — Saldo detalhado por material e diâmetro (fonte: DXFs)</t>
        </is>
      </c>
    </row>
    <row r="60" ht="15" customHeight="1" s="290">
      <c r="B60" s="301" t="inlineStr">
        <is>
          <t>COMPRAS_DETALHADAS — 184 itens: tubos + conexões + anéis + caps + PVs + caixas</t>
        </is>
      </c>
    </row>
    <row r="61" ht="15" customHeight="1" s="290">
      <c r="B61" s="301" t="inlineStr">
        <is>
          <t>NOVOS_NUCLEOS — Estimativa de materiais para N07-N12 (sem projeto executivo)</t>
        </is>
      </c>
    </row>
    <row r="62" ht="15" customHeight="1" s="290">
      <c r="B62" s="301" t="inlineStr">
        <is>
          <t>RESUMO_MATERIAIS — Consolidação de todos os materiais (frentes + novos)</t>
        </is>
      </c>
    </row>
    <row r="63" ht="15" customHeight="1" s="290">
      <c r="B63" s="301" t="inlineStr">
        <is>
          <t>FORNECEDORES — Catálogo com contatos, leads e normas técnicas</t>
        </is>
      </c>
    </row>
  </sheetData>
  <mergeCells count="2">
    <mergeCell ref="A38:B38"/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45" zoomScaleNormal="145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289" min="1" max="1"/>
    <col width="12" customWidth="1" style="289" min="2" max="3"/>
    <col width="13" customWidth="1" style="289" min="4" max="4"/>
    <col width="12" customWidth="1" style="289" min="5" max="6"/>
    <col width="13" customWidth="1" style="289" min="7" max="7"/>
    <col width="10" customWidth="1" style="289" min="8" max="8"/>
    <col width="9" customWidth="1" style="289" min="9" max="9"/>
    <col width="18.86" customWidth="1" style="289" min="10" max="10"/>
  </cols>
  <sheetData>
    <row r="1" ht="39.75" customHeight="1" s="290">
      <c r="A1" s="302" t="inlineStr">
        <is>
          <t>PROJETO — Dados primários | AZUL = editável | Todas as abas de compras puxam daqui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</row>
    <row r="2" ht="15" customHeight="1" s="290">
      <c r="A2" s="304" t="inlineStr">
        <is>
          <t>Fonte: DXFs reais + SHP executado + campo | CT 11481051 R$241M | 20/03/2026</t>
        </is>
      </c>
      <c r="B2" s="303" t="n"/>
      <c r="C2" s="303" t="n"/>
      <c r="D2" s="303" t="n"/>
      <c r="E2" s="303" t="n"/>
      <c r="F2" s="303" t="n"/>
      <c r="G2" s="303" t="n"/>
      <c r="H2" s="303" t="n"/>
      <c r="I2" s="303" t="n"/>
      <c r="J2" s="303" t="n"/>
    </row>
    <row r="4" ht="31.5" customHeight="1" s="290">
      <c r="A4" s="305" t="inlineStr">
        <is>
          <t>NÚCLEO</t>
        </is>
      </c>
      <c r="B4" s="305" t="inlineStr">
        <is>
          <t>PROJ AG(m)</t>
        </is>
      </c>
      <c r="C4" s="305" t="inlineStr">
        <is>
          <t>PROJ ESG(m)</t>
        </is>
      </c>
      <c r="D4" s="305" t="inlineStr">
        <is>
          <t>PROJ TOTAL</t>
        </is>
      </c>
      <c r="E4" s="305" t="inlineStr">
        <is>
          <t>EXEC AG(m)</t>
        </is>
      </c>
      <c r="F4" s="305" t="inlineStr">
        <is>
          <t>EXEC ESG(m)</t>
        </is>
      </c>
      <c r="G4" s="305" t="inlineStr">
        <is>
          <t>EXEC TOTAL</t>
        </is>
      </c>
      <c r="H4" s="305" t="inlineStr">
        <is>
          <t>MESES REST</t>
        </is>
      </c>
      <c r="I4" s="305" t="inlineStr">
        <is>
          <t>EQUIPES</t>
        </is>
      </c>
      <c r="J4" s="305" t="inlineStr">
        <is>
          <t>FONTE</t>
        </is>
      </c>
    </row>
    <row r="5" ht="15" customHeight="1" s="290">
      <c r="A5" s="306" t="inlineStr">
        <is>
          <t>SM+JC</t>
        </is>
      </c>
      <c r="B5" s="307" t="n">
        <v>6000</v>
      </c>
      <c r="C5" s="307" t="n">
        <v>6000</v>
      </c>
      <c r="D5" s="308">
        <f>B5+C5</f>
        <v/>
      </c>
      <c r="E5" s="307" t="n">
        <v>5749</v>
      </c>
      <c r="F5" s="307" t="n">
        <v>2057</v>
      </c>
      <c r="G5" s="308">
        <f>E5+F5</f>
        <v/>
      </c>
      <c r="H5" s="309" t="n">
        <v>4</v>
      </c>
      <c r="I5" s="309" t="n">
        <v>9</v>
      </c>
      <c r="J5" s="310" t="inlineStr">
        <is>
          <t>DXF + SHP</t>
        </is>
      </c>
    </row>
    <row r="6" ht="15" customHeight="1" s="290">
      <c r="A6" s="311" t="inlineStr">
        <is>
          <t>ISRAEL</t>
        </is>
      </c>
      <c r="B6" s="312" t="n">
        <v>1900</v>
      </c>
      <c r="C6" s="312" t="n">
        <v>1900</v>
      </c>
      <c r="D6" s="313">
        <f>B6+C6</f>
        <v/>
      </c>
      <c r="E6" s="312" t="n">
        <v>1900</v>
      </c>
      <c r="F6" s="312" t="n">
        <v>1900</v>
      </c>
      <c r="G6" s="313">
        <f>E6+F6</f>
        <v/>
      </c>
      <c r="H6" s="314" t="n">
        <v>0</v>
      </c>
      <c r="I6" s="314" t="n">
        <v>4</v>
      </c>
      <c r="J6" s="315" t="inlineStr">
        <is>
          <t>DXF + SHP</t>
        </is>
      </c>
    </row>
    <row r="7" ht="15" customHeight="1" s="290">
      <c r="A7" s="306" t="inlineStr">
        <is>
          <t>TETEU</t>
        </is>
      </c>
      <c r="B7" s="307" t="n">
        <v>5000</v>
      </c>
      <c r="C7" s="307" t="n">
        <v>5000</v>
      </c>
      <c r="D7" s="308">
        <f>B7+C7</f>
        <v/>
      </c>
      <c r="E7" s="307" t="n">
        <v>1000</v>
      </c>
      <c r="F7" s="307" t="n">
        <v>1000</v>
      </c>
      <c r="G7" s="308">
        <f>E7+F7</f>
        <v/>
      </c>
      <c r="H7" s="309" t="n">
        <v>5</v>
      </c>
      <c r="I7" s="309" t="n">
        <v>10</v>
      </c>
      <c r="J7" s="310" t="inlineStr">
        <is>
          <t>Campo ~2km</t>
        </is>
      </c>
    </row>
    <row r="8" ht="15" customHeight="1" s="290">
      <c r="A8" s="311" t="inlineStr">
        <is>
          <t>CRIADORES</t>
        </is>
      </c>
      <c r="B8" s="312" t="n">
        <v>5000</v>
      </c>
      <c r="C8" s="312" t="n">
        <v>5000</v>
      </c>
      <c r="D8" s="313">
        <f>B8+C8</f>
        <v/>
      </c>
      <c r="E8" s="312" t="n">
        <v>3298</v>
      </c>
      <c r="F8" s="312" t="n">
        <v>424</v>
      </c>
      <c r="G8" s="313">
        <f>E8+F8</f>
        <v/>
      </c>
      <c r="H8" s="314" t="n">
        <v>5</v>
      </c>
      <c r="I8" s="314" t="n">
        <v>8</v>
      </c>
      <c r="J8" s="315" t="inlineStr">
        <is>
          <t>DXF + SHP</t>
        </is>
      </c>
    </row>
    <row r="9" ht="15" customHeight="1" s="290">
      <c r="A9" s="306" t="inlineStr">
        <is>
          <t>PANTANAL</t>
        </is>
      </c>
      <c r="B9" s="307" t="n">
        <v>4000</v>
      </c>
      <c r="C9" s="307" t="n">
        <v>4000</v>
      </c>
      <c r="D9" s="308">
        <f>B9+C9</f>
        <v/>
      </c>
      <c r="E9" s="307" t="n">
        <v>252</v>
      </c>
      <c r="F9" s="307" t="n">
        <v>260</v>
      </c>
      <c r="G9" s="308">
        <f>E9+F9</f>
        <v/>
      </c>
      <c r="H9" s="309" t="n">
        <v>5</v>
      </c>
      <c r="I9" s="309" t="n">
        <v>8</v>
      </c>
      <c r="J9" s="310" t="inlineStr">
        <is>
          <t>DXF + SHP</t>
        </is>
      </c>
    </row>
    <row r="10" ht="15" customHeight="1" s="290">
      <c r="A10" s="316" t="inlineStr">
        <is>
          <t>TOTAL</t>
        </is>
      </c>
      <c r="B10" s="317">
        <f>SUM(B5:B9)</f>
        <v/>
      </c>
      <c r="C10" s="317">
        <f>SUM(C5:C9)</f>
        <v/>
      </c>
      <c r="D10" s="317">
        <f>SUM(D5:D9)</f>
        <v/>
      </c>
      <c r="E10" s="317">
        <f>SUM(E5:E9)</f>
        <v/>
      </c>
      <c r="F10" s="317">
        <f>SUM(F5:F9)</f>
        <v/>
      </c>
      <c r="G10" s="317">
        <f>SUM(G5:G9)</f>
        <v/>
      </c>
      <c r="H10" s="318" t="n"/>
      <c r="I10" s="318" t="n"/>
      <c r="J10" s="318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L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H12" activeCellId="0" sqref="H12"/>
    </sheetView>
  </sheetViews>
  <sheetFormatPr baseColWidth="8" defaultColWidth="8.71484375" defaultRowHeight="15" zeroHeight="0" outlineLevelRow="0"/>
  <cols>
    <col width="16" customWidth="1" style="289" min="1" max="1"/>
    <col width="12" customWidth="1" style="289" min="2" max="3"/>
    <col width="13" customWidth="1" style="289" min="4" max="4"/>
    <col width="7" customWidth="1" style="289" min="5" max="7"/>
    <col width="14" customWidth="1" style="289" min="8" max="8"/>
    <col width="16.71" customWidth="1" style="289" min="9" max="9"/>
    <col width="8" customWidth="1" style="289" min="10" max="10"/>
    <col width="13" customWidth="1" style="289" min="11" max="12"/>
  </cols>
  <sheetData>
    <row r="1" ht="37.5" customHeight="1" s="290">
      <c r="A1" s="302" t="inlineStr">
        <is>
          <t>SALDO — Projeto - Executado | 100% fórmulas da aba PROJETO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  <c r="K1" s="303" t="n"/>
      <c r="L1" s="303" t="n"/>
    </row>
    <row r="3" ht="23.25" customHeight="1" s="290">
      <c r="A3" s="305" t="inlineStr">
        <is>
          <t>NÚCLEO</t>
        </is>
      </c>
      <c r="B3" s="305" t="inlineStr">
        <is>
          <t>SALDO AG</t>
        </is>
      </c>
      <c r="C3" s="305" t="inlineStr">
        <is>
          <t>SALDO ESG</t>
        </is>
      </c>
      <c r="D3" s="305" t="inlineStr">
        <is>
          <t>SALDO TOTAL</t>
        </is>
      </c>
      <c r="E3" s="305" t="inlineStr">
        <is>
          <t>% AG</t>
        </is>
      </c>
      <c r="F3" s="305" t="inlineStr">
        <is>
          <t>% ESG</t>
        </is>
      </c>
      <c r="G3" s="305" t="inlineStr">
        <is>
          <t>% TOTAL</t>
        </is>
      </c>
      <c r="H3" s="305" t="inlineStr">
        <is>
          <t>STATUS AG</t>
        </is>
      </c>
      <c r="I3" s="305" t="inlineStr">
        <is>
          <t>STATUS ESG</t>
        </is>
      </c>
      <c r="J3" s="305" t="inlineStr">
        <is>
          <t>MESES</t>
        </is>
      </c>
      <c r="K3" s="305" t="inlineStr">
        <is>
          <t>RITMO AG/mês</t>
        </is>
      </c>
      <c r="L3" s="305" t="inlineStr">
        <is>
          <t>RITMO ESG/mês</t>
        </is>
      </c>
    </row>
    <row r="4" ht="25.5" customHeight="1" s="290">
      <c r="A4" s="306">
        <f>PROJETO!A5</f>
        <v/>
      </c>
      <c r="B4" s="319">
        <f>PROJETO!B5-PROJETO!E5</f>
        <v/>
      </c>
      <c r="C4" s="319">
        <f>PROJETO!C5-PROJETO!F5</f>
        <v/>
      </c>
      <c r="D4" s="319">
        <f>B4+C4</f>
        <v/>
      </c>
      <c r="E4" s="320">
        <f>IF(PROJETO!B5&gt;0,PROJETO!E5/PROJETO!B5,1)</f>
        <v/>
      </c>
      <c r="F4" s="320">
        <f>IF(PROJETO!C5&gt;0,PROJETO!F5/PROJETO!C5,1)</f>
        <v/>
      </c>
      <c r="G4" s="320">
        <f>IF(PROJETO!D5&gt;0,PROJETO!G5/PROJETO!D5,1)</f>
        <v/>
      </c>
      <c r="H4" s="321">
        <f>IF(E4&gt;=1,"PRONTO",IF(E4&gt;=0.9,"FINALIZANDO","EM EXECUÇÃO"))</f>
        <v/>
      </c>
      <c r="I4" s="321">
        <f>IF(F4&gt;=1,"PRONTO",IF(F4&gt;=0.9,"FINALIZANDO","EM EXECUÇÃO"))</f>
        <v/>
      </c>
      <c r="J4" s="321">
        <f>PROJETO!H5</f>
        <v/>
      </c>
      <c r="K4" s="322">
        <f>IF(J4&gt;0,B4/J4,0)</f>
        <v/>
      </c>
      <c r="L4" s="323">
        <f>IF(J4&gt;0,C4/J4,0)</f>
        <v/>
      </c>
    </row>
    <row r="5" ht="15" customHeight="1" s="290">
      <c r="A5" s="311">
        <f>PROJETO!A6</f>
        <v/>
      </c>
      <c r="B5" s="324">
        <f>PROJETO!B6-PROJETO!E6</f>
        <v/>
      </c>
      <c r="C5" s="324">
        <f>PROJETO!C6-PROJETO!F6</f>
        <v/>
      </c>
      <c r="D5" s="324">
        <f>B5+C5</f>
        <v/>
      </c>
      <c r="E5" s="325">
        <f>IF(PROJETO!B6&gt;0,PROJETO!E6/PROJETO!B6,1)</f>
        <v/>
      </c>
      <c r="F5" s="325">
        <f>IF(PROJETO!C6&gt;0,PROJETO!F6/PROJETO!C6,1)</f>
        <v/>
      </c>
      <c r="G5" s="325">
        <f>IF(PROJETO!D6&gt;0,PROJETO!G6/PROJETO!D6,1)</f>
        <v/>
      </c>
      <c r="H5" s="326">
        <f>IF(E5&gt;=1,"PRONTO",IF(E5&gt;=0.9,"FINALIZANDO","EM EXECUÇÃO"))</f>
        <v/>
      </c>
      <c r="I5" s="326">
        <f>IF(F5&gt;=1,"PRONTO",IF(F5&gt;=0.9,"FINALIZANDO","EM EXECUÇÃO"))</f>
        <v/>
      </c>
      <c r="J5" s="326">
        <f>PROJETO!H6</f>
        <v/>
      </c>
      <c r="K5" s="327">
        <f>IF(J5&gt;0,B5/J5,0)</f>
        <v/>
      </c>
      <c r="L5" s="328">
        <f>IF(J5&gt;0,C5/J5,0)</f>
        <v/>
      </c>
    </row>
    <row r="6" ht="25.5" customHeight="1" s="290">
      <c r="A6" s="306">
        <f>PROJETO!A7</f>
        <v/>
      </c>
      <c r="B6" s="319">
        <f>PROJETO!B7-PROJETO!E7</f>
        <v/>
      </c>
      <c r="C6" s="319">
        <f>PROJETO!C7-PROJETO!F7</f>
        <v/>
      </c>
      <c r="D6" s="319">
        <f>B6+C6</f>
        <v/>
      </c>
      <c r="E6" s="320">
        <f>IF(PROJETO!B7&gt;0,PROJETO!E7/PROJETO!B7,1)</f>
        <v/>
      </c>
      <c r="F6" s="320">
        <f>IF(PROJETO!C7&gt;0,PROJETO!F7/PROJETO!C7,1)</f>
        <v/>
      </c>
      <c r="G6" s="320">
        <f>IF(PROJETO!D7&gt;0,PROJETO!G7/PROJETO!D7,1)</f>
        <v/>
      </c>
      <c r="H6" s="321">
        <f>IF(E6&gt;=1,"PRONTO",IF(E6&gt;=0.9,"FINALIZANDO","EM EXECUÇÃO"))</f>
        <v/>
      </c>
      <c r="I6" s="321">
        <f>IF(F6&gt;=1,"PRONTO",IF(F6&gt;=0.9,"FINALIZANDO","EM EXECUÇÃO"))</f>
        <v/>
      </c>
      <c r="J6" s="321">
        <f>PROJETO!H7</f>
        <v/>
      </c>
      <c r="K6" s="322">
        <f>IF(J6&gt;0,B6/J6,0)</f>
        <v/>
      </c>
      <c r="L6" s="323">
        <f>IF(J6&gt;0,C6/J6,0)</f>
        <v/>
      </c>
    </row>
    <row r="7" ht="25.5" customHeight="1" s="290">
      <c r="A7" s="311">
        <f>PROJETO!A8</f>
        <v/>
      </c>
      <c r="B7" s="324">
        <f>PROJETO!B8-PROJETO!E8</f>
        <v/>
      </c>
      <c r="C7" s="324">
        <f>PROJETO!C8-PROJETO!F8</f>
        <v/>
      </c>
      <c r="D7" s="324">
        <f>B7+C7</f>
        <v/>
      </c>
      <c r="E7" s="325">
        <f>IF(PROJETO!B8&gt;0,PROJETO!E8/PROJETO!B8,1)</f>
        <v/>
      </c>
      <c r="F7" s="325">
        <f>IF(PROJETO!C8&gt;0,PROJETO!F8/PROJETO!C8,1)</f>
        <v/>
      </c>
      <c r="G7" s="325">
        <f>IF(PROJETO!D8&gt;0,PROJETO!G8/PROJETO!D8,1)</f>
        <v/>
      </c>
      <c r="H7" s="326">
        <f>IF(E7&gt;=1,"PRONTO",IF(E7&gt;=0.9,"FINALIZANDO","EM EXECUÇÃO"))</f>
        <v/>
      </c>
      <c r="I7" s="326">
        <f>IF(F7&gt;=1,"PRONTO",IF(F7&gt;=0.9,"FINALIZANDO","EM EXECUÇÃO"))</f>
        <v/>
      </c>
      <c r="J7" s="326">
        <f>PROJETO!H8</f>
        <v/>
      </c>
      <c r="K7" s="327">
        <f>IF(J7&gt;0,B7/J7,0)</f>
        <v/>
      </c>
      <c r="L7" s="328">
        <f>IF(J7&gt;0,C7/J7,0)</f>
        <v/>
      </c>
    </row>
    <row r="8" ht="25.5" customHeight="1" s="290">
      <c r="A8" s="306">
        <f>PROJETO!A9</f>
        <v/>
      </c>
      <c r="B8" s="319">
        <f>PROJETO!B9-PROJETO!E9</f>
        <v/>
      </c>
      <c r="C8" s="319">
        <f>PROJETO!C9-PROJETO!F9</f>
        <v/>
      </c>
      <c r="D8" s="319">
        <f>B8+C8</f>
        <v/>
      </c>
      <c r="E8" s="320">
        <f>IF(PROJETO!B9&gt;0,PROJETO!E9/PROJETO!B9,1)</f>
        <v/>
      </c>
      <c r="F8" s="320">
        <f>IF(PROJETO!C9&gt;0,PROJETO!F9/PROJETO!C9,1)</f>
        <v/>
      </c>
      <c r="G8" s="320">
        <f>IF(PROJETO!D9&gt;0,PROJETO!G9/PROJETO!D9,1)</f>
        <v/>
      </c>
      <c r="H8" s="321">
        <f>IF(E8&gt;=1,"PRONTO",IF(E8&gt;=0.9,"FINALIZANDO","EM EXECUÇÃO"))</f>
        <v/>
      </c>
      <c r="I8" s="321">
        <f>IF(F8&gt;=1,"PRONTO",IF(F8&gt;=0.9,"FINALIZANDO","EM EXECUÇÃO"))</f>
        <v/>
      </c>
      <c r="J8" s="321">
        <f>PROJETO!H9</f>
        <v/>
      </c>
      <c r="K8" s="322">
        <f>IF(J8&gt;0,B8/J8,0)</f>
        <v/>
      </c>
      <c r="L8" s="323">
        <f>IF(J8&gt;0,C8/J8,0)</f>
        <v/>
      </c>
    </row>
    <row r="9" ht="15" customHeight="1" s="290">
      <c r="A9" s="316" t="inlineStr">
        <is>
          <t>TOTAL</t>
        </is>
      </c>
      <c r="B9" s="329">
        <f>SUM(B4:B8)</f>
        <v/>
      </c>
      <c r="C9" s="329">
        <f>SUM(C4:C8)</f>
        <v/>
      </c>
      <c r="D9" s="329">
        <f>SUM(D4:D8)</f>
        <v/>
      </c>
      <c r="E9" s="330">
        <f>IF(PROJETO!B10&gt;0,PROJETO!E10/PROJETO!B10,0)</f>
        <v/>
      </c>
      <c r="F9" s="330">
        <f>IF(PROJETO!C10&gt;0,PROJETO!F10/PROJETO!C10,0)</f>
        <v/>
      </c>
      <c r="G9" s="330">
        <f>IF(PROJETO!D10&gt;0,PROJETO!G10/PROJETO!D10,0)</f>
        <v/>
      </c>
      <c r="H9" s="318" t="n"/>
      <c r="I9" s="318" t="n"/>
      <c r="J9" s="318" t="n"/>
      <c r="K9" s="318" t="n"/>
      <c r="L9" s="318" t="n"/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1A3A3A"/>
    <outlinePr summaryBelow="1" summaryRight="1"/>
    <pageSetUpPr fitToPage="0"/>
  </sheetPr>
  <dimension ref="A1:Z20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H8" activeCellId="0" sqref="H8"/>
    </sheetView>
  </sheetViews>
  <sheetFormatPr baseColWidth="8" defaultColWidth="8.71484375" defaultRowHeight="15" zeroHeight="0" outlineLevelRow="0"/>
  <cols>
    <col width="4.71" customWidth="1" style="289" min="1" max="1"/>
    <col width="18.71" customWidth="1" style="289" min="2" max="3"/>
    <col width="9.710000000000001" customWidth="1" style="289" min="13" max="22"/>
    <col width="11.71" customWidth="1" style="289" min="23" max="26"/>
  </cols>
  <sheetData>
    <row r="1" ht="27.75" customHeight="1" s="290">
      <c r="A1" s="291" t="inlineStr">
        <is>
          <t>CRONOGRAMA MACRO — CONTROLE TOTAL SLNR SANTOS | M/Lig=2 | R$/m=910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2" t="n"/>
      <c r="W1" s="292" t="n"/>
      <c r="X1" s="292" t="n"/>
      <c r="Y1" s="292" t="n"/>
      <c r="Z1" s="293" t="n"/>
    </row>
    <row r="2" ht="15" customHeight="1" s="290">
      <c r="A2" s="331" t="inlineStr">
        <is>
          <t>J=EQ (equipes) | K=PROD (m/eq/dia) | L=INI (mês início 1=Abr..10=Jan) | Cores: AMARELO=editável | VERDE=calculado</t>
        </is>
      </c>
    </row>
    <row r="3" ht="19.5" customHeight="1" s="290">
      <c r="B3" s="332" t="inlineStr">
        <is>
          <t>PREMISSAS</t>
        </is>
      </c>
      <c r="E3" s="299" t="inlineStr">
        <is>
          <t>M/Lig</t>
        </is>
      </c>
      <c r="F3" s="333" t="n">
        <v>2</v>
      </c>
      <c r="G3" s="299" t="inlineStr">
        <is>
          <t>R$/m</t>
        </is>
      </c>
      <c r="H3" s="333" t="n">
        <v>910</v>
      </c>
    </row>
    <row r="4" ht="18" customHeight="1" s="290">
      <c r="B4" s="334" t="inlineStr">
        <is>
          <t>NUM MES →</t>
        </is>
      </c>
      <c r="M4" s="334" t="n">
        <v>1</v>
      </c>
      <c r="N4" s="334" t="n">
        <v>2</v>
      </c>
      <c r="O4" s="334" t="n">
        <v>3</v>
      </c>
      <c r="P4" s="334" t="n">
        <v>4</v>
      </c>
      <c r="Q4" s="334" t="n">
        <v>5</v>
      </c>
      <c r="R4" s="334" t="n">
        <v>6</v>
      </c>
      <c r="S4" s="334" t="n">
        <v>7</v>
      </c>
      <c r="T4" s="334" t="n">
        <v>8</v>
      </c>
      <c r="U4" s="334" t="n">
        <v>9</v>
      </c>
      <c r="V4" s="334" t="n">
        <v>10</v>
      </c>
    </row>
    <row r="5" ht="15.75" customHeight="1" s="290">
      <c r="B5" s="334" t="inlineStr">
        <is>
          <t>DIAS UTEIS →</t>
        </is>
      </c>
      <c r="M5" s="334" t="n">
        <v>18</v>
      </c>
      <c r="N5" s="334" t="n">
        <v>22</v>
      </c>
      <c r="O5" s="334" t="n">
        <v>22</v>
      </c>
      <c r="P5" s="334" t="n">
        <v>23</v>
      </c>
      <c r="Q5" s="334" t="n">
        <v>23</v>
      </c>
      <c r="R5" s="334" t="n">
        <v>21</v>
      </c>
      <c r="S5" s="334" t="n">
        <v>21</v>
      </c>
      <c r="T5" s="334" t="n">
        <v>18</v>
      </c>
      <c r="U5" s="334" t="n">
        <v>17</v>
      </c>
      <c r="V5" s="334" t="n">
        <v>21</v>
      </c>
    </row>
    <row r="6" ht="15.75" customHeight="1" s="290">
      <c r="B6" s="334" t="inlineStr">
        <is>
          <t>MESES →</t>
        </is>
      </c>
      <c r="M6" s="335" t="inlineStr">
        <is>
          <t>Abr</t>
        </is>
      </c>
      <c r="N6" s="335" t="inlineStr">
        <is>
          <t>Mai</t>
        </is>
      </c>
      <c r="O6" s="335" t="inlineStr">
        <is>
          <t>Jun</t>
        </is>
      </c>
      <c r="P6" s="335" t="inlineStr">
        <is>
          <t>Jul</t>
        </is>
      </c>
      <c r="Q6" s="335" t="inlineStr">
        <is>
          <t>Ago</t>
        </is>
      </c>
      <c r="R6" s="335" t="inlineStr">
        <is>
          <t>Set</t>
        </is>
      </c>
      <c r="S6" s="335" t="inlineStr">
        <is>
          <t>Out</t>
        </is>
      </c>
      <c r="T6" s="335" t="inlineStr">
        <is>
          <t>Nov</t>
        </is>
      </c>
      <c r="U6" s="335" t="inlineStr">
        <is>
          <t>Dez</t>
        </is>
      </c>
      <c r="V6" s="335" t="inlineStr">
        <is>
          <t>Jan/27</t>
        </is>
      </c>
    </row>
    <row r="7" ht="24" customHeight="1" s="290">
      <c r="A7" s="335" t="inlineStr">
        <is>
          <t>ON</t>
        </is>
      </c>
      <c r="B7" s="335" t="inlineStr">
        <is>
          <t>Nucleo</t>
        </is>
      </c>
      <c r="C7" s="335" t="inlineStr">
        <is>
          <t>SETOR</t>
        </is>
      </c>
      <c r="D7" s="335" t="inlineStr">
        <is>
          <t>LA</t>
        </is>
      </c>
      <c r="E7" s="335" t="inlineStr">
        <is>
          <t>LE</t>
        </is>
      </c>
      <c r="F7" s="335" t="inlineStr">
        <is>
          <t>LIG_TOT</t>
        </is>
      </c>
      <c r="G7" s="335" t="inlineStr">
        <is>
          <t>METR_TOT</t>
        </is>
      </c>
      <c r="H7" s="335" t="inlineStr">
        <is>
          <t>Inicio</t>
        </is>
      </c>
      <c r="I7" s="335" t="inlineStr">
        <is>
          <t>Fim</t>
        </is>
      </c>
      <c r="J7" s="335" t="inlineStr">
        <is>
          <t>EQ</t>
        </is>
      </c>
      <c r="K7" s="335" t="inlineStr">
        <is>
          <t>PROD</t>
        </is>
      </c>
      <c r="L7" s="335" t="inlineStr">
        <is>
          <t>INI</t>
        </is>
      </c>
      <c r="M7" s="335" t="inlineStr">
        <is>
          <t>Abr (m)</t>
        </is>
      </c>
      <c r="N7" s="335" t="inlineStr">
        <is>
          <t>Mai (m)</t>
        </is>
      </c>
      <c r="O7" s="335" t="inlineStr">
        <is>
          <t>Jun (m)</t>
        </is>
      </c>
      <c r="P7" s="335" t="inlineStr">
        <is>
          <t>Jul (m)</t>
        </is>
      </c>
      <c r="Q7" s="335" t="inlineStr">
        <is>
          <t>Ago (m)</t>
        </is>
      </c>
      <c r="R7" s="335" t="inlineStr">
        <is>
          <t>Set (m)</t>
        </is>
      </c>
      <c r="S7" s="335" t="inlineStr">
        <is>
          <t>Out (m)</t>
        </is>
      </c>
      <c r="T7" s="335" t="inlineStr">
        <is>
          <t>Nov (m)</t>
        </is>
      </c>
      <c r="U7" s="335" t="inlineStr">
        <is>
          <t>Dez (m)</t>
        </is>
      </c>
      <c r="V7" s="335" t="inlineStr">
        <is>
          <t>Jan/27 (m)</t>
        </is>
      </c>
      <c r="W7" s="335" t="inlineStr">
        <is>
          <t>MET PLAN</t>
        </is>
      </c>
      <c r="X7" s="335" t="inlineStr">
        <is>
          <t>MET SALDO</t>
        </is>
      </c>
      <c r="Y7" s="335" t="inlineStr">
        <is>
          <t>CUSTO (R$)</t>
        </is>
      </c>
      <c r="Z7" s="335" t="inlineStr">
        <is>
          <t>PESSOAS</t>
        </is>
      </c>
    </row>
    <row r="8" ht="15" customHeight="1" s="290">
      <c r="A8" s="334" t="n">
        <v>1</v>
      </c>
      <c r="B8" s="295" t="inlineStr">
        <is>
          <t>JOAO CARLOS</t>
        </is>
      </c>
      <c r="C8" s="295" t="inlineStr">
        <is>
          <t>SALDO</t>
        </is>
      </c>
      <c r="D8" s="336" t="n">
        <v>0</v>
      </c>
      <c r="E8" s="336" t="n">
        <v>350</v>
      </c>
      <c r="F8" s="337">
        <f>D8+E8</f>
        <v/>
      </c>
      <c r="G8" s="338">
        <f>F8*$F$3</f>
        <v/>
      </c>
      <c r="H8" s="334" t="inlineStr">
        <is>
          <t>15/09/25</t>
        </is>
      </c>
      <c r="I8" s="334" t="inlineStr">
        <is>
          <t>30/04/26</t>
        </is>
      </c>
      <c r="J8" s="339" t="n">
        <v>4</v>
      </c>
      <c r="K8" s="339" t="n">
        <v>6</v>
      </c>
      <c r="L8" s="334" t="n">
        <v>1</v>
      </c>
      <c r="M8" s="340" t="n">
        <v>432</v>
      </c>
      <c r="N8" s="340" t="n">
        <v>268</v>
      </c>
      <c r="O8" s="340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0</v>
      </c>
      <c r="U8" s="340" t="n">
        <v>0</v>
      </c>
      <c r="V8" s="340" t="n">
        <v>0</v>
      </c>
      <c r="W8" s="340" t="n">
        <v>700</v>
      </c>
      <c r="X8" s="340" t="n">
        <v>0</v>
      </c>
      <c r="Y8" s="341" t="n">
        <v>637000</v>
      </c>
      <c r="Z8" s="334" t="n">
        <v>34</v>
      </c>
    </row>
    <row r="9" ht="15" customHeight="1" s="290">
      <c r="A9" s="296" t="n">
        <v>1</v>
      </c>
      <c r="B9" s="296" t="inlineStr">
        <is>
          <t>SAO MANOEL</t>
        </is>
      </c>
      <c r="C9" s="296" t="inlineStr">
        <is>
          <t>SALDO</t>
        </is>
      </c>
      <c r="D9" s="342" t="n">
        <v>200</v>
      </c>
      <c r="E9" s="342" t="n">
        <v>400</v>
      </c>
      <c r="F9" s="343">
        <f>D9+E9</f>
        <v/>
      </c>
      <c r="G9" s="344">
        <f>F9*$F$3</f>
        <v/>
      </c>
      <c r="H9" s="296" t="inlineStr">
        <is>
          <t>10/09/25</t>
        </is>
      </c>
      <c r="I9" s="296" t="inlineStr">
        <is>
          <t>29/05/26</t>
        </is>
      </c>
      <c r="J9" s="339" t="n">
        <v>5</v>
      </c>
      <c r="K9" s="339" t="n">
        <v>6</v>
      </c>
      <c r="L9" s="296" t="n">
        <v>1</v>
      </c>
      <c r="M9" s="345" t="n">
        <v>540</v>
      </c>
      <c r="N9" s="345" t="n">
        <v>660</v>
      </c>
      <c r="O9" s="345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0</v>
      </c>
      <c r="U9" s="345" t="n">
        <v>0</v>
      </c>
      <c r="V9" s="345" t="n">
        <v>0</v>
      </c>
      <c r="W9" s="345" t="n">
        <v>1200</v>
      </c>
      <c r="X9" s="345" t="n">
        <v>0</v>
      </c>
      <c r="Y9" s="346" t="n">
        <v>1092000</v>
      </c>
      <c r="Z9" s="296" t="n">
        <v>42.5</v>
      </c>
    </row>
    <row r="10" ht="15" customHeight="1" s="290">
      <c r="A10" s="334" t="n">
        <v>1</v>
      </c>
      <c r="B10" s="295" t="inlineStr">
        <is>
          <t>VILA ISRAEL</t>
        </is>
      </c>
      <c r="C10" s="295" t="inlineStr">
        <is>
          <t>SALDO</t>
        </is>
      </c>
      <c r="D10" s="336" t="n">
        <v>150</v>
      </c>
      <c r="E10" s="336" t="n">
        <v>300</v>
      </c>
      <c r="F10" s="337">
        <f>D10+E10</f>
        <v/>
      </c>
      <c r="G10" s="338">
        <f>F10*$F$3</f>
        <v/>
      </c>
      <c r="H10" s="334" t="inlineStr">
        <is>
          <t>04/08/25</t>
        </is>
      </c>
      <c r="I10" s="334" t="inlineStr">
        <is>
          <t>29/05/26</t>
        </is>
      </c>
      <c r="J10" s="339" t="n">
        <v>4</v>
      </c>
      <c r="K10" s="339" t="n">
        <v>6</v>
      </c>
      <c r="L10" s="334" t="n">
        <v>1</v>
      </c>
      <c r="M10" s="340" t="n">
        <v>432</v>
      </c>
      <c r="N10" s="340" t="n">
        <v>468</v>
      </c>
      <c r="O10" s="340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0</v>
      </c>
      <c r="U10" s="340" t="n">
        <v>0</v>
      </c>
      <c r="V10" s="340" t="n">
        <v>0</v>
      </c>
      <c r="W10" s="340" t="n">
        <v>900</v>
      </c>
      <c r="X10" s="340" t="n">
        <v>0</v>
      </c>
      <c r="Y10" s="341" t="n">
        <v>819000</v>
      </c>
      <c r="Z10" s="334" t="n">
        <v>34</v>
      </c>
    </row>
    <row r="11" ht="15" customHeight="1" s="290">
      <c r="A11" s="296" t="n">
        <v>1</v>
      </c>
      <c r="B11" s="296" t="inlineStr">
        <is>
          <t>MORRO DO TETEU</t>
        </is>
      </c>
      <c r="C11" s="296" t="inlineStr">
        <is>
          <t>SALDO</t>
        </is>
      </c>
      <c r="D11" s="342" t="n">
        <v>700</v>
      </c>
      <c r="E11" s="342" t="n">
        <v>800</v>
      </c>
      <c r="F11" s="343">
        <f>D11+E11</f>
        <v/>
      </c>
      <c r="G11" s="344">
        <f>F11*$F$3</f>
        <v/>
      </c>
      <c r="H11" s="296" t="inlineStr">
        <is>
          <t>27/10/25</t>
        </is>
      </c>
      <c r="I11" s="296" t="inlineStr">
        <is>
          <t>31/07/26</t>
        </is>
      </c>
      <c r="J11" s="339" t="n">
        <v>10</v>
      </c>
      <c r="K11" s="339" t="n">
        <v>6</v>
      </c>
      <c r="L11" s="296" t="n">
        <v>1</v>
      </c>
      <c r="M11" s="345" t="n">
        <v>1080</v>
      </c>
      <c r="N11" s="345" t="n">
        <v>1320</v>
      </c>
      <c r="O11" s="345" t="n">
        <v>600</v>
      </c>
      <c r="P11" s="345" t="n">
        <v>0</v>
      </c>
      <c r="Q11" s="345" t="n">
        <v>0</v>
      </c>
      <c r="R11" s="345" t="n">
        <v>0</v>
      </c>
      <c r="S11" s="345" t="n">
        <v>0</v>
      </c>
      <c r="T11" s="345" t="n">
        <v>0</v>
      </c>
      <c r="U11" s="345" t="n">
        <v>0</v>
      </c>
      <c r="V11" s="345" t="n">
        <v>0</v>
      </c>
      <c r="W11" s="345" t="n">
        <v>3000</v>
      </c>
      <c r="X11" s="345" t="n">
        <v>0</v>
      </c>
      <c r="Y11" s="346" t="n">
        <v>2730000</v>
      </c>
      <c r="Z11" s="296" t="n">
        <v>85</v>
      </c>
    </row>
    <row r="12" ht="15" customHeight="1" s="290">
      <c r="A12" s="334" t="n">
        <v>1</v>
      </c>
      <c r="B12" s="295" t="inlineStr">
        <is>
          <t>VILA CRIADORES</t>
        </is>
      </c>
      <c r="C12" s="295" t="inlineStr">
        <is>
          <t>SALDO</t>
        </is>
      </c>
      <c r="D12" s="336" t="n">
        <v>500</v>
      </c>
      <c r="E12" s="336" t="n">
        <v>600</v>
      </c>
      <c r="F12" s="337">
        <f>D12+E12</f>
        <v/>
      </c>
      <c r="G12" s="338">
        <f>F12*$F$3</f>
        <v/>
      </c>
      <c r="H12" s="334" t="inlineStr">
        <is>
          <t>15/10/25</t>
        </is>
      </c>
      <c r="I12" s="334" t="inlineStr">
        <is>
          <t>31/07/26</t>
        </is>
      </c>
      <c r="J12" s="339" t="n">
        <v>8</v>
      </c>
      <c r="K12" s="339" t="n">
        <v>6</v>
      </c>
      <c r="L12" s="334" t="n">
        <v>1</v>
      </c>
      <c r="M12" s="340" t="n">
        <v>864</v>
      </c>
      <c r="N12" s="340" t="n">
        <v>1056</v>
      </c>
      <c r="O12" s="340" t="n">
        <v>280</v>
      </c>
      <c r="P12" s="340" t="n">
        <v>0</v>
      </c>
      <c r="Q12" s="340" t="n">
        <v>0</v>
      </c>
      <c r="R12" s="340" t="n">
        <v>0</v>
      </c>
      <c r="S12" s="340" t="n">
        <v>0</v>
      </c>
      <c r="T12" s="340" t="n">
        <v>0</v>
      </c>
      <c r="U12" s="340" t="n">
        <v>0</v>
      </c>
      <c r="V12" s="340" t="n">
        <v>0</v>
      </c>
      <c r="W12" s="340" t="n">
        <v>2200</v>
      </c>
      <c r="X12" s="340" t="n">
        <v>0</v>
      </c>
      <c r="Y12" s="341" t="n">
        <v>2002000</v>
      </c>
      <c r="Z12" s="334" t="n">
        <v>68</v>
      </c>
    </row>
    <row r="13" ht="15" customHeight="1" s="290">
      <c r="A13" s="296" t="n">
        <v>1</v>
      </c>
      <c r="B13" s="296" t="inlineStr">
        <is>
          <t>PANTANAL BAIXO</t>
        </is>
      </c>
      <c r="C13" s="296" t="inlineStr">
        <is>
          <t>SALDO</t>
        </is>
      </c>
      <c r="D13" s="342" t="n">
        <v>623</v>
      </c>
      <c r="E13" s="342" t="n">
        <v>453</v>
      </c>
      <c r="F13" s="343">
        <f>D13+E13</f>
        <v/>
      </c>
      <c r="G13" s="344">
        <f>F13*$F$3</f>
        <v/>
      </c>
      <c r="H13" s="296" t="inlineStr">
        <is>
          <t>20/10/25</t>
        </is>
      </c>
      <c r="I13" s="296" t="inlineStr">
        <is>
          <t>31/07/26</t>
        </is>
      </c>
      <c r="J13" s="339" t="n">
        <v>8</v>
      </c>
      <c r="K13" s="339" t="n">
        <v>6</v>
      </c>
      <c r="L13" s="296" t="n">
        <v>1</v>
      </c>
      <c r="M13" s="345" t="n">
        <v>864</v>
      </c>
      <c r="N13" s="345" t="n">
        <v>1056</v>
      </c>
      <c r="O13" s="345" t="n">
        <v>232</v>
      </c>
      <c r="P13" s="345" t="n">
        <v>0</v>
      </c>
      <c r="Q13" s="345" t="n">
        <v>0</v>
      </c>
      <c r="R13" s="345" t="n">
        <v>0</v>
      </c>
      <c r="S13" s="345" t="n">
        <v>0</v>
      </c>
      <c r="T13" s="345" t="n">
        <v>0</v>
      </c>
      <c r="U13" s="345" t="n">
        <v>0</v>
      </c>
      <c r="V13" s="345" t="n">
        <v>0</v>
      </c>
      <c r="W13" s="345" t="n">
        <v>2152</v>
      </c>
      <c r="X13" s="345" t="n">
        <v>0</v>
      </c>
      <c r="Y13" s="346" t="n">
        <v>1958320</v>
      </c>
      <c r="Z13" s="296" t="n">
        <v>68</v>
      </c>
    </row>
    <row r="14" ht="15" customHeight="1" s="290">
      <c r="A14" s="334" t="n">
        <v>1</v>
      </c>
      <c r="B14" s="295" t="inlineStr">
        <is>
          <t>NOVO NUCLEO 07</t>
        </is>
      </c>
      <c r="C14" s="295" t="inlineStr">
        <is>
          <t>ST-ZONA NOROESTE</t>
        </is>
      </c>
      <c r="D14" s="336" t="n">
        <v>883</v>
      </c>
      <c r="E14" s="336" t="n">
        <v>2113</v>
      </c>
      <c r="F14" s="337">
        <f>D14+E14</f>
        <v/>
      </c>
      <c r="G14" s="338">
        <f>F14*$F$3</f>
        <v/>
      </c>
      <c r="H14" s="334" t="inlineStr">
        <is>
          <t>10/04/26</t>
        </is>
      </c>
      <c r="I14" s="334" t="inlineStr">
        <is>
          <t>24/09/26</t>
        </is>
      </c>
      <c r="J14" s="339" t="n">
        <v>10</v>
      </c>
      <c r="K14" s="339" t="n">
        <v>6</v>
      </c>
      <c r="L14" s="334" t="n">
        <v>2</v>
      </c>
      <c r="M14" s="340" t="n">
        <v>0</v>
      </c>
      <c r="N14" s="340" t="n">
        <v>1320</v>
      </c>
      <c r="O14" s="340" t="n">
        <v>1320</v>
      </c>
      <c r="P14" s="340" t="n">
        <v>1380</v>
      </c>
      <c r="Q14" s="340" t="n">
        <v>1380</v>
      </c>
      <c r="R14" s="340" t="n">
        <v>592</v>
      </c>
      <c r="S14" s="340" t="n">
        <v>0</v>
      </c>
      <c r="T14" s="340" t="n">
        <v>0</v>
      </c>
      <c r="U14" s="340" t="n">
        <v>0</v>
      </c>
      <c r="V14" s="340" t="n">
        <v>0</v>
      </c>
      <c r="W14" s="340" t="n">
        <v>5992</v>
      </c>
      <c r="X14" s="340" t="n">
        <v>0</v>
      </c>
      <c r="Y14" s="341" t="n">
        <v>5452720</v>
      </c>
      <c r="Z14" s="334" t="n">
        <v>85</v>
      </c>
    </row>
    <row r="15" ht="15" customHeight="1" s="290">
      <c r="A15" s="296" t="n">
        <v>1</v>
      </c>
      <c r="B15" s="296" t="inlineStr">
        <is>
          <t>NOVO NUCLEO 08</t>
        </is>
      </c>
      <c r="C15" s="296" t="inlineStr">
        <is>
          <t>ST-VILA PROGRESSO</t>
        </is>
      </c>
      <c r="D15" s="342" t="n">
        <v>585</v>
      </c>
      <c r="E15" s="342" t="n">
        <v>1280</v>
      </c>
      <c r="F15" s="343">
        <f>D15+E15</f>
        <v/>
      </c>
      <c r="G15" s="344">
        <f>F15*$F$3</f>
        <v/>
      </c>
      <c r="H15" s="296" t="inlineStr">
        <is>
          <t>11/05/26</t>
        </is>
      </c>
      <c r="I15" s="296" t="inlineStr">
        <is>
          <t>23/10/26</t>
        </is>
      </c>
      <c r="J15" s="339" t="n">
        <v>10</v>
      </c>
      <c r="K15" s="339" t="n">
        <v>6</v>
      </c>
      <c r="L15" s="296" t="n">
        <v>2</v>
      </c>
      <c r="M15" s="345" t="n">
        <v>0</v>
      </c>
      <c r="N15" s="345" t="n">
        <v>1320</v>
      </c>
      <c r="O15" s="345" t="n">
        <v>1320</v>
      </c>
      <c r="P15" s="345" t="n">
        <v>1090</v>
      </c>
      <c r="Q15" s="345" t="n">
        <v>0</v>
      </c>
      <c r="R15" s="345" t="n">
        <v>0</v>
      </c>
      <c r="S15" s="345" t="n">
        <v>0</v>
      </c>
      <c r="T15" s="345" t="n">
        <v>0</v>
      </c>
      <c r="U15" s="345" t="n">
        <v>0</v>
      </c>
      <c r="V15" s="345" t="n">
        <v>0</v>
      </c>
      <c r="W15" s="345" t="n">
        <v>3730</v>
      </c>
      <c r="X15" s="345" t="n">
        <v>0</v>
      </c>
      <c r="Y15" s="346" t="n">
        <v>3394300</v>
      </c>
      <c r="Z15" s="296" t="n">
        <v>85</v>
      </c>
    </row>
    <row r="16" ht="15" customHeight="1" s="290">
      <c r="A16" s="334" t="n">
        <v>1</v>
      </c>
      <c r="B16" s="295" t="inlineStr">
        <is>
          <t>NOVO NUCLEO 09</t>
        </is>
      </c>
      <c r="C16" s="295" t="inlineStr">
        <is>
          <t>ST-ZONA LESTE</t>
        </is>
      </c>
      <c r="D16" s="336" t="n">
        <v>480</v>
      </c>
      <c r="E16" s="336" t="n">
        <v>921</v>
      </c>
      <c r="F16" s="337">
        <f>D16+E16</f>
        <v/>
      </c>
      <c r="G16" s="338">
        <f>F16*$F$3</f>
        <v/>
      </c>
      <c r="H16" s="334" t="inlineStr">
        <is>
          <t>11/05/26</t>
        </is>
      </c>
      <c r="I16" s="334" t="inlineStr">
        <is>
          <t>12/10/26</t>
        </is>
      </c>
      <c r="J16" s="339" t="n">
        <v>10</v>
      </c>
      <c r="K16" s="339" t="n">
        <v>6</v>
      </c>
      <c r="L16" s="334" t="n">
        <v>3</v>
      </c>
      <c r="M16" s="340" t="n">
        <v>0</v>
      </c>
      <c r="N16" s="340" t="n">
        <v>0</v>
      </c>
      <c r="O16" s="340" t="n">
        <v>1320</v>
      </c>
      <c r="P16" s="340" t="n">
        <v>1380</v>
      </c>
      <c r="Q16" s="340" t="n">
        <v>102</v>
      </c>
      <c r="R16" s="340" t="n">
        <v>0</v>
      </c>
      <c r="S16" s="340" t="n">
        <v>0</v>
      </c>
      <c r="T16" s="340" t="n">
        <v>0</v>
      </c>
      <c r="U16" s="340" t="n">
        <v>0</v>
      </c>
      <c r="V16" s="340" t="n">
        <v>0</v>
      </c>
      <c r="W16" s="340" t="n">
        <v>2802</v>
      </c>
      <c r="X16" s="340" t="n">
        <v>0</v>
      </c>
      <c r="Y16" s="341" t="n">
        <v>2549820</v>
      </c>
      <c r="Z16" s="334" t="n">
        <v>85</v>
      </c>
    </row>
    <row r="17" ht="15" customHeight="1" s="290">
      <c r="A17" s="296" t="n">
        <v>1</v>
      </c>
      <c r="B17" s="296" t="inlineStr">
        <is>
          <t>NOVO NUCLEO 10</t>
        </is>
      </c>
      <c r="C17" s="296" t="inlineStr">
        <is>
          <t>ST-CONJUNTO</t>
        </is>
      </c>
      <c r="D17" s="342" t="n">
        <v>656</v>
      </c>
      <c r="E17" s="342" t="n">
        <v>1016</v>
      </c>
      <c r="F17" s="343">
        <f>D17+E17</f>
        <v/>
      </c>
      <c r="G17" s="344">
        <f>F17*$F$3</f>
        <v/>
      </c>
      <c r="H17" s="296" t="inlineStr">
        <is>
          <t>03/08/26</t>
        </is>
      </c>
      <c r="I17" s="296" t="inlineStr">
        <is>
          <t>04/01/27</t>
        </is>
      </c>
      <c r="J17" s="339" t="n">
        <v>10</v>
      </c>
      <c r="K17" s="339" t="n">
        <v>6</v>
      </c>
      <c r="L17" s="296" t="n">
        <v>5</v>
      </c>
      <c r="M17" s="345" t="n">
        <v>0</v>
      </c>
      <c r="N17" s="345" t="n">
        <v>0</v>
      </c>
      <c r="O17" s="345" t="n">
        <v>0</v>
      </c>
      <c r="P17" s="345" t="n">
        <v>0</v>
      </c>
      <c r="Q17" s="345" t="n">
        <v>1380</v>
      </c>
      <c r="R17" s="345" t="n">
        <v>1260</v>
      </c>
      <c r="S17" s="345" t="n">
        <v>704</v>
      </c>
      <c r="T17" s="345" t="n">
        <v>0</v>
      </c>
      <c r="U17" s="345" t="n">
        <v>0</v>
      </c>
      <c r="V17" s="345" t="n">
        <v>0</v>
      </c>
      <c r="W17" s="345" t="n">
        <v>3344</v>
      </c>
      <c r="X17" s="345" t="n">
        <v>0</v>
      </c>
      <c r="Y17" s="346" t="n">
        <v>3043040</v>
      </c>
      <c r="Z17" s="296" t="n">
        <v>85</v>
      </c>
    </row>
    <row r="18" ht="15" customHeight="1" s="290">
      <c r="A18" s="334" t="n">
        <v>1</v>
      </c>
      <c r="B18" s="295" t="inlineStr">
        <is>
          <t>NOVO NUCLEO 11</t>
        </is>
      </c>
      <c r="C18" s="295" t="inlineStr">
        <is>
          <t>ALAGADO/DIQUE</t>
        </is>
      </c>
      <c r="D18" s="336" t="n">
        <v>638</v>
      </c>
      <c r="E18" s="336" t="n">
        <v>1224</v>
      </c>
      <c r="F18" s="337">
        <f>D18+E18</f>
        <v/>
      </c>
      <c r="G18" s="338">
        <f>F18*$F$3</f>
        <v/>
      </c>
      <c r="H18" s="334" t="inlineStr">
        <is>
          <t>03/08/26</t>
        </is>
      </c>
      <c r="I18" s="334" t="inlineStr">
        <is>
          <t>04/01/27</t>
        </is>
      </c>
      <c r="J18" s="339" t="n">
        <v>10</v>
      </c>
      <c r="K18" s="339" t="n">
        <v>6</v>
      </c>
      <c r="L18" s="334" t="n">
        <v>5</v>
      </c>
      <c r="M18" s="340" t="n">
        <v>0</v>
      </c>
      <c r="N18" s="340" t="n">
        <v>0</v>
      </c>
      <c r="O18" s="340" t="n">
        <v>0</v>
      </c>
      <c r="P18" s="340" t="n">
        <v>0</v>
      </c>
      <c r="Q18" s="340" t="n">
        <v>1380</v>
      </c>
      <c r="R18" s="340" t="n">
        <v>1260</v>
      </c>
      <c r="S18" s="340" t="n">
        <v>1084</v>
      </c>
      <c r="T18" s="340" t="n">
        <v>0</v>
      </c>
      <c r="U18" s="340" t="n">
        <v>0</v>
      </c>
      <c r="V18" s="340" t="n">
        <v>0</v>
      </c>
      <c r="W18" s="340" t="n">
        <v>3724</v>
      </c>
      <c r="X18" s="340" t="n">
        <v>0</v>
      </c>
      <c r="Y18" s="341" t="n">
        <v>3388840</v>
      </c>
      <c r="Z18" s="334" t="n">
        <v>85</v>
      </c>
    </row>
    <row r="19" ht="15" customHeight="1" s="290">
      <c r="A19" s="296" t="n">
        <v>1</v>
      </c>
      <c r="B19" s="296" t="inlineStr">
        <is>
          <t>NOVO NUCLEO 12</t>
        </is>
      </c>
      <c r="C19" s="296" t="inlineStr">
        <is>
          <t>MONTANHOSO</t>
        </is>
      </c>
      <c r="D19" s="342" t="n">
        <v>4367</v>
      </c>
      <c r="E19" s="342" t="n">
        <v>6144</v>
      </c>
      <c r="F19" s="343">
        <f>D19+E19</f>
        <v/>
      </c>
      <c r="G19" s="344">
        <f>F19*$F$3</f>
        <v/>
      </c>
      <c r="H19" s="296" t="inlineStr">
        <is>
          <t>03/08/26</t>
        </is>
      </c>
      <c r="I19" s="296" t="inlineStr">
        <is>
          <t>04/01/27</t>
        </is>
      </c>
      <c r="J19" s="339" t="n">
        <v>15</v>
      </c>
      <c r="K19" s="339" t="n">
        <v>12</v>
      </c>
      <c r="L19" s="296" t="n">
        <v>5</v>
      </c>
      <c r="M19" s="345" t="n">
        <v>0</v>
      </c>
      <c r="N19" s="345" t="n">
        <v>0</v>
      </c>
      <c r="O19" s="345" t="n">
        <v>0</v>
      </c>
      <c r="P19" s="345" t="n">
        <v>0</v>
      </c>
      <c r="Q19" s="345" t="n">
        <v>4140</v>
      </c>
      <c r="R19" s="345" t="n">
        <v>3780</v>
      </c>
      <c r="S19" s="345" t="n">
        <v>3780</v>
      </c>
      <c r="T19" s="345" t="n">
        <v>3240</v>
      </c>
      <c r="U19" s="345" t="n">
        <v>3060</v>
      </c>
      <c r="V19" s="345" t="n">
        <v>3022</v>
      </c>
      <c r="W19" s="345" t="n">
        <v>21022</v>
      </c>
      <c r="X19" s="345" t="n">
        <v>0</v>
      </c>
      <c r="Y19" s="346" t="n">
        <v>19130020</v>
      </c>
      <c r="Z19" s="296" t="n">
        <v>127.5</v>
      </c>
    </row>
    <row r="20" ht="15" customHeight="1" s="290">
      <c r="A20" s="347" t="n"/>
      <c r="B20" s="347" t="inlineStr">
        <is>
          <t>TOTAL METROS</t>
        </is>
      </c>
      <c r="C20" s="347" t="n"/>
      <c r="D20" s="348">
        <f>SUM(D8:D19)</f>
        <v/>
      </c>
      <c r="E20" s="348">
        <f>SUM(E8:E19)</f>
        <v/>
      </c>
      <c r="F20" s="348">
        <f>SUM(F8:F19)</f>
        <v/>
      </c>
      <c r="G20" s="348">
        <f>SUM(G8:G19)</f>
        <v/>
      </c>
      <c r="H20" s="347" t="n"/>
      <c r="I20" s="347" t="n"/>
      <c r="J20" s="348">
        <f>SUM(J8:J19)</f>
        <v/>
      </c>
      <c r="K20" s="347" t="n"/>
      <c r="L20" s="347" t="n"/>
      <c r="M20" s="348">
        <f>SUM(M8:M19)</f>
        <v/>
      </c>
      <c r="N20" s="348">
        <f>SUM(N8:N19)</f>
        <v/>
      </c>
      <c r="O20" s="348">
        <f>SUM(O8:O19)</f>
        <v/>
      </c>
      <c r="P20" s="348">
        <f>SUM(P8:P19)</f>
        <v/>
      </c>
      <c r="Q20" s="348">
        <f>SUM(Q8:Q19)</f>
        <v/>
      </c>
      <c r="R20" s="348">
        <f>SUM(R8:R19)</f>
        <v/>
      </c>
      <c r="S20" s="348">
        <f>SUM(S8:S19)</f>
        <v/>
      </c>
      <c r="T20" s="348">
        <f>SUM(T8:T19)</f>
        <v/>
      </c>
      <c r="U20" s="348">
        <f>SUM(U8:U19)</f>
        <v/>
      </c>
      <c r="V20" s="348">
        <f>SUM(V8:V19)</f>
        <v/>
      </c>
      <c r="W20" s="348">
        <f>SUM(W8:W19)</f>
        <v/>
      </c>
      <c r="X20" s="348">
        <f>SUM(X8:X19)</f>
        <v/>
      </c>
      <c r="Y20" s="348">
        <f>SUM(Y8:Y19)</f>
        <v/>
      </c>
      <c r="Z20" s="348">
        <f>SUM(Z8:Z19)</f>
        <v/>
      </c>
    </row>
  </sheetData>
  <mergeCells count="2">
    <mergeCell ref="A1:Z1"/>
    <mergeCell ref="A2:Z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1A6B3A"/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.71" customWidth="1" style="289" min="1" max="1"/>
    <col width="6.71" customWidth="1" style="289" min="3" max="3"/>
    <col width="10.71" customWidth="1" style="289" min="4" max="4"/>
    <col width="14.71" customWidth="1" style="289" min="5" max="5"/>
    <col width="16.71" customWidth="1" style="289" min="6" max="6"/>
    <col width="14.71" customWidth="1" style="289" min="7" max="7"/>
    <col width="30.71" customWidth="1" style="289" min="8" max="8"/>
  </cols>
  <sheetData>
    <row r="1" ht="27.75" customHeight="1" s="290">
      <c r="A1" s="291" t="inlineStr">
        <is>
          <t>FATORES DE COMPOSIÇÃO — ConstruData SLNR Santos | Editável (amarelo) → propaga para MATERIAIS e COMPRAS</t>
        </is>
      </c>
      <c r="B1" s="292" t="n"/>
      <c r="C1" s="292" t="n"/>
      <c r="D1" s="292" t="n"/>
      <c r="E1" s="292" t="n"/>
      <c r="F1" s="292" t="n"/>
      <c r="G1" s="292" t="n"/>
      <c r="H1" s="293" t="n"/>
    </row>
    <row r="2" ht="15" customHeight="1" s="290">
      <c r="A2" s="331" t="inlineStr">
        <is>
          <t>QTD = metros_faltantes × fator. Fonte: SINAPI + histórico SLNR. SM+JC usa DXF real (não usa fator genérico)</t>
        </is>
      </c>
    </row>
    <row r="3" ht="24" customHeight="1" s="290">
      <c r="A3" s="299" t="inlineStr">
        <is>
          <t>MATERIAL</t>
        </is>
      </c>
      <c r="B3" s="299" t="inlineStr">
        <is>
          <t>TIPO</t>
        </is>
      </c>
      <c r="C3" s="299" t="inlineStr">
        <is>
          <t>UN</t>
        </is>
      </c>
      <c r="D3" s="299" t="inlineStr">
        <is>
          <t>FATOR/m</t>
        </is>
      </c>
      <c r="E3" s="299" t="inlineStr">
        <is>
          <t>PRAZO ENTREGA</t>
        </is>
      </c>
      <c r="F3" s="299" t="inlineStr">
        <is>
          <t>APLICA SOBRE</t>
        </is>
      </c>
      <c r="G3" s="299" t="inlineStr">
        <is>
          <t>CBUQ TIPO</t>
        </is>
      </c>
      <c r="H3" s="299" t="inlineStr">
        <is>
          <t>OBS</t>
        </is>
      </c>
    </row>
    <row r="4" ht="15" customHeight="1" s="290">
      <c r="A4" s="295" t="inlineStr">
        <is>
          <t>Tubo PVC DN200</t>
        </is>
      </c>
      <c r="B4" s="334" t="inlineStr">
        <is>
          <t>ESG</t>
        </is>
      </c>
      <c r="C4" s="334" t="inlineStr">
        <is>
          <t>m</t>
        </is>
      </c>
      <c r="D4" s="333" t="n">
        <v>0.6</v>
      </c>
      <c r="E4" s="334" t="inlineStr">
        <is>
          <t>3 semanas</t>
        </is>
      </c>
      <c r="F4" s="334" t="inlineStr">
        <is>
          <t>FALTA ESG</t>
        </is>
      </c>
      <c r="G4" s="334" t="n"/>
      <c r="H4" s="334" t="n"/>
    </row>
    <row r="5" ht="15" customHeight="1" s="290">
      <c r="A5" s="296" t="inlineStr">
        <is>
          <t>Tubo PVC DN300</t>
        </is>
      </c>
      <c r="B5" s="349" t="inlineStr">
        <is>
          <t>ESG</t>
        </is>
      </c>
      <c r="C5" s="349" t="inlineStr">
        <is>
          <t>m</t>
        </is>
      </c>
      <c r="D5" s="333" t="n">
        <v>0.4</v>
      </c>
      <c r="E5" s="349" t="inlineStr">
        <is>
          <t>3 semanas</t>
        </is>
      </c>
      <c r="F5" s="349" t="inlineStr">
        <is>
          <t>FALTA ESG</t>
        </is>
      </c>
      <c r="G5" s="349" t="n"/>
      <c r="H5" s="349" t="inlineStr">
        <is>
          <t>Estoque: 200m</t>
        </is>
      </c>
    </row>
    <row r="6" ht="15" customHeight="1" s="290">
      <c r="A6" s="295" t="inlineStr">
        <is>
          <t>PV concreto DN1200</t>
        </is>
      </c>
      <c r="B6" s="334" t="inlineStr">
        <is>
          <t>ESG</t>
        </is>
      </c>
      <c r="C6" s="334" t="inlineStr">
        <is>
          <t>un</t>
        </is>
      </c>
      <c r="D6" s="333" t="n">
        <v>0.068</v>
      </c>
      <c r="E6" s="334" t="inlineStr">
        <is>
          <t>2 semanas</t>
        </is>
      </c>
      <c r="F6" s="334" t="inlineStr">
        <is>
          <t>FALTA ESG</t>
        </is>
      </c>
      <c r="G6" s="334" t="n"/>
      <c r="H6" s="334" t="n"/>
    </row>
    <row r="7" ht="15" customHeight="1" s="290">
      <c r="A7" s="296" t="inlineStr">
        <is>
          <t>PI plástico DN600</t>
        </is>
      </c>
      <c r="B7" s="349" t="inlineStr">
        <is>
          <t>ESG</t>
        </is>
      </c>
      <c r="C7" s="349" t="inlineStr">
        <is>
          <t>un</t>
        </is>
      </c>
      <c r="D7" s="333" t="n">
        <v>0.022</v>
      </c>
      <c r="E7" s="349" t="inlineStr">
        <is>
          <t>2 semanas</t>
        </is>
      </c>
      <c r="F7" s="349" t="inlineStr">
        <is>
          <t>FALTA ESG</t>
        </is>
      </c>
      <c r="G7" s="349" t="n"/>
      <c r="H7" s="349" t="n"/>
    </row>
    <row r="8" ht="15" customHeight="1" s="290">
      <c r="A8" s="295" t="inlineStr">
        <is>
          <t>Caixa inspeção</t>
        </is>
      </c>
      <c r="B8" s="334" t="inlineStr">
        <is>
          <t>ESG</t>
        </is>
      </c>
      <c r="C8" s="334" t="inlineStr">
        <is>
          <t>un</t>
        </is>
      </c>
      <c r="D8" s="333" t="n">
        <v>0.055</v>
      </c>
      <c r="E8" s="334" t="inlineStr">
        <is>
          <t>2 semanas</t>
        </is>
      </c>
      <c r="F8" s="334" t="inlineStr">
        <is>
          <t>FALTA ESG</t>
        </is>
      </c>
      <c r="G8" s="334" t="n"/>
      <c r="H8" s="334" t="n"/>
    </row>
    <row r="9" ht="15" customHeight="1" s="290">
      <c r="A9" s="296" t="inlineStr">
        <is>
          <t>Tubo PEAD DN63</t>
        </is>
      </c>
      <c r="B9" s="349" t="inlineStr">
        <is>
          <t>AG</t>
        </is>
      </c>
      <c r="C9" s="349" t="inlineStr">
        <is>
          <t>m</t>
        </is>
      </c>
      <c r="D9" s="333" t="n">
        <v>0.7</v>
      </c>
      <c r="E9" s="349" t="inlineStr">
        <is>
          <t>4 semanas</t>
        </is>
      </c>
      <c r="F9" s="349" t="inlineStr">
        <is>
          <t>FALTA AG</t>
        </is>
      </c>
      <c r="G9" s="349" t="n"/>
      <c r="H9" s="349" t="n"/>
    </row>
    <row r="10" ht="15" customHeight="1" s="290">
      <c r="A10" s="295" t="inlineStr">
        <is>
          <t>Tubo PEAD DN110</t>
        </is>
      </c>
      <c r="B10" s="334" t="inlineStr">
        <is>
          <t>AG</t>
        </is>
      </c>
      <c r="C10" s="334" t="inlineStr">
        <is>
          <t>m</t>
        </is>
      </c>
      <c r="D10" s="333" t="n">
        <v>0.3</v>
      </c>
      <c r="E10" s="334" t="inlineStr">
        <is>
          <t>4 semanas</t>
        </is>
      </c>
      <c r="F10" s="334" t="inlineStr">
        <is>
          <t>FALTA AG</t>
        </is>
      </c>
      <c r="G10" s="334" t="n"/>
      <c r="H10" s="334" t="n"/>
    </row>
    <row r="11" ht="15" customHeight="1" s="290">
      <c r="A11" s="296" t="inlineStr">
        <is>
          <t>Sela eletrofusão</t>
        </is>
      </c>
      <c r="B11" s="349" t="inlineStr">
        <is>
          <t>AG</t>
        </is>
      </c>
      <c r="C11" s="349" t="inlineStr">
        <is>
          <t>un</t>
        </is>
      </c>
      <c r="D11" s="333" t="n">
        <v>0.022</v>
      </c>
      <c r="E11" s="349" t="inlineStr">
        <is>
          <t>2 semanas</t>
        </is>
      </c>
      <c r="F11" s="349" t="inlineStr">
        <is>
          <t>FALTA AG</t>
        </is>
      </c>
      <c r="G11" s="349" t="n"/>
      <c r="H11" s="349" t="n"/>
    </row>
    <row r="12" ht="15" customHeight="1" s="290">
      <c r="A12" s="295" t="inlineStr">
        <is>
          <t>Cavalete/hidrom.</t>
        </is>
      </c>
      <c r="B12" s="334" t="inlineStr">
        <is>
          <t>AG</t>
        </is>
      </c>
      <c r="C12" s="334" t="inlineStr">
        <is>
          <t>un</t>
        </is>
      </c>
      <c r="D12" s="333" t="n">
        <v>0.017</v>
      </c>
      <c r="E12" s="334" t="inlineStr">
        <is>
          <t>3 semanas</t>
        </is>
      </c>
      <c r="F12" s="334" t="inlineStr">
        <is>
          <t>FALTA AG</t>
        </is>
      </c>
      <c r="G12" s="334" t="n"/>
      <c r="H12" s="334" t="n"/>
    </row>
    <row r="13" ht="15" customHeight="1" s="290">
      <c r="A13" s="296" t="inlineStr">
        <is>
          <t>Conexões diversas</t>
        </is>
      </c>
      <c r="B13" s="349" t="inlineStr">
        <is>
          <t>AG</t>
        </is>
      </c>
      <c r="C13" s="349" t="inlineStr">
        <is>
          <t>vb</t>
        </is>
      </c>
      <c r="D13" s="333" t="n">
        <v>0.011</v>
      </c>
      <c r="E13" s="349" t="inlineStr">
        <is>
          <t>2 semanas</t>
        </is>
      </c>
      <c r="F13" s="349" t="inlineStr">
        <is>
          <t>FALTA AG</t>
        </is>
      </c>
      <c r="G13" s="349" t="n"/>
      <c r="H13" s="349" t="n"/>
    </row>
    <row r="14" ht="15" customHeight="1" s="290">
      <c r="A14" s="295" t="inlineStr">
        <is>
          <t>Areia</t>
        </is>
      </c>
      <c r="B14" s="334" t="inlineStr">
        <is>
          <t>GERAL</t>
        </is>
      </c>
      <c r="C14" s="334" t="inlineStr">
        <is>
          <t>m³</t>
        </is>
      </c>
      <c r="D14" s="333" t="n">
        <v>0.25</v>
      </c>
      <c r="E14" s="334" t="inlineStr">
        <is>
          <t>1 semana</t>
        </is>
      </c>
      <c r="F14" s="334" t="inlineStr">
        <is>
          <t>FALTA TOTAL</t>
        </is>
      </c>
      <c r="G14" s="334" t="n"/>
      <c r="H14" s="334" t="inlineStr">
        <is>
          <t>Fundação de vala</t>
        </is>
      </c>
    </row>
    <row r="15" ht="15" customHeight="1" s="290">
      <c r="A15" s="296" t="inlineStr">
        <is>
          <t>Berço</t>
        </is>
      </c>
      <c r="B15" s="349" t="inlineStr">
        <is>
          <t>GERAL</t>
        </is>
      </c>
      <c r="C15" s="349" t="inlineStr">
        <is>
          <t>m³</t>
        </is>
      </c>
      <c r="D15" s="333" t="n">
        <v>0.24</v>
      </c>
      <c r="E15" s="349" t="inlineStr">
        <is>
          <t>1 semana</t>
        </is>
      </c>
      <c r="F15" s="349" t="inlineStr">
        <is>
          <t>FALTA TOTAL</t>
        </is>
      </c>
      <c r="G15" s="349" t="n"/>
      <c r="H15" s="349" t="inlineStr">
        <is>
          <t>Apoio do tubo</t>
        </is>
      </c>
    </row>
    <row r="16" ht="15" customHeight="1" s="290">
      <c r="A16" s="295" t="inlineStr">
        <is>
          <t>Brita base</t>
        </is>
      </c>
      <c r="B16" s="334" t="inlineStr">
        <is>
          <t>GERAL</t>
        </is>
      </c>
      <c r="C16" s="334" t="inlineStr">
        <is>
          <t>m³</t>
        </is>
      </c>
      <c r="D16" s="333" t="n">
        <v>0.22</v>
      </c>
      <c r="E16" s="334" t="inlineStr">
        <is>
          <t>1 semana</t>
        </is>
      </c>
      <c r="F16" s="334" t="inlineStr">
        <is>
          <t>FALTA TOTAL</t>
        </is>
      </c>
      <c r="G16" s="334" t="n"/>
      <c r="H16" s="334" t="n"/>
    </row>
    <row r="17" ht="15" customHeight="1" s="290">
      <c r="A17" s="296" t="inlineStr">
        <is>
          <t>Concreto</t>
        </is>
      </c>
      <c r="B17" s="349" t="inlineStr">
        <is>
          <t>GERAL</t>
        </is>
      </c>
      <c r="C17" s="349" t="inlineStr">
        <is>
          <t>m³</t>
        </is>
      </c>
      <c r="D17" s="333" t="n">
        <v>0.18</v>
      </c>
      <c r="E17" s="349" t="inlineStr">
        <is>
          <t>1 semana</t>
        </is>
      </c>
      <c r="F17" s="349" t="inlineStr">
        <is>
          <t>FALTA TOTAL</t>
        </is>
      </c>
      <c r="G17" s="349" t="n"/>
      <c r="H17" s="349" t="n"/>
    </row>
    <row r="18" ht="15" customHeight="1" s="290">
      <c r="A18" s="295" t="inlineStr">
        <is>
          <t>CBUQ provisório</t>
        </is>
      </c>
      <c r="B18" s="334" t="inlineStr">
        <is>
          <t>GERAL</t>
        </is>
      </c>
      <c r="C18" s="334" t="inlineStr">
        <is>
          <t>m²</t>
        </is>
      </c>
      <c r="D18" s="333" t="n">
        <v>0.88</v>
      </c>
      <c r="E18" s="334" t="inlineStr">
        <is>
          <t>2 semanas</t>
        </is>
      </c>
      <c r="F18" s="334" t="inlineStr">
        <is>
          <t>FALTA TOTAL</t>
        </is>
      </c>
      <c r="G18" s="334" t="inlineStr">
        <is>
          <t>PROVISÓRIO</t>
        </is>
      </c>
      <c r="H18" s="334" t="inlineStr">
        <is>
          <t>Tapa-buraco</t>
        </is>
      </c>
    </row>
    <row r="19" ht="15" customHeight="1" s="290">
      <c r="A19" s="296" t="inlineStr">
        <is>
          <t>CBUQ definitivo</t>
        </is>
      </c>
      <c r="B19" s="349" t="inlineStr">
        <is>
          <t>GERAL</t>
        </is>
      </c>
      <c r="C19" s="349" t="inlineStr">
        <is>
          <t>m²</t>
        </is>
      </c>
      <c r="D19" s="333" t="n">
        <v>0.88</v>
      </c>
      <c r="E19" s="349" t="inlineStr">
        <is>
          <t>3 semanas</t>
        </is>
      </c>
      <c r="F19" s="349" t="inlineStr">
        <is>
          <t>FALTA TOTAL</t>
        </is>
      </c>
      <c r="G19" s="349" t="inlineStr">
        <is>
          <t>DEFINITIVO</t>
        </is>
      </c>
      <c r="H19" s="349" t="inlineStr">
        <is>
          <t>Repavimentação final</t>
        </is>
      </c>
    </row>
    <row r="20" ht="15" customHeight="1" s="290">
      <c r="A20" s="295" t="inlineStr">
        <is>
          <t>PEAD PE80 PN12.5 DN63</t>
        </is>
      </c>
      <c r="B20" s="334" t="inlineStr">
        <is>
          <t>AG</t>
        </is>
      </c>
      <c r="C20" s="334" t="inlineStr">
        <is>
          <t>m</t>
        </is>
      </c>
      <c r="D20" s="333" t="n">
        <v>0.6503</v>
      </c>
      <c r="E20" s="334" t="inlineStr">
        <is>
          <t>4 semanas</t>
        </is>
      </c>
      <c r="F20" s="334" t="inlineStr">
        <is>
          <t>FALTA AG</t>
        </is>
      </c>
      <c r="G20" s="334" t="n"/>
      <c r="H20" s="334" t="n"/>
    </row>
    <row r="21" ht="15" customHeight="1" s="290">
      <c r="A21" s="296" t="inlineStr">
        <is>
          <t>PEAD PE80 PN12.5 DN160</t>
        </is>
      </c>
      <c r="B21" s="349" t="inlineStr">
        <is>
          <t>AG</t>
        </is>
      </c>
      <c r="C21" s="349" t="inlineStr">
        <is>
          <t>m</t>
        </is>
      </c>
      <c r="D21" s="333" t="n">
        <v>0.3107</v>
      </c>
      <c r="E21" s="349" t="inlineStr">
        <is>
          <t>4 semanas</t>
        </is>
      </c>
      <c r="F21" s="349" t="inlineStr">
        <is>
          <t>FALTA AG</t>
        </is>
      </c>
      <c r="G21" s="349" t="n"/>
      <c r="H21" s="349" t="n"/>
    </row>
    <row r="22" ht="15" customHeight="1" s="290">
      <c r="A22" s="295" t="inlineStr">
        <is>
          <t>PEAD PE80 PN10</t>
        </is>
      </c>
      <c r="B22" s="334" t="inlineStr">
        <is>
          <t>AG</t>
        </is>
      </c>
      <c r="C22" s="334" t="inlineStr">
        <is>
          <t>m</t>
        </is>
      </c>
      <c r="D22" s="333" t="n">
        <v>0.0026</v>
      </c>
      <c r="E22" s="334" t="inlineStr">
        <is>
          <t>4 semanas</t>
        </is>
      </c>
      <c r="F22" s="334" t="inlineStr">
        <is>
          <t>FALTA AG</t>
        </is>
      </c>
      <c r="G22" s="334" t="n"/>
      <c r="H22" s="334" t="n"/>
    </row>
    <row r="23" ht="15" customHeight="1" s="290">
      <c r="A23" s="296" t="inlineStr">
        <is>
          <t>PVC JE PBA DN20</t>
        </is>
      </c>
      <c r="B23" s="349" t="inlineStr">
        <is>
          <t>AG</t>
        </is>
      </c>
      <c r="C23" s="349" t="inlineStr">
        <is>
          <t>m</t>
        </is>
      </c>
      <c r="D23" s="333" t="n">
        <v>0.0366</v>
      </c>
      <c r="E23" s="349" t="inlineStr">
        <is>
          <t>3 semanas</t>
        </is>
      </c>
      <c r="F23" s="349" t="inlineStr">
        <is>
          <t>FALTA AG</t>
        </is>
      </c>
      <c r="G23" s="349" t="n"/>
      <c r="H23" s="349" t="n"/>
    </row>
    <row r="24" ht="15" customHeight="1" s="290">
      <c r="A24" s="295" t="inlineStr">
        <is>
          <t>Sela eletrofusão</t>
        </is>
      </c>
      <c r="B24" s="334" t="inlineStr">
        <is>
          <t>AG</t>
        </is>
      </c>
      <c r="C24" s="334" t="inlineStr">
        <is>
          <t>un</t>
        </is>
      </c>
      <c r="D24" s="333" t="n">
        <v>0.022</v>
      </c>
      <c r="E24" s="334" t="inlineStr">
        <is>
          <t>2 semanas</t>
        </is>
      </c>
      <c r="F24" s="334" t="inlineStr">
        <is>
          <t>FALTA AG</t>
        </is>
      </c>
      <c r="G24" s="334" t="n"/>
      <c r="H24" s="334" t="n"/>
    </row>
    <row r="25" ht="15" customHeight="1" s="290">
      <c r="A25" s="296" t="inlineStr">
        <is>
          <t>Cavalete/hidrom.</t>
        </is>
      </c>
      <c r="B25" s="349" t="inlineStr">
        <is>
          <t>AG</t>
        </is>
      </c>
      <c r="C25" s="349" t="inlineStr">
        <is>
          <t>un</t>
        </is>
      </c>
      <c r="D25" s="333" t="n">
        <v>0.017</v>
      </c>
      <c r="E25" s="349" t="inlineStr">
        <is>
          <t>3 semanas</t>
        </is>
      </c>
      <c r="F25" s="349" t="inlineStr">
        <is>
          <t>FALTA AG</t>
        </is>
      </c>
      <c r="G25" s="349" t="n"/>
      <c r="H25" s="349" t="n"/>
    </row>
    <row r="26" ht="15" customHeight="1" s="290">
      <c r="A26" s="295" t="inlineStr">
        <is>
          <t>Conexões diversas</t>
        </is>
      </c>
      <c r="B26" s="334" t="inlineStr">
        <is>
          <t>AG</t>
        </is>
      </c>
      <c r="C26" s="334" t="inlineStr">
        <is>
          <t>vb</t>
        </is>
      </c>
      <c r="D26" s="333" t="n">
        <v>0.011</v>
      </c>
      <c r="E26" s="334" t="inlineStr">
        <is>
          <t>2 semanas</t>
        </is>
      </c>
      <c r="F26" s="334" t="inlineStr">
        <is>
          <t>FALTA AG</t>
        </is>
      </c>
      <c r="G26" s="334" t="n"/>
      <c r="H26" s="334" t="n"/>
    </row>
    <row r="27" ht="15" customHeight="1" s="290">
      <c r="A27" s="296" t="inlineStr">
        <is>
          <t>Areia</t>
        </is>
      </c>
      <c r="B27" s="349" t="inlineStr">
        <is>
          <t>GERAL</t>
        </is>
      </c>
      <c r="C27" s="349" t="inlineStr">
        <is>
          <t>m³</t>
        </is>
      </c>
      <c r="D27" s="333" t="n">
        <v>0.25</v>
      </c>
      <c r="E27" s="349" t="inlineStr">
        <is>
          <t>1 semana</t>
        </is>
      </c>
      <c r="F27" s="349" t="inlineStr">
        <is>
          <t>FALTA TOTAL</t>
        </is>
      </c>
      <c r="G27" s="349" t="n"/>
      <c r="H27" s="349" t="n"/>
    </row>
    <row r="28" ht="15" customHeight="1" s="290">
      <c r="A28" s="295" t="inlineStr">
        <is>
          <t>Berço</t>
        </is>
      </c>
      <c r="B28" s="334" t="inlineStr">
        <is>
          <t>GERAL</t>
        </is>
      </c>
      <c r="C28" s="334" t="inlineStr">
        <is>
          <t>m³</t>
        </is>
      </c>
      <c r="D28" s="333" t="n">
        <v>0.24</v>
      </c>
      <c r="E28" s="334" t="inlineStr">
        <is>
          <t>1 semana</t>
        </is>
      </c>
      <c r="F28" s="334" t="inlineStr">
        <is>
          <t>FALTA TOTAL</t>
        </is>
      </c>
      <c r="G28" s="334" t="n"/>
      <c r="H28" s="334" t="n"/>
    </row>
    <row r="29" ht="15" customHeight="1" s="290">
      <c r="A29" s="296" t="inlineStr">
        <is>
          <t>Brita base</t>
        </is>
      </c>
      <c r="B29" s="349" t="inlineStr">
        <is>
          <t>GERAL</t>
        </is>
      </c>
      <c r="C29" s="349" t="inlineStr">
        <is>
          <t>m³</t>
        </is>
      </c>
      <c r="D29" s="333" t="n">
        <v>0.22</v>
      </c>
      <c r="E29" s="349" t="inlineStr">
        <is>
          <t>1 semana</t>
        </is>
      </c>
      <c r="F29" s="349" t="inlineStr">
        <is>
          <t>FALTA TOTAL</t>
        </is>
      </c>
      <c r="G29" s="349" t="n"/>
      <c r="H29" s="349" t="n"/>
    </row>
    <row r="30" ht="15" customHeight="1" s="290">
      <c r="A30" s="295" t="inlineStr">
        <is>
          <t>Concreto</t>
        </is>
      </c>
      <c r="B30" s="334" t="inlineStr">
        <is>
          <t>GERAL</t>
        </is>
      </c>
      <c r="C30" s="334" t="inlineStr">
        <is>
          <t>m³</t>
        </is>
      </c>
      <c r="D30" s="333" t="n">
        <v>0.18</v>
      </c>
      <c r="E30" s="334" t="inlineStr">
        <is>
          <t>1 semana</t>
        </is>
      </c>
      <c r="F30" s="334" t="inlineStr">
        <is>
          <t>FALTA TOTAL</t>
        </is>
      </c>
      <c r="G30" s="334" t="n"/>
      <c r="H30" s="334" t="n"/>
    </row>
    <row r="31" ht="15" customHeight="1" s="290">
      <c r="A31" s="296" t="inlineStr">
        <is>
          <t>CBUQ provisório</t>
        </is>
      </c>
      <c r="B31" s="349" t="inlineStr">
        <is>
          <t>GERAL</t>
        </is>
      </c>
      <c r="C31" s="349" t="inlineStr">
        <is>
          <t>m²</t>
        </is>
      </c>
      <c r="D31" s="333" t="n">
        <v>0.88</v>
      </c>
      <c r="E31" s="349" t="inlineStr">
        <is>
          <t>2 semanas</t>
        </is>
      </c>
      <c r="F31" s="349" t="inlineStr">
        <is>
          <t>FALTA TOTAL</t>
        </is>
      </c>
      <c r="G31" s="349" t="inlineStr">
        <is>
          <t>PROVISÓRIO</t>
        </is>
      </c>
      <c r="H31" s="349" t="n"/>
    </row>
    <row r="32" ht="15" customHeight="1" s="290">
      <c r="A32" s="295" t="inlineStr">
        <is>
          <t>CBUQ definitivo</t>
        </is>
      </c>
      <c r="B32" s="334" t="inlineStr">
        <is>
          <t>GERAL</t>
        </is>
      </c>
      <c r="C32" s="334" t="inlineStr">
        <is>
          <t>m²</t>
        </is>
      </c>
      <c r="D32" s="333" t="n">
        <v>0.88</v>
      </c>
      <c r="E32" s="334" t="inlineStr">
        <is>
          <t>3 semanas</t>
        </is>
      </c>
      <c r="F32" s="334" t="inlineStr">
        <is>
          <t>FALTA TOTAL</t>
        </is>
      </c>
      <c r="G32" s="334" t="inlineStr">
        <is>
          <t>DEFINITIVO</t>
        </is>
      </c>
      <c r="H32" s="334" t="n"/>
    </row>
    <row r="33" ht="15" customHeight="1" s="290">
      <c r="A33" s="296" t="inlineStr">
        <is>
          <t>METROS FALTANTES POR NÚCLEO (atualizar com cadastro)</t>
        </is>
      </c>
      <c r="B33" s="349" t="n"/>
      <c r="C33" s="349" t="n"/>
      <c r="D33" s="339" t="n"/>
      <c r="E33" s="349" t="n"/>
      <c r="F33" s="349" t="n"/>
      <c r="G33" s="349" t="n"/>
      <c r="H33" s="349" t="n"/>
    </row>
    <row r="34" ht="15" customHeight="1" s="290">
      <c r="A34" s="295" t="inlineStr">
        <is>
          <t>NÚCLEO</t>
        </is>
      </c>
      <c r="B34" s="334" t="inlineStr">
        <is>
          <t>FALTA ESG(m)</t>
        </is>
      </c>
      <c r="C34" s="334" t="inlineStr">
        <is>
          <t>FALTA AG(m)</t>
        </is>
      </c>
      <c r="D34" s="339" t="inlineStr">
        <is>
          <t>FALTA TOTAL(m)</t>
        </is>
      </c>
      <c r="E34" s="334" t="inlineStr">
        <is>
          <t>MESES PROD</t>
        </is>
      </c>
      <c r="F34" s="334" t="inlineStr">
        <is>
          <t>REF CRONO</t>
        </is>
      </c>
      <c r="G34" s="334" t="n"/>
      <c r="H34" s="334" t="n"/>
    </row>
    <row r="35" ht="15" customHeight="1" s="290">
      <c r="A35" s="296" t="inlineStr">
        <is>
          <t>SM+JC</t>
        </is>
      </c>
      <c r="B35" s="349" t="n">
        <v>0</v>
      </c>
      <c r="C35" s="349" t="n">
        <v>5759</v>
      </c>
      <c r="D35" s="333" t="n">
        <v>5759</v>
      </c>
      <c r="E35" s="349" t="n">
        <v>4</v>
      </c>
      <c r="F35" s="349" t="inlineStr">
        <is>
          <t>8+9</t>
        </is>
      </c>
      <c r="G35" s="349" t="n"/>
      <c r="H35" s="349" t="n"/>
    </row>
    <row r="36" ht="15" customHeight="1" s="290">
      <c r="A36" s="295" t="inlineStr">
        <is>
          <t>Vila Israel</t>
        </is>
      </c>
      <c r="B36" s="334" t="n">
        <v>734</v>
      </c>
      <c r="C36" s="334" t="n">
        <v>1191</v>
      </c>
      <c r="D36" s="333" t="n">
        <v>1925</v>
      </c>
      <c r="E36" s="334" t="n">
        <v>3</v>
      </c>
      <c r="F36" s="334" t="inlineStr">
        <is>
          <t>10</t>
        </is>
      </c>
      <c r="G36" s="334" t="n"/>
      <c r="H36" s="334" t="n"/>
    </row>
    <row r="37" ht="15" customHeight="1" s="290">
      <c r="A37" s="296" t="inlineStr">
        <is>
          <t>Morro do Tetéu</t>
        </is>
      </c>
      <c r="B37" s="349" t="n">
        <v>3997</v>
      </c>
      <c r="C37" s="349" t="n">
        <v>4696</v>
      </c>
      <c r="D37" s="333" t="n">
        <v>8693</v>
      </c>
      <c r="E37" s="349" t="n">
        <v>5</v>
      </c>
      <c r="F37" s="349" t="inlineStr">
        <is>
          <t>11</t>
        </is>
      </c>
      <c r="G37" s="349" t="n"/>
      <c r="H37" s="349" t="n"/>
    </row>
    <row r="38" ht="15" customHeight="1" s="290">
      <c r="A38" s="295" t="inlineStr">
        <is>
          <t>Vila Criadores</t>
        </is>
      </c>
      <c r="B38" s="334" t="n">
        <v>2633</v>
      </c>
      <c r="C38" s="334" t="n">
        <v>0</v>
      </c>
      <c r="D38" s="333" t="n">
        <v>2633</v>
      </c>
      <c r="E38" s="334" t="n">
        <v>5</v>
      </c>
      <c r="F38" s="334" t="inlineStr">
        <is>
          <t>12</t>
        </is>
      </c>
      <c r="G38" s="334" t="n"/>
      <c r="H38" s="334" t="n"/>
    </row>
    <row r="39" ht="15" customHeight="1" s="290">
      <c r="A39" s="296" t="inlineStr">
        <is>
          <t>Pantanal Baixo</t>
        </is>
      </c>
      <c r="B39" s="349" t="n">
        <v>3318</v>
      </c>
      <c r="C39" s="349" t="n">
        <v>3402</v>
      </c>
      <c r="D39" s="333" t="n">
        <v>6720</v>
      </c>
      <c r="E39" s="349" t="n">
        <v>5</v>
      </c>
      <c r="F39" s="349" t="inlineStr">
        <is>
          <t>13</t>
        </is>
      </c>
      <c r="G39" s="349" t="n"/>
      <c r="H39" s="349" t="n"/>
    </row>
  </sheetData>
  <mergeCells count="2">
    <mergeCell ref="A2:H2"/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1A6B3A"/>
    <outlinePr summaryBelow="1" summaryRight="1"/>
    <pageSetUpPr fitToPage="0"/>
  </sheetPr>
  <dimension ref="A1:K7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4.71" customWidth="1" style="289" min="1" max="1"/>
    <col width="16.71" customWidth="1" style="289" min="2" max="2"/>
    <col width="6.71" customWidth="1" style="289" min="3" max="3"/>
    <col width="14.71" customWidth="1" style="289" min="4" max="4"/>
    <col width="16.71" customWidth="1" style="289" min="5" max="5"/>
    <col width="10.71" customWidth="1" style="289" min="6" max="7"/>
    <col width="20.71" customWidth="1" style="289" min="8" max="8"/>
  </cols>
  <sheetData>
    <row r="1" ht="27.75" customHeight="1" s="290">
      <c r="A1" s="291" t="inlineStr">
        <is>
          <t>CUSTOS — ConstruData SLNR Santos | Contrato 11481051 | TODAS as composições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3" t="n"/>
    </row>
    <row r="3" ht="15" customHeight="1" s="290">
      <c r="A3" s="295" t="inlineStr">
        <is>
          <t>PREMISSAS GERAIS</t>
        </is>
      </c>
      <c r="B3" s="334" t="n"/>
      <c r="C3" s="334" t="n"/>
      <c r="D3" s="334" t="n"/>
      <c r="E3" s="334" t="n"/>
      <c r="F3" s="334" t="n"/>
      <c r="G3" s="334" t="n"/>
      <c r="H3" s="334" t="n"/>
      <c r="I3" s="334" t="n"/>
      <c r="J3" s="334" t="n"/>
      <c r="K3" s="334" t="n"/>
    </row>
    <row r="4" ht="15" customHeight="1" s="290">
      <c r="A4" s="296" t="inlineStr">
        <is>
          <t>Metros por ligação</t>
        </is>
      </c>
      <c r="B4" s="339" t="n">
        <v>2</v>
      </c>
      <c r="C4" s="349" t="inlineStr">
        <is>
          <t>m/lig</t>
        </is>
      </c>
      <c r="D4" s="349" t="inlineStr">
        <is>
          <t>Vala compartilhada água + esgoto</t>
        </is>
      </c>
      <c r="E4" s="349" t="n"/>
      <c r="F4" s="349" t="n"/>
      <c r="G4" s="349" t="n"/>
      <c r="H4" s="349" t="n"/>
      <c r="I4" s="349" t="n"/>
      <c r="J4" s="349" t="n"/>
      <c r="K4" s="349" t="n"/>
    </row>
    <row r="5" ht="15" customHeight="1" s="290">
      <c r="A5" s="295" t="inlineStr">
        <is>
          <t>Custo médio por metro</t>
        </is>
      </c>
      <c r="B5" s="339" t="n">
        <v>910</v>
      </c>
      <c r="C5" s="334" t="inlineStr">
        <is>
          <t>R$/m</t>
        </is>
      </c>
      <c r="D5" s="334" t="inlineStr">
        <is>
          <t>Média ponderada escav+tubo+PV+ramal+pavim+BDI</t>
        </is>
      </c>
      <c r="E5" s="334" t="n"/>
      <c r="F5" s="334" t="n"/>
      <c r="G5" s="334" t="n"/>
      <c r="H5" s="334" t="n"/>
      <c r="I5" s="334" t="n"/>
      <c r="J5" s="334" t="n"/>
      <c r="K5" s="334" t="n"/>
    </row>
    <row r="6" ht="15" customHeight="1" s="290">
      <c r="A6" s="296" t="inlineStr">
        <is>
          <t>BDI</t>
        </is>
      </c>
      <c r="B6" s="339" t="n">
        <v>0.25</v>
      </c>
      <c r="C6" s="349" t="inlineStr">
        <is>
          <t>%</t>
        </is>
      </c>
      <c r="D6" s="349" t="inlineStr">
        <is>
          <t>Sobre custos diretos</t>
        </is>
      </c>
      <c r="E6" s="349" t="n"/>
      <c r="F6" s="349" t="n"/>
      <c r="G6" s="349" t="n"/>
      <c r="H6" s="349" t="n"/>
      <c r="I6" s="349" t="n"/>
      <c r="J6" s="349" t="n"/>
      <c r="K6" s="349" t="n"/>
    </row>
    <row r="7" ht="15" customHeight="1" s="290">
      <c r="A7" s="295" t="inlineStr">
        <is>
          <t>Total ligações</t>
        </is>
      </c>
      <c r="B7" s="339" t="n">
        <v>25383</v>
      </c>
      <c r="C7" s="334" t="inlineStr">
        <is>
          <t>lig</t>
        </is>
      </c>
      <c r="D7" s="334" t="inlineStr">
        <is>
          <t>Soma de todos os núcleos</t>
        </is>
      </c>
      <c r="E7" s="334" t="n"/>
      <c r="F7" s="334" t="n"/>
      <c r="G7" s="334" t="n"/>
      <c r="H7" s="334" t="n"/>
      <c r="I7" s="334" t="n"/>
      <c r="J7" s="334" t="n"/>
      <c r="K7" s="334" t="n"/>
    </row>
    <row r="8" ht="15" customHeight="1" s="290">
      <c r="A8" s="296" t="inlineStr">
        <is>
          <t>Total metros</t>
        </is>
      </c>
      <c r="B8" s="350">
        <f>B7*B4</f>
        <v/>
      </c>
      <c r="C8" s="349" t="inlineStr">
        <is>
          <t>m</t>
        </is>
      </c>
      <c r="D8" s="349" t="inlineStr">
        <is>
          <t>Ligações × m/lig</t>
        </is>
      </c>
      <c r="E8" s="349" t="n"/>
      <c r="F8" s="349" t="n"/>
      <c r="G8" s="349" t="n"/>
      <c r="H8" s="349" t="n"/>
      <c r="I8" s="349" t="n"/>
      <c r="J8" s="349" t="n"/>
      <c r="K8" s="349" t="n"/>
    </row>
    <row r="9" ht="15" customHeight="1" s="290">
      <c r="A9" s="295" t="inlineStr">
        <is>
          <t>Custo total planejado</t>
        </is>
      </c>
      <c r="B9" s="351">
        <f>B8*B5</f>
        <v/>
      </c>
      <c r="C9" s="334" t="inlineStr">
        <is>
          <t>R$</t>
        </is>
      </c>
      <c r="D9" s="334" t="inlineStr">
        <is>
          <t>Metros plan × R$/m</t>
        </is>
      </c>
      <c r="E9" s="334" t="n"/>
      <c r="F9" s="334" t="n"/>
      <c r="G9" s="334" t="n"/>
      <c r="H9" s="334" t="n"/>
      <c r="I9" s="334" t="n"/>
      <c r="J9" s="334" t="n"/>
      <c r="K9" s="334" t="n"/>
    </row>
    <row r="10" ht="15" customHeight="1" s="290">
      <c r="A10" s="296" t="inlineStr">
        <is>
          <t>PREÇOS UNITÁRIOS DE MATERIAIS</t>
        </is>
      </c>
      <c r="B10" s="349" t="n"/>
      <c r="C10" s="349" t="n"/>
      <c r="D10" s="349" t="n"/>
      <c r="E10" s="349" t="n"/>
      <c r="F10" s="349" t="n"/>
      <c r="G10" s="349" t="n"/>
      <c r="H10" s="349" t="n"/>
      <c r="I10" s="349" t="n"/>
      <c r="J10" s="349" t="n"/>
      <c r="K10" s="349" t="n"/>
    </row>
    <row r="11" ht="15" customHeight="1" s="290">
      <c r="A11" s="295" t="inlineStr">
        <is>
          <t>MATERIAL</t>
        </is>
      </c>
      <c r="B11" s="334" t="inlineStr">
        <is>
          <t>TIPO</t>
        </is>
      </c>
      <c r="C11" s="334" t="inlineStr">
        <is>
          <t>UN</t>
        </is>
      </c>
      <c r="D11" s="334" t="inlineStr">
        <is>
          <t>PREÇO UNIT. (R$)</t>
        </is>
      </c>
      <c r="E11" s="334" t="inlineStr">
        <is>
          <t>FONTE</t>
        </is>
      </c>
      <c r="F11" s="334" t="inlineStr">
        <is>
          <t>DATA REF.</t>
        </is>
      </c>
      <c r="G11" s="334" t="inlineStr">
        <is>
          <t>VALIDADE</t>
        </is>
      </c>
      <c r="H11" s="334" t="inlineStr">
        <is>
          <t>OBS</t>
        </is>
      </c>
      <c r="I11" s="334" t="n"/>
      <c r="J11" s="334" t="n"/>
      <c r="K11" s="334" t="n"/>
    </row>
    <row r="12" ht="15" customHeight="1" s="290">
      <c r="A12" s="296" t="inlineStr">
        <is>
          <t>Tubo PVC DN200</t>
        </is>
      </c>
      <c r="B12" s="349" t="inlineStr">
        <is>
          <t>ESG</t>
        </is>
      </c>
      <c r="C12" s="349" t="inlineStr">
        <is>
          <t>m</t>
        </is>
      </c>
      <c r="D12" s="346" t="n">
        <v>200.12</v>
      </c>
      <c r="E12" s="349" t="inlineStr">
        <is>
          <t>SINAPI/SABESP</t>
        </is>
      </c>
      <c r="F12" s="349" t="inlineStr">
        <is>
          <t>Mar/26</t>
        </is>
      </c>
      <c r="G12" s="349" t="inlineStr">
        <is>
          <t>90 dias</t>
        </is>
      </c>
      <c r="H12" s="349" t="n"/>
      <c r="I12" s="349" t="n"/>
      <c r="J12" s="349" t="n"/>
      <c r="K12" s="349" t="n"/>
    </row>
    <row r="13" ht="15" customHeight="1" s="290">
      <c r="A13" s="295" t="inlineStr">
        <is>
          <t>Tubo PVC DN300</t>
        </is>
      </c>
      <c r="B13" s="334" t="inlineStr">
        <is>
          <t>ESG</t>
        </is>
      </c>
      <c r="C13" s="334" t="inlineStr">
        <is>
          <t>m</t>
        </is>
      </c>
      <c r="D13" s="341" t="n">
        <v>310</v>
      </c>
      <c r="E13" s="334" t="inlineStr">
        <is>
          <t>SINAPI/SABESP</t>
        </is>
      </c>
      <c r="F13" s="334" t="inlineStr">
        <is>
          <t>Mar/26</t>
        </is>
      </c>
      <c r="G13" s="334" t="inlineStr">
        <is>
          <t>90 dias</t>
        </is>
      </c>
      <c r="H13" s="334" t="n"/>
      <c r="I13" s="334" t="n"/>
      <c r="J13" s="334" t="n"/>
      <c r="K13" s="334" t="n"/>
    </row>
    <row r="14" ht="15" customHeight="1" s="290">
      <c r="A14" s="296" t="inlineStr">
        <is>
          <t>PV concreto DN1200</t>
        </is>
      </c>
      <c r="B14" s="349" t="inlineStr">
        <is>
          <t>ESG</t>
        </is>
      </c>
      <c r="C14" s="349" t="inlineStr">
        <is>
          <t>un</t>
        </is>
      </c>
      <c r="D14" s="346" t="n">
        <v>3686</v>
      </c>
      <c r="E14" s="349" t="inlineStr">
        <is>
          <t>SINAPI/SABESP</t>
        </is>
      </c>
      <c r="F14" s="349" t="inlineStr">
        <is>
          <t>Mar/26</t>
        </is>
      </c>
      <c r="G14" s="349" t="inlineStr">
        <is>
          <t>90 dias</t>
        </is>
      </c>
      <c r="H14" s="349" t="n"/>
      <c r="I14" s="349" t="n"/>
      <c r="J14" s="349" t="n"/>
      <c r="K14" s="349" t="n"/>
    </row>
    <row r="15" ht="15" customHeight="1" s="290">
      <c r="A15" s="295" t="inlineStr">
        <is>
          <t>PI plástico DN600</t>
        </is>
      </c>
      <c r="B15" s="334" t="inlineStr">
        <is>
          <t>ESG</t>
        </is>
      </c>
      <c r="C15" s="334" t="inlineStr">
        <is>
          <t>un</t>
        </is>
      </c>
      <c r="D15" s="341" t="n">
        <v>1412</v>
      </c>
      <c r="E15" s="334" t="inlineStr">
        <is>
          <t>SINAPI/SABESP</t>
        </is>
      </c>
      <c r="F15" s="334" t="inlineStr">
        <is>
          <t>Mar/26</t>
        </is>
      </c>
      <c r="G15" s="334" t="inlineStr">
        <is>
          <t>90 dias</t>
        </is>
      </c>
      <c r="H15" s="334" t="n"/>
      <c r="I15" s="334" t="n"/>
      <c r="J15" s="334" t="n"/>
      <c r="K15" s="334" t="n"/>
    </row>
    <row r="16" ht="15" customHeight="1" s="290">
      <c r="A16" s="296" t="inlineStr">
        <is>
          <t>Caixa inspeção</t>
        </is>
      </c>
      <c r="B16" s="349" t="inlineStr">
        <is>
          <t>ESG</t>
        </is>
      </c>
      <c r="C16" s="349" t="inlineStr">
        <is>
          <t>un</t>
        </is>
      </c>
      <c r="D16" s="346" t="n">
        <v>1034</v>
      </c>
      <c r="E16" s="349" t="inlineStr">
        <is>
          <t>SINAPI/SABESP</t>
        </is>
      </c>
      <c r="F16" s="349" t="inlineStr">
        <is>
          <t>Mar/26</t>
        </is>
      </c>
      <c r="G16" s="349" t="inlineStr">
        <is>
          <t>90 dias</t>
        </is>
      </c>
      <c r="H16" s="349" t="n"/>
      <c r="I16" s="349" t="n"/>
      <c r="J16" s="349" t="n"/>
      <c r="K16" s="349" t="n"/>
    </row>
    <row r="17" ht="15" customHeight="1" s="290">
      <c r="A17" s="295" t="inlineStr">
        <is>
          <t>Tubo PEAD DN63</t>
        </is>
      </c>
      <c r="B17" s="334" t="inlineStr">
        <is>
          <t>AG</t>
        </is>
      </c>
      <c r="C17" s="334" t="inlineStr">
        <is>
          <t>m</t>
        </is>
      </c>
      <c r="D17" s="341" t="n">
        <v>85</v>
      </c>
      <c r="E17" s="334" t="inlineStr">
        <is>
          <t>SINAPI/SABESP</t>
        </is>
      </c>
      <c r="F17" s="334" t="inlineStr">
        <is>
          <t>Mar/26</t>
        </is>
      </c>
      <c r="G17" s="334" t="inlineStr">
        <is>
          <t>90 dias</t>
        </is>
      </c>
      <c r="H17" s="334" t="n"/>
      <c r="I17" s="334" t="n"/>
      <c r="J17" s="334" t="n"/>
      <c r="K17" s="334" t="n"/>
    </row>
    <row r="18" ht="15" customHeight="1" s="290">
      <c r="A18" s="296" t="inlineStr">
        <is>
          <t>Tubo PEAD DN110</t>
        </is>
      </c>
      <c r="B18" s="349" t="inlineStr">
        <is>
          <t>AG</t>
        </is>
      </c>
      <c r="C18" s="349" t="inlineStr">
        <is>
          <t>m</t>
        </is>
      </c>
      <c r="D18" s="346" t="n">
        <v>101.8</v>
      </c>
      <c r="E18" s="349" t="inlineStr">
        <is>
          <t>SINAPI/SABESP</t>
        </is>
      </c>
      <c r="F18" s="349" t="inlineStr">
        <is>
          <t>Mar/26</t>
        </is>
      </c>
      <c r="G18" s="349" t="inlineStr">
        <is>
          <t>90 dias</t>
        </is>
      </c>
      <c r="H18" s="349" t="n"/>
      <c r="I18" s="349" t="n"/>
      <c r="J18" s="349" t="n"/>
      <c r="K18" s="349" t="n"/>
    </row>
    <row r="19" ht="15" customHeight="1" s="290">
      <c r="A19" s="295" t="inlineStr">
        <is>
          <t>PEAD PE80 PN12.5 DN63</t>
        </is>
      </c>
      <c r="B19" s="334" t="inlineStr">
        <is>
          <t>AG</t>
        </is>
      </c>
      <c r="C19" s="334" t="inlineStr">
        <is>
          <t>m</t>
        </is>
      </c>
      <c r="D19" s="341" t="n">
        <v>85</v>
      </c>
      <c r="E19" s="334" t="inlineStr">
        <is>
          <t>SINAPI/SABESP</t>
        </is>
      </c>
      <c r="F19" s="334" t="inlineStr">
        <is>
          <t>Mar/26</t>
        </is>
      </c>
      <c r="G19" s="334" t="inlineStr">
        <is>
          <t>90 dias</t>
        </is>
      </c>
      <c r="H19" s="334" t="inlineStr">
        <is>
          <t>SM+JC DXF</t>
        </is>
      </c>
      <c r="I19" s="334" t="n"/>
      <c r="J19" s="334" t="n"/>
      <c r="K19" s="334" t="n"/>
    </row>
    <row r="20" ht="15" customHeight="1" s="290">
      <c r="A20" s="296" t="inlineStr">
        <is>
          <t>PEAD PE80 PN12.5 DN160</t>
        </is>
      </c>
      <c r="B20" s="349" t="inlineStr">
        <is>
          <t>AG</t>
        </is>
      </c>
      <c r="C20" s="349" t="inlineStr">
        <is>
          <t>m</t>
        </is>
      </c>
      <c r="D20" s="346" t="n">
        <v>145</v>
      </c>
      <c r="E20" s="349" t="inlineStr">
        <is>
          <t>SINAPI/SABESP</t>
        </is>
      </c>
      <c r="F20" s="349" t="inlineStr">
        <is>
          <t>Mar/26</t>
        </is>
      </c>
      <c r="G20" s="349" t="inlineStr">
        <is>
          <t>90 dias</t>
        </is>
      </c>
      <c r="H20" s="349" t="inlineStr">
        <is>
          <t>SM+JC DXF</t>
        </is>
      </c>
      <c r="I20" s="349" t="n"/>
      <c r="J20" s="349" t="n"/>
      <c r="K20" s="349" t="n"/>
    </row>
    <row r="21" ht="15" customHeight="1" s="290">
      <c r="A21" s="295" t="inlineStr">
        <is>
          <t>PEAD PE80 PN10</t>
        </is>
      </c>
      <c r="B21" s="334" t="inlineStr">
        <is>
          <t>AG</t>
        </is>
      </c>
      <c r="C21" s="334" t="inlineStr">
        <is>
          <t>m</t>
        </is>
      </c>
      <c r="D21" s="341" t="n">
        <v>95</v>
      </c>
      <c r="E21" s="334" t="inlineStr">
        <is>
          <t>SINAPI/SABESP</t>
        </is>
      </c>
      <c r="F21" s="334" t="inlineStr">
        <is>
          <t>Mar/26</t>
        </is>
      </c>
      <c r="G21" s="334" t="inlineStr">
        <is>
          <t>90 dias</t>
        </is>
      </c>
      <c r="H21" s="334" t="n"/>
      <c r="I21" s="334" t="n"/>
      <c r="J21" s="334" t="n"/>
      <c r="K21" s="334" t="n"/>
    </row>
    <row r="22" ht="15" customHeight="1" s="290">
      <c r="A22" s="296" t="inlineStr">
        <is>
          <t>PVC JE PBA DN20</t>
        </is>
      </c>
      <c r="B22" s="349" t="inlineStr">
        <is>
          <t>AG</t>
        </is>
      </c>
      <c r="C22" s="349" t="inlineStr">
        <is>
          <t>m</t>
        </is>
      </c>
      <c r="D22" s="346" t="n">
        <v>42</v>
      </c>
      <c r="E22" s="349" t="inlineStr">
        <is>
          <t>SINAPI/SABESP</t>
        </is>
      </c>
      <c r="F22" s="349" t="inlineStr">
        <is>
          <t>Mar/26</t>
        </is>
      </c>
      <c r="G22" s="349" t="inlineStr">
        <is>
          <t>90 dias</t>
        </is>
      </c>
      <c r="H22" s="349" t="n"/>
      <c r="I22" s="349" t="n"/>
      <c r="J22" s="349" t="n"/>
      <c r="K22" s="349" t="n"/>
    </row>
    <row r="23" ht="15" customHeight="1" s="290">
      <c r="A23" s="295" t="inlineStr">
        <is>
          <t>Sela eletrofusão</t>
        </is>
      </c>
      <c r="B23" s="334" t="inlineStr">
        <is>
          <t>AG</t>
        </is>
      </c>
      <c r="C23" s="334" t="inlineStr">
        <is>
          <t>un</t>
        </is>
      </c>
      <c r="D23" s="341" t="n">
        <v>660</v>
      </c>
      <c r="E23" s="334" t="inlineStr">
        <is>
          <t>SINAPI/SABESP</t>
        </is>
      </c>
      <c r="F23" s="334" t="inlineStr">
        <is>
          <t>Mar/26</t>
        </is>
      </c>
      <c r="G23" s="334" t="inlineStr">
        <is>
          <t>90 dias</t>
        </is>
      </c>
      <c r="H23" s="334" t="n"/>
      <c r="I23" s="334" t="n"/>
      <c r="J23" s="334" t="n"/>
      <c r="K23" s="334" t="n"/>
    </row>
    <row r="24" ht="15" customHeight="1" s="290">
      <c r="A24" s="296" t="inlineStr">
        <is>
          <t>Cavalete/hidrom.</t>
        </is>
      </c>
      <c r="B24" s="349" t="inlineStr">
        <is>
          <t>AG</t>
        </is>
      </c>
      <c r="C24" s="349" t="inlineStr">
        <is>
          <t>un</t>
        </is>
      </c>
      <c r="D24" s="346" t="n">
        <v>490</v>
      </c>
      <c r="E24" s="349" t="inlineStr">
        <is>
          <t>SINAPI/SABESP</t>
        </is>
      </c>
      <c r="F24" s="349" t="inlineStr">
        <is>
          <t>Mar/26</t>
        </is>
      </c>
      <c r="G24" s="349" t="inlineStr">
        <is>
          <t>90 dias</t>
        </is>
      </c>
      <c r="H24" s="349" t="n"/>
      <c r="I24" s="349" t="n"/>
      <c r="J24" s="349" t="n"/>
      <c r="K24" s="349" t="n"/>
    </row>
    <row r="25" ht="15" customHeight="1" s="290">
      <c r="A25" s="295" t="inlineStr">
        <is>
          <t>Conexões diversas</t>
        </is>
      </c>
      <c r="B25" s="334" t="inlineStr">
        <is>
          <t>AG</t>
        </is>
      </c>
      <c r="C25" s="334" t="inlineStr">
        <is>
          <t>vb</t>
        </is>
      </c>
      <c r="D25" s="341" t="n">
        <v>120</v>
      </c>
      <c r="E25" s="334" t="inlineStr">
        <is>
          <t>SINAPI/SABESP</t>
        </is>
      </c>
      <c r="F25" s="334" t="inlineStr">
        <is>
          <t>Mar/26</t>
        </is>
      </c>
      <c r="G25" s="334" t="inlineStr">
        <is>
          <t>90 dias</t>
        </is>
      </c>
      <c r="H25" s="334" t="inlineStr">
        <is>
          <t>Estimativa</t>
        </is>
      </c>
      <c r="I25" s="334" t="n"/>
      <c r="J25" s="334" t="n"/>
      <c r="K25" s="334" t="n"/>
    </row>
    <row r="26" ht="15" customHeight="1" s="290">
      <c r="A26" s="296" t="inlineStr">
        <is>
          <t>Areia</t>
        </is>
      </c>
      <c r="B26" s="349" t="inlineStr">
        <is>
          <t>GERAL</t>
        </is>
      </c>
      <c r="C26" s="349" t="inlineStr">
        <is>
          <t>m³</t>
        </is>
      </c>
      <c r="D26" s="346" t="n">
        <v>160</v>
      </c>
      <c r="E26" s="349" t="inlineStr">
        <is>
          <t>SINAPI</t>
        </is>
      </c>
      <c r="F26" s="349" t="inlineStr">
        <is>
          <t>Mar/26</t>
        </is>
      </c>
      <c r="G26" s="349" t="inlineStr">
        <is>
          <t>30 dias</t>
        </is>
      </c>
      <c r="H26" s="349" t="inlineStr">
        <is>
          <t>Fundação</t>
        </is>
      </c>
      <c r="I26" s="349" t="n"/>
      <c r="J26" s="349" t="n"/>
      <c r="K26" s="349" t="n"/>
    </row>
    <row r="27" ht="15" customHeight="1" s="290">
      <c r="A27" s="295" t="inlineStr">
        <is>
          <t>Berço</t>
        </is>
      </c>
      <c r="B27" s="334" t="inlineStr">
        <is>
          <t>GERAL</t>
        </is>
      </c>
      <c r="C27" s="334" t="inlineStr">
        <is>
          <t>m³</t>
        </is>
      </c>
      <c r="D27" s="341" t="n">
        <v>160</v>
      </c>
      <c r="E27" s="334" t="inlineStr">
        <is>
          <t>SINAPI</t>
        </is>
      </c>
      <c r="F27" s="334" t="inlineStr">
        <is>
          <t>Mar/26</t>
        </is>
      </c>
      <c r="G27" s="334" t="inlineStr">
        <is>
          <t>30 dias</t>
        </is>
      </c>
      <c r="H27" s="334" t="inlineStr">
        <is>
          <t>Apoio tubo</t>
        </is>
      </c>
      <c r="I27" s="334" t="n"/>
      <c r="J27" s="334" t="n"/>
      <c r="K27" s="334" t="n"/>
    </row>
    <row r="28" ht="15" customHeight="1" s="290">
      <c r="A28" s="296" t="inlineStr">
        <is>
          <t>Brita base</t>
        </is>
      </c>
      <c r="B28" s="349" t="inlineStr">
        <is>
          <t>GERAL</t>
        </is>
      </c>
      <c r="C28" s="349" t="inlineStr">
        <is>
          <t>m³</t>
        </is>
      </c>
      <c r="D28" s="346" t="n">
        <v>210</v>
      </c>
      <c r="E28" s="349" t="inlineStr">
        <is>
          <t>SINAPI</t>
        </is>
      </c>
      <c r="F28" s="349" t="inlineStr">
        <is>
          <t>Mar/26</t>
        </is>
      </c>
      <c r="G28" s="349" t="inlineStr">
        <is>
          <t>30 dias</t>
        </is>
      </c>
      <c r="H28" s="349" t="n"/>
      <c r="I28" s="349" t="n"/>
      <c r="J28" s="349" t="n"/>
      <c r="K28" s="349" t="n"/>
    </row>
    <row r="29" ht="15" customHeight="1" s="290">
      <c r="A29" s="295" t="inlineStr">
        <is>
          <t>Concreto</t>
        </is>
      </c>
      <c r="B29" s="334" t="inlineStr">
        <is>
          <t>GERAL</t>
        </is>
      </c>
      <c r="C29" s="334" t="inlineStr">
        <is>
          <t>m³</t>
        </is>
      </c>
      <c r="D29" s="341" t="n">
        <v>720</v>
      </c>
      <c r="E29" s="334" t="inlineStr">
        <is>
          <t>SINAPI</t>
        </is>
      </c>
      <c r="F29" s="334" t="inlineStr">
        <is>
          <t>Mar/26</t>
        </is>
      </c>
      <c r="G29" s="334" t="inlineStr">
        <is>
          <t>30 dias</t>
        </is>
      </c>
      <c r="H29" s="334" t="inlineStr">
        <is>
          <t>fck 20 MPa</t>
        </is>
      </c>
      <c r="I29" s="334" t="n"/>
      <c r="J29" s="334" t="n"/>
      <c r="K29" s="334" t="n"/>
    </row>
    <row r="30" ht="15" customHeight="1" s="290">
      <c r="A30" s="296" t="inlineStr">
        <is>
          <t>CBUQ provisório</t>
        </is>
      </c>
      <c r="B30" s="349" t="inlineStr">
        <is>
          <t>GERAL</t>
        </is>
      </c>
      <c r="C30" s="349" t="inlineStr">
        <is>
          <t>m²</t>
        </is>
      </c>
      <c r="D30" s="346" t="n">
        <v>55</v>
      </c>
      <c r="E30" s="349" t="inlineStr">
        <is>
          <t>SINAPI</t>
        </is>
      </c>
      <c r="F30" s="349" t="inlineStr">
        <is>
          <t>Mar/26</t>
        </is>
      </c>
      <c r="G30" s="349" t="inlineStr">
        <is>
          <t>30 dias</t>
        </is>
      </c>
      <c r="H30" s="349" t="inlineStr">
        <is>
          <t>Tapa-buraco 3cm</t>
        </is>
      </c>
      <c r="I30" s="349" t="n"/>
      <c r="J30" s="349" t="n"/>
      <c r="K30" s="349" t="n"/>
    </row>
    <row r="31" ht="15" customHeight="1" s="290">
      <c r="A31" s="295" t="inlineStr">
        <is>
          <t>CBUQ definitivo</t>
        </is>
      </c>
      <c r="B31" s="334" t="inlineStr">
        <is>
          <t>GERAL</t>
        </is>
      </c>
      <c r="C31" s="334" t="inlineStr">
        <is>
          <t>m²</t>
        </is>
      </c>
      <c r="D31" s="341" t="n">
        <v>120</v>
      </c>
      <c r="E31" s="334" t="inlineStr">
        <is>
          <t>SINAPI</t>
        </is>
      </c>
      <c r="F31" s="334" t="inlineStr">
        <is>
          <t>Mar/26</t>
        </is>
      </c>
      <c r="G31" s="334" t="inlineStr">
        <is>
          <t>60 dias</t>
        </is>
      </c>
      <c r="H31" s="334" t="inlineStr">
        <is>
          <t>Repavim. 5cm</t>
        </is>
      </c>
      <c r="I31" s="334" t="n"/>
      <c r="J31" s="334" t="n"/>
      <c r="K31" s="334" t="n"/>
    </row>
    <row r="32" ht="15" customHeight="1" s="290">
      <c r="A32" s="296" t="inlineStr">
        <is>
          <t>CUSTO POR MATERIAL — A COMPRAR × PREÇO UNITÁRIO</t>
        </is>
      </c>
      <c r="B32" s="349" t="n"/>
      <c r="C32" s="349" t="n"/>
      <c r="D32" s="349" t="n"/>
      <c r="E32" s="349" t="n"/>
      <c r="F32" s="349" t="n"/>
      <c r="G32" s="349" t="n"/>
      <c r="H32" s="349" t="n"/>
      <c r="I32" s="349" t="n"/>
      <c r="J32" s="349" t="n"/>
      <c r="K32" s="349" t="n"/>
    </row>
    <row r="33" ht="15" customHeight="1" s="290">
      <c r="A33" s="295" t="inlineStr">
        <is>
          <t>MATERIAL</t>
        </is>
      </c>
      <c r="B33" s="334" t="inlineStr">
        <is>
          <t>UN</t>
        </is>
      </c>
      <c r="C33" s="334" t="inlineStr">
        <is>
          <t>SALDO PROJETO</t>
        </is>
      </c>
      <c r="D33" s="334" t="inlineStr">
        <is>
          <t>A COMPRAR</t>
        </is>
      </c>
      <c r="E33" s="334" t="inlineStr">
        <is>
          <t>PREÇO UNIT.(R$)</t>
        </is>
      </c>
      <c r="F33" s="334" t="inlineStr">
        <is>
          <t>CUSTO COMPRA(R$)</t>
        </is>
      </c>
      <c r="G33" s="334" t="inlineStr">
        <is>
          <t>CUSTO C/ BDI(R$)</t>
        </is>
      </c>
      <c r="H33" s="334" t="inlineStr">
        <is>
          <t>% DO TOTAL</t>
        </is>
      </c>
      <c r="I33" s="334" t="n"/>
      <c r="J33" s="334" t="n"/>
      <c r="K33" s="334" t="n"/>
    </row>
    <row r="34" ht="15" customHeight="1" s="290">
      <c r="A34" s="296" t="inlineStr">
        <is>
          <t>Tubo PVC DN200</t>
        </is>
      </c>
      <c r="B34" s="349" t="inlineStr">
        <is>
          <t>m</t>
        </is>
      </c>
      <c r="C34" s="349" t="n">
        <v>6409.2</v>
      </c>
      <c r="D34" s="346" t="n">
        <v>6409.2</v>
      </c>
      <c r="E34" s="349" t="n">
        <v>200.12</v>
      </c>
      <c r="F34" s="352">
        <f>D34*E34</f>
        <v/>
      </c>
      <c r="G34" s="353">
        <f>F34*(1+CUSTOS!$B$6)</f>
        <v/>
      </c>
      <c r="H34" s="354">
        <f>IF(SUM(G34:G53)&gt;0,G34/SUM(G34:G53),0)</f>
        <v/>
      </c>
      <c r="I34" s="349" t="n"/>
      <c r="J34" s="349" t="n"/>
      <c r="K34" s="349" t="n"/>
    </row>
    <row r="35" ht="15" customHeight="1" s="290">
      <c r="A35" s="295" t="inlineStr">
        <is>
          <t>Tubo PVC DN300</t>
        </is>
      </c>
      <c r="B35" s="334" t="inlineStr">
        <is>
          <t>m</t>
        </is>
      </c>
      <c r="C35" s="334" t="n">
        <v>4272.8</v>
      </c>
      <c r="D35" s="341" t="n">
        <v>4072.8</v>
      </c>
      <c r="E35" s="334" t="n">
        <v>310</v>
      </c>
      <c r="F35" s="351">
        <f>D35*E35</f>
        <v/>
      </c>
      <c r="G35" s="355">
        <f>F35*(1+CUSTOS!$B$6)</f>
        <v/>
      </c>
      <c r="H35" s="356">
        <f>IF(SUM(G34:G53)&gt;0,G35/SUM(G34:G53),0)</f>
        <v/>
      </c>
      <c r="I35" s="334" t="n"/>
      <c r="J35" s="334" t="n"/>
      <c r="K35" s="334" t="n"/>
    </row>
    <row r="36" ht="15" customHeight="1" s="290">
      <c r="A36" s="296" t="inlineStr">
        <is>
          <t>PV concreto DN1200</t>
        </is>
      </c>
      <c r="B36" s="349" t="inlineStr">
        <is>
          <t>un</t>
        </is>
      </c>
      <c r="C36" s="349" t="n">
        <v>726.376</v>
      </c>
      <c r="D36" s="346" t="n">
        <v>726.376</v>
      </c>
      <c r="E36" s="349" t="n">
        <v>3686</v>
      </c>
      <c r="F36" s="352">
        <f>D36*E36</f>
        <v/>
      </c>
      <c r="G36" s="353">
        <f>F36*(1+CUSTOS!$B$6)</f>
        <v/>
      </c>
      <c r="H36" s="354">
        <f>IF(SUM(G34:G53)&gt;0,G36/SUM(G34:G53),0)</f>
        <v/>
      </c>
      <c r="I36" s="349" t="n"/>
      <c r="J36" s="349" t="n"/>
      <c r="K36" s="349" t="n"/>
    </row>
    <row r="37" ht="15" customHeight="1" s="290">
      <c r="A37" s="295" t="inlineStr">
        <is>
          <t>PI plástico DN600</t>
        </is>
      </c>
      <c r="B37" s="334" t="inlineStr">
        <is>
          <t>un</t>
        </is>
      </c>
      <c r="C37" s="334" t="n">
        <v>235.004</v>
      </c>
      <c r="D37" s="341" t="n">
        <v>235.004</v>
      </c>
      <c r="E37" s="334" t="n">
        <v>1412</v>
      </c>
      <c r="F37" s="351">
        <f>D37*E37</f>
        <v/>
      </c>
      <c r="G37" s="355">
        <f>F37*(1+CUSTOS!$B$6)</f>
        <v/>
      </c>
      <c r="H37" s="356">
        <f>IF(SUM(G34:G53)&gt;0,G37/SUM(G34:G53),0)</f>
        <v/>
      </c>
      <c r="I37" s="334" t="n"/>
      <c r="J37" s="334" t="n"/>
      <c r="K37" s="334" t="n"/>
    </row>
    <row r="38" ht="15" customHeight="1" s="290">
      <c r="A38" s="296" t="inlineStr">
        <is>
          <t>Caixa inspeção</t>
        </is>
      </c>
      <c r="B38" s="349" t="inlineStr">
        <is>
          <t>un</t>
        </is>
      </c>
      <c r="C38" s="349" t="n">
        <v>587.51</v>
      </c>
      <c r="D38" s="346" t="n">
        <v>587.51</v>
      </c>
      <c r="E38" s="349" t="n">
        <v>1034</v>
      </c>
      <c r="F38" s="352">
        <f>D38*E38</f>
        <v/>
      </c>
      <c r="G38" s="353">
        <f>F38*(1+CUSTOS!$B$6)</f>
        <v/>
      </c>
      <c r="H38" s="354">
        <f>IF(SUM(G34:G53)&gt;0,G38/SUM(G34:G53),0)</f>
        <v/>
      </c>
      <c r="I38" s="349" t="n"/>
      <c r="J38" s="349" t="n"/>
      <c r="K38" s="349" t="n"/>
    </row>
    <row r="39" ht="15" customHeight="1" s="290">
      <c r="A39" s="295" t="inlineStr">
        <is>
          <t>Tubo PEAD DN63</t>
        </is>
      </c>
      <c r="B39" s="334" t="inlineStr">
        <is>
          <t>m</t>
        </is>
      </c>
      <c r="C39" s="334" t="n">
        <v>6502.3</v>
      </c>
      <c r="D39" s="341" t="n">
        <v>6502.3</v>
      </c>
      <c r="E39" s="334" t="n">
        <v>85</v>
      </c>
      <c r="F39" s="351">
        <f>D39*E39</f>
        <v/>
      </c>
      <c r="G39" s="355">
        <f>F39*(1+CUSTOS!$B$6)</f>
        <v/>
      </c>
      <c r="H39" s="356">
        <f>IF(SUM(G34:G53)&gt;0,G39/SUM(G34:G53),0)</f>
        <v/>
      </c>
      <c r="I39" s="334" t="n"/>
      <c r="J39" s="334" t="n"/>
      <c r="K39" s="334" t="n"/>
    </row>
    <row r="40" ht="15" customHeight="1" s="290">
      <c r="A40" s="296" t="inlineStr">
        <is>
          <t>Tubo PEAD DN110</t>
        </is>
      </c>
      <c r="B40" s="349" t="inlineStr">
        <is>
          <t>m</t>
        </is>
      </c>
      <c r="C40" s="349" t="n">
        <v>2786.7</v>
      </c>
      <c r="D40" s="346" t="n">
        <v>2786.7</v>
      </c>
      <c r="E40" s="349" t="n">
        <v>101.8</v>
      </c>
      <c r="F40" s="352">
        <f>D40*E40</f>
        <v/>
      </c>
      <c r="G40" s="353">
        <f>F40*(1+CUSTOS!$B$6)</f>
        <v/>
      </c>
      <c r="H40" s="354">
        <f>IF(SUM(G34:G53)&gt;0,G40/SUM(G34:G53),0)</f>
        <v/>
      </c>
      <c r="I40" s="349" t="n"/>
      <c r="J40" s="349" t="n"/>
      <c r="K40" s="349" t="n"/>
    </row>
    <row r="41" ht="15" customHeight="1" s="290">
      <c r="A41" s="295" t="inlineStr">
        <is>
          <t>PEAD PE80 PN12.5 DN63</t>
        </is>
      </c>
      <c r="B41" s="334" t="inlineStr">
        <is>
          <t>m</t>
        </is>
      </c>
      <c r="C41" s="334" t="n">
        <v>3745.0777</v>
      </c>
      <c r="D41" s="341" t="n">
        <v>3745.0777</v>
      </c>
      <c r="E41" s="334" t="n">
        <v>85</v>
      </c>
      <c r="F41" s="351">
        <f>D41*E41</f>
        <v/>
      </c>
      <c r="G41" s="355">
        <f>F41*(1+CUSTOS!$B$6)</f>
        <v/>
      </c>
      <c r="H41" s="356">
        <f>IF(SUM(G34:G53)&gt;0,G41/SUM(G34:G53),0)</f>
        <v/>
      </c>
      <c r="I41" s="334" t="n"/>
      <c r="J41" s="334" t="n"/>
      <c r="K41" s="334" t="n"/>
    </row>
    <row r="42" ht="15" customHeight="1" s="290">
      <c r="A42" s="296" t="inlineStr">
        <is>
          <t>PEAD PE80 PN12.5 DN160</t>
        </is>
      </c>
      <c r="B42" s="349" t="inlineStr">
        <is>
          <t>m</t>
        </is>
      </c>
      <c r="C42" s="349" t="n">
        <v>1789.3213</v>
      </c>
      <c r="D42" s="346" t="n">
        <v>1789.3213</v>
      </c>
      <c r="E42" s="349" t="n">
        <v>145</v>
      </c>
      <c r="F42" s="352">
        <f>D42*E42</f>
        <v/>
      </c>
      <c r="G42" s="353">
        <f>F42*(1+CUSTOS!$B$6)</f>
        <v/>
      </c>
      <c r="H42" s="354">
        <f>IF(SUM(G34:G53)&gt;0,G42/SUM(G34:G53),0)</f>
        <v/>
      </c>
      <c r="I42" s="349" t="n"/>
      <c r="J42" s="349" t="n"/>
      <c r="K42" s="349" t="n"/>
    </row>
    <row r="43" ht="15" customHeight="1" s="290">
      <c r="A43" s="295" t="inlineStr">
        <is>
          <t>PEAD PE80 PN10</t>
        </is>
      </c>
      <c r="B43" s="334" t="inlineStr">
        <is>
          <t>m</t>
        </is>
      </c>
      <c r="C43" s="334" t="n">
        <v>14.9734</v>
      </c>
      <c r="D43" s="341" t="n">
        <v>14.9734</v>
      </c>
      <c r="E43" s="334" t="n">
        <v>95</v>
      </c>
      <c r="F43" s="351">
        <f>D43*E43</f>
        <v/>
      </c>
      <c r="G43" s="355">
        <f>F43*(1+CUSTOS!$B$6)</f>
        <v/>
      </c>
      <c r="H43" s="356">
        <f>IF(SUM(G34:G53)&gt;0,G43/SUM(G34:G53),0)</f>
        <v/>
      </c>
      <c r="I43" s="334" t="n"/>
      <c r="J43" s="334" t="n"/>
      <c r="K43" s="334" t="n"/>
    </row>
    <row r="44" ht="15" customHeight="1" s="290">
      <c r="A44" s="296" t="inlineStr">
        <is>
          <t>PVC JE PBA DN20</t>
        </is>
      </c>
      <c r="B44" s="349" t="inlineStr">
        <is>
          <t>m</t>
        </is>
      </c>
      <c r="C44" s="349" t="n">
        <v>210.7794</v>
      </c>
      <c r="D44" s="346" t="n">
        <v>210.7794</v>
      </c>
      <c r="E44" s="349" t="n">
        <v>42</v>
      </c>
      <c r="F44" s="352">
        <f>D44*E44</f>
        <v/>
      </c>
      <c r="G44" s="353">
        <f>F44*(1+CUSTOS!$B$6)</f>
        <v/>
      </c>
      <c r="H44" s="354">
        <f>IF(SUM(G34:G53)&gt;0,G44/SUM(G34:G53),0)</f>
        <v/>
      </c>
      <c r="I44" s="349" t="n"/>
      <c r="J44" s="349" t="n"/>
      <c r="K44" s="349" t="n"/>
    </row>
    <row r="45" ht="15" customHeight="1" s="290">
      <c r="A45" s="295" t="inlineStr">
        <is>
          <t>Sela eletrofusão</t>
        </is>
      </c>
      <c r="B45" s="334" t="inlineStr">
        <is>
          <t>un</t>
        </is>
      </c>
      <c r="C45" s="334" t="n">
        <v>331.056</v>
      </c>
      <c r="D45" s="341" t="n">
        <v>331.056</v>
      </c>
      <c r="E45" s="334" t="n">
        <v>660</v>
      </c>
      <c r="F45" s="351">
        <f>D45*E45</f>
        <v/>
      </c>
      <c r="G45" s="355">
        <f>F45*(1+CUSTOS!$B$6)</f>
        <v/>
      </c>
      <c r="H45" s="356">
        <f>IF(SUM(G34:G53)&gt;0,G45/SUM(G34:G53),0)</f>
        <v/>
      </c>
      <c r="I45" s="334" t="n"/>
      <c r="J45" s="334" t="n"/>
      <c r="K45" s="334" t="n"/>
    </row>
    <row r="46" ht="15" customHeight="1" s="290">
      <c r="A46" s="296" t="inlineStr">
        <is>
          <t>Cavalete/hidrom.</t>
        </is>
      </c>
      <c r="B46" s="349" t="inlineStr">
        <is>
          <t>un</t>
        </is>
      </c>
      <c r="C46" s="349" t="n">
        <v>255.816</v>
      </c>
      <c r="D46" s="346" t="n">
        <v>255.816</v>
      </c>
      <c r="E46" s="349" t="n">
        <v>490</v>
      </c>
      <c r="F46" s="352">
        <f>D46*E46</f>
        <v/>
      </c>
      <c r="G46" s="353">
        <f>F46*(1+CUSTOS!$B$6)</f>
        <v/>
      </c>
      <c r="H46" s="354">
        <f>IF(SUM(G34:G53)&gt;0,G46/SUM(G34:G53),0)</f>
        <v/>
      </c>
      <c r="I46" s="349" t="n"/>
      <c r="J46" s="349" t="n"/>
      <c r="K46" s="349" t="n"/>
    </row>
    <row r="47" ht="15" customHeight="1" s="290">
      <c r="A47" s="295" t="inlineStr">
        <is>
          <t>Conexões diversas</t>
        </is>
      </c>
      <c r="B47" s="334" t="inlineStr">
        <is>
          <t>vb</t>
        </is>
      </c>
      <c r="C47" s="334" t="n">
        <v>165.528</v>
      </c>
      <c r="D47" s="341" t="n">
        <v>165.528</v>
      </c>
      <c r="E47" s="334" t="n">
        <v>120</v>
      </c>
      <c r="F47" s="351">
        <f>D47*E47</f>
        <v/>
      </c>
      <c r="G47" s="355">
        <f>F47*(1+CUSTOS!$B$6)</f>
        <v/>
      </c>
      <c r="H47" s="356">
        <f>IF(SUM(G34:G53)&gt;0,G47/SUM(G34:G53),0)</f>
        <v/>
      </c>
      <c r="I47" s="334" t="n"/>
      <c r="J47" s="334" t="n"/>
      <c r="K47" s="334" t="n"/>
    </row>
    <row r="48" ht="15" customHeight="1" s="290">
      <c r="A48" s="296" t="inlineStr">
        <is>
          <t>Areia</t>
        </is>
      </c>
      <c r="B48" s="349" t="inlineStr">
        <is>
          <t>m³</t>
        </is>
      </c>
      <c r="C48" s="349" t="n">
        <v>6432.5</v>
      </c>
      <c r="D48" s="346" t="n">
        <v>6432.5</v>
      </c>
      <c r="E48" s="349" t="n">
        <v>160</v>
      </c>
      <c r="F48" s="352">
        <f>D48*E48</f>
        <v/>
      </c>
      <c r="G48" s="353">
        <f>F48*(1+CUSTOS!$B$6)</f>
        <v/>
      </c>
      <c r="H48" s="354">
        <f>IF(SUM(G34:G53)&gt;0,G48/SUM(G34:G53),0)</f>
        <v/>
      </c>
      <c r="I48" s="349" t="n"/>
      <c r="J48" s="349" t="n"/>
      <c r="K48" s="349" t="n"/>
    </row>
    <row r="49" ht="15" customHeight="1" s="290">
      <c r="A49" s="295" t="inlineStr">
        <is>
          <t>Berço</t>
        </is>
      </c>
      <c r="B49" s="334" t="inlineStr">
        <is>
          <t>m³</t>
        </is>
      </c>
      <c r="C49" s="334" t="n">
        <v>6175.2</v>
      </c>
      <c r="D49" s="341" t="n">
        <v>6175.2</v>
      </c>
      <c r="E49" s="334" t="n">
        <v>160</v>
      </c>
      <c r="F49" s="351">
        <f>D49*E49</f>
        <v/>
      </c>
      <c r="G49" s="355">
        <f>F49*(1+CUSTOS!$B$6)</f>
        <v/>
      </c>
      <c r="H49" s="356">
        <f>IF(SUM(G34:G53)&gt;0,G49/SUM(G34:G53),0)</f>
        <v/>
      </c>
      <c r="I49" s="334" t="n"/>
      <c r="J49" s="334" t="n"/>
      <c r="K49" s="334" t="n"/>
    </row>
    <row r="50" ht="15" customHeight="1" s="290">
      <c r="A50" s="296" t="inlineStr">
        <is>
          <t>Brita base</t>
        </is>
      </c>
      <c r="B50" s="349" t="inlineStr">
        <is>
          <t>m³</t>
        </is>
      </c>
      <c r="C50" s="349" t="n">
        <v>5660.6</v>
      </c>
      <c r="D50" s="346" t="n">
        <v>5660.6</v>
      </c>
      <c r="E50" s="349" t="n">
        <v>210</v>
      </c>
      <c r="F50" s="352">
        <f>D50*E50</f>
        <v/>
      </c>
      <c r="G50" s="353">
        <f>F50*(1+CUSTOS!$B$6)</f>
        <v/>
      </c>
      <c r="H50" s="354">
        <f>IF(SUM(G34:G53)&gt;0,G50/SUM(G34:G53),0)</f>
        <v/>
      </c>
      <c r="I50" s="349" t="n"/>
      <c r="J50" s="349" t="n"/>
      <c r="K50" s="349" t="n"/>
    </row>
    <row r="51" ht="15" customHeight="1" s="290">
      <c r="A51" s="295" t="inlineStr">
        <is>
          <t>Concreto</t>
        </is>
      </c>
      <c r="B51" s="334" t="inlineStr">
        <is>
          <t>m³</t>
        </is>
      </c>
      <c r="C51" s="334" t="n">
        <v>4631.4</v>
      </c>
      <c r="D51" s="341" t="n">
        <v>4631.4</v>
      </c>
      <c r="E51" s="334" t="n">
        <v>720</v>
      </c>
      <c r="F51" s="351">
        <f>D51*E51</f>
        <v/>
      </c>
      <c r="G51" s="355">
        <f>F51*(1+CUSTOS!$B$6)</f>
        <v/>
      </c>
      <c r="H51" s="356">
        <f>IF(SUM(G34:G53)&gt;0,G51/SUM(G34:G53),0)</f>
        <v/>
      </c>
      <c r="I51" s="334" t="n"/>
      <c r="J51" s="334" t="n"/>
      <c r="K51" s="334" t="n"/>
    </row>
    <row r="52" ht="15" customHeight="1" s="290">
      <c r="A52" s="296" t="inlineStr">
        <is>
          <t>CBUQ provisório</t>
        </is>
      </c>
      <c r="B52" s="349" t="inlineStr">
        <is>
          <t>m²</t>
        </is>
      </c>
      <c r="C52" s="349" t="n">
        <v>22642.4</v>
      </c>
      <c r="D52" s="346" t="n">
        <v>22642.4</v>
      </c>
      <c r="E52" s="349" t="n">
        <v>55</v>
      </c>
      <c r="F52" s="352">
        <f>D52*E52</f>
        <v/>
      </c>
      <c r="G52" s="353">
        <f>F52*(1+CUSTOS!$B$6)</f>
        <v/>
      </c>
      <c r="H52" s="354">
        <f>IF(SUM(G34:G53)&gt;0,G52/SUM(G34:G53),0)</f>
        <v/>
      </c>
      <c r="I52" s="349" t="n"/>
      <c r="J52" s="349" t="n"/>
      <c r="K52" s="349" t="n"/>
    </row>
    <row r="53" ht="15" customHeight="1" s="290">
      <c r="A53" s="295" t="inlineStr">
        <is>
          <t>CBUQ definitivo</t>
        </is>
      </c>
      <c r="B53" s="334" t="inlineStr">
        <is>
          <t>m²</t>
        </is>
      </c>
      <c r="C53" s="334" t="n">
        <v>22642.4</v>
      </c>
      <c r="D53" s="341" t="n">
        <v>22642.4</v>
      </c>
      <c r="E53" s="334" t="n">
        <v>120</v>
      </c>
      <c r="F53" s="351">
        <f>D53*E53</f>
        <v/>
      </c>
      <c r="G53" s="355">
        <f>F53*(1+CUSTOS!$B$6)</f>
        <v/>
      </c>
      <c r="H53" s="356">
        <f>IF(SUM(G34:G53)&gt;0,G53/SUM(G34:G53),0)</f>
        <v/>
      </c>
      <c r="I53" s="334" t="n"/>
      <c r="J53" s="334" t="n"/>
      <c r="K53" s="334" t="n"/>
    </row>
    <row r="54" ht="15" customHeight="1" s="290">
      <c r="A54" s="296" t="inlineStr">
        <is>
          <t>TOTAL MATERIAIS</t>
        </is>
      </c>
      <c r="B54" s="349" t="n"/>
      <c r="C54" s="357">
        <f>SUM(C34:C53)</f>
        <v/>
      </c>
      <c r="D54" s="357">
        <f>SUM(D34:D53)</f>
        <v/>
      </c>
      <c r="E54" s="349" t="n"/>
      <c r="F54" s="352">
        <f>SUM(F34:F53)</f>
        <v/>
      </c>
      <c r="G54" s="352">
        <f>SUM(G34:G53)</f>
        <v/>
      </c>
      <c r="H54" s="354">
        <f>1</f>
        <v/>
      </c>
      <c r="I54" s="349" t="n"/>
      <c r="J54" s="349" t="n"/>
      <c r="K54" s="349" t="n"/>
    </row>
    <row r="55" ht="15" customHeight="1" s="290">
      <c r="A55" s="295" t="inlineStr">
        <is>
          <t>RESUMO EXECUTIVO DE CUSTOS</t>
        </is>
      </c>
      <c r="B55" s="334" t="n"/>
      <c r="C55" s="334" t="n"/>
      <c r="D55" s="334" t="n"/>
      <c r="E55" s="334" t="n"/>
      <c r="F55" s="334" t="n"/>
      <c r="G55" s="334" t="n"/>
      <c r="H55" s="334" t="n"/>
      <c r="I55" s="334" t="n"/>
      <c r="J55" s="334" t="n"/>
      <c r="K55" s="334" t="n"/>
    </row>
    <row r="56" ht="15" customHeight="1" s="290">
      <c r="A56" s="296" t="inlineStr">
        <is>
          <t>Custo total materiais (s/ BDI)</t>
        </is>
      </c>
      <c r="B56" s="339" t="n">
        <v>18453046.1488</v>
      </c>
      <c r="C56" s="349" t="n"/>
      <c r="D56" s="349" t="n"/>
      <c r="E56" s="349" t="n"/>
      <c r="F56" s="349" t="n"/>
      <c r="G56" s="349" t="n"/>
      <c r="H56" s="349" t="n"/>
      <c r="I56" s="349" t="n"/>
      <c r="J56" s="349" t="n"/>
      <c r="K56" s="349" t="n"/>
    </row>
    <row r="57" ht="15" customHeight="1" s="290">
      <c r="A57" s="295" t="inlineStr">
        <is>
          <t>Custo total materiais (c/ BDI)</t>
        </is>
      </c>
      <c r="B57" s="339" t="n">
        <v>23066307.686</v>
      </c>
      <c r="C57" s="334" t="n"/>
      <c r="D57" s="334" t="n"/>
      <c r="E57" s="334" t="n"/>
      <c r="F57" s="334" t="n"/>
      <c r="G57" s="334" t="n"/>
      <c r="H57" s="334" t="n"/>
      <c r="I57" s="334" t="n"/>
      <c r="J57" s="334" t="n"/>
      <c r="K57" s="334" t="n"/>
    </row>
    <row r="58" ht="15" customHeight="1" s="290">
      <c r="A58" s="296" t="inlineStr">
        <is>
          <t>Custo planejado CRONO_MACRO</t>
        </is>
      </c>
      <c r="B58" s="349" t="n">
        <v>46197060</v>
      </c>
      <c r="C58" s="349" t="n"/>
      <c r="D58" s="349" t="n"/>
      <c r="E58" s="349" t="n"/>
      <c r="F58" s="349" t="n"/>
      <c r="G58" s="349" t="n"/>
      <c r="H58" s="349" t="n"/>
      <c r="I58" s="349" t="n"/>
      <c r="J58" s="349" t="n"/>
      <c r="K58" s="349" t="n"/>
    </row>
    <row r="59" ht="15" customHeight="1" s="290">
      <c r="A59" s="295" t="inlineStr">
        <is>
          <t>TARGET de compra</t>
        </is>
      </c>
      <c r="B59" s="334" t="n">
        <v>5000000</v>
      </c>
      <c r="C59" s="334" t="n"/>
      <c r="D59" s="334" t="n"/>
      <c r="E59" s="334" t="n"/>
      <c r="F59" s="334" t="n"/>
      <c r="G59" s="334" t="n"/>
      <c r="H59" s="334" t="n"/>
      <c r="I59" s="334" t="n"/>
      <c r="J59" s="334" t="n"/>
      <c r="K59" s="334" t="n"/>
    </row>
    <row r="60" ht="15" customHeight="1" s="290">
      <c r="A60" s="296" t="inlineStr">
        <is>
          <t>% material / custo total</t>
        </is>
      </c>
      <c r="B60" s="349" t="n">
        <v>0.49930250292984</v>
      </c>
      <c r="C60" s="349" t="n"/>
      <c r="D60" s="349" t="n"/>
      <c r="E60" s="349" t="n"/>
      <c r="F60" s="349" t="n"/>
      <c r="G60" s="349" t="n"/>
      <c r="H60" s="349" t="n"/>
      <c r="I60" s="349" t="n"/>
      <c r="J60" s="349" t="n"/>
      <c r="K60" s="349" t="n"/>
    </row>
    <row r="61" ht="15" customHeight="1" s="290">
      <c r="A61" s="295" t="inlineStr">
        <is>
          <t>Custo por ligação (material)</t>
        </is>
      </c>
      <c r="B61" s="334" t="n">
        <v>908.730555332309</v>
      </c>
      <c r="C61" s="334" t="n"/>
      <c r="D61" s="334" t="n"/>
      <c r="E61" s="334" t="n"/>
      <c r="F61" s="334" t="n"/>
      <c r="G61" s="334" t="n"/>
      <c r="H61" s="334" t="n"/>
      <c r="I61" s="334" t="n"/>
      <c r="J61" s="334" t="n"/>
      <c r="K61" s="334" t="n"/>
    </row>
    <row r="62" ht="15" customHeight="1" s="290">
      <c r="A62" s="296" t="inlineStr">
        <is>
          <t>Custo por metro (material)</t>
        </is>
      </c>
      <c r="B62" s="349" t="n">
        <v>454.365277666155</v>
      </c>
      <c r="C62" s="349" t="n"/>
      <c r="D62" s="349" t="n"/>
      <c r="E62" s="349" t="n"/>
      <c r="F62" s="349" t="n"/>
      <c r="G62" s="349" t="n"/>
      <c r="H62" s="349" t="n"/>
      <c r="I62" s="349" t="n"/>
      <c r="J62" s="349" t="n"/>
      <c r="K62" s="349" t="n"/>
    </row>
    <row r="63" ht="15" customHeight="1" s="290">
      <c r="A63" s="295" t="inlineStr">
        <is>
          <t>COMPOSIÇÃO DE CUSTO POR METRO (R$ 910/m)</t>
        </is>
      </c>
      <c r="B63" s="334" t="n"/>
      <c r="C63" s="334" t="n"/>
      <c r="D63" s="334" t="n"/>
      <c r="E63" s="334" t="n"/>
      <c r="F63" s="334" t="n"/>
      <c r="G63" s="334" t="n"/>
      <c r="H63" s="334" t="n"/>
      <c r="I63" s="334" t="n"/>
      <c r="J63" s="334" t="n"/>
      <c r="K63" s="334" t="n"/>
    </row>
    <row r="64" ht="15" customHeight="1" s="290">
      <c r="A64" s="296" t="inlineStr">
        <is>
          <t>ITEM</t>
        </is>
      </c>
      <c r="B64" s="349" t="inlineStr">
        <is>
          <t>VALOR</t>
        </is>
      </c>
      <c r="C64" s="349" t="inlineStr">
        <is>
          <t>UN</t>
        </is>
      </c>
      <c r="D64" s="349" t="inlineStr">
        <is>
          <t>DETALHAMENTO</t>
        </is>
      </c>
      <c r="E64" s="349" t="n"/>
      <c r="F64" s="349" t="n"/>
      <c r="G64" s="349" t="n"/>
      <c r="H64" s="349" t="n"/>
      <c r="I64" s="349" t="n"/>
      <c r="J64" s="349" t="n"/>
      <c r="K64" s="349" t="n"/>
    </row>
    <row r="65" ht="15" customHeight="1" s="290">
      <c r="A65" s="295" t="inlineStr">
        <is>
          <t>Escavação mecânica</t>
        </is>
      </c>
      <c r="B65" s="334" t="n">
        <v>145</v>
      </c>
      <c r="C65" s="334" t="inlineStr">
        <is>
          <t>R$/m</t>
        </is>
      </c>
      <c r="D65" s="334" t="inlineStr">
        <is>
          <t>Retroescavadeira + operador</t>
        </is>
      </c>
      <c r="E65" s="334" t="n"/>
      <c r="F65" s="334" t="n"/>
      <c r="G65" s="334" t="n"/>
      <c r="H65" s="334" t="n"/>
      <c r="I65" s="334" t="n"/>
      <c r="J65" s="334" t="n"/>
      <c r="K65" s="334" t="n"/>
    </row>
    <row r="66" ht="15" customHeight="1" s="290">
      <c r="A66" s="296" t="inlineStr">
        <is>
          <t>Tubo ESG (média DN200/300)</t>
        </is>
      </c>
      <c r="B66" s="349" t="n">
        <v>240</v>
      </c>
      <c r="C66" s="349" t="inlineStr">
        <is>
          <t>R$/m</t>
        </is>
      </c>
      <c r="D66" s="349" t="inlineStr">
        <is>
          <t>Fornecimento + assentamento</t>
        </is>
      </c>
      <c r="E66" s="349" t="n"/>
      <c r="F66" s="349" t="n"/>
      <c r="G66" s="349" t="n"/>
      <c r="H66" s="349" t="n"/>
      <c r="I66" s="349" t="n"/>
      <c r="J66" s="349" t="n"/>
      <c r="K66" s="349" t="n"/>
    </row>
    <row r="67" ht="15" customHeight="1" s="290">
      <c r="A67" s="295" t="inlineStr">
        <is>
          <t>Tubo AG (média PEAD)</t>
        </is>
      </c>
      <c r="B67" s="334" t="n">
        <v>95</v>
      </c>
      <c r="C67" s="334" t="inlineStr">
        <is>
          <t>R$/m</t>
        </is>
      </c>
      <c r="D67" s="334" t="inlineStr">
        <is>
          <t>Fornecimento + fusão</t>
        </is>
      </c>
      <c r="E67" s="334" t="n"/>
      <c r="F67" s="334" t="n"/>
      <c r="G67" s="334" t="n"/>
      <c r="H67" s="334" t="n"/>
      <c r="I67" s="334" t="n"/>
      <c r="J67" s="334" t="n"/>
      <c r="K67" s="334" t="n"/>
    </row>
    <row r="68" ht="15" customHeight="1" s="290">
      <c r="A68" s="296" t="inlineStr">
        <is>
          <t>PV / Caixas / PIs</t>
        </is>
      </c>
      <c r="B68" s="349" t="n">
        <v>120</v>
      </c>
      <c r="C68" s="349" t="inlineStr">
        <is>
          <t>R$/m</t>
        </is>
      </c>
      <c r="D68" s="349" t="inlineStr">
        <is>
          <t>Média rateada por metro</t>
        </is>
      </c>
      <c r="E68" s="349" t="n"/>
      <c r="F68" s="349" t="n"/>
      <c r="G68" s="349" t="n"/>
      <c r="H68" s="349" t="n"/>
      <c r="I68" s="349" t="n"/>
      <c r="J68" s="349" t="n"/>
      <c r="K68" s="349" t="n"/>
    </row>
    <row r="69" ht="15" customHeight="1" s="290">
      <c r="A69" s="295" t="inlineStr">
        <is>
          <t>Reaterro compactado</t>
        </is>
      </c>
      <c r="B69" s="334" t="n">
        <v>80</v>
      </c>
      <c r="C69" s="334" t="inlineStr">
        <is>
          <t>R$/m</t>
        </is>
      </c>
      <c r="D69" s="334" t="inlineStr">
        <is>
          <t>Areia + berço + brita + compactação</t>
        </is>
      </c>
      <c r="E69" s="334" t="n"/>
      <c r="F69" s="334" t="n"/>
      <c r="G69" s="334" t="n"/>
      <c r="H69" s="334" t="n"/>
      <c r="I69" s="334" t="n"/>
      <c r="J69" s="334" t="n"/>
      <c r="K69" s="334" t="n"/>
    </row>
    <row r="70" ht="15" customHeight="1" s="290">
      <c r="A70" s="296" t="inlineStr">
        <is>
          <t>Ramal predial</t>
        </is>
      </c>
      <c r="B70" s="349" t="n">
        <v>65</v>
      </c>
      <c r="C70" s="349" t="inlineStr">
        <is>
          <t>R$/m</t>
        </is>
      </c>
      <c r="D70" s="349" t="inlineStr">
        <is>
          <t>Sela + cavalete + conexão</t>
        </is>
      </c>
      <c r="E70" s="349" t="n"/>
      <c r="F70" s="349" t="n"/>
      <c r="G70" s="349" t="n"/>
      <c r="H70" s="349" t="n"/>
      <c r="I70" s="349" t="n"/>
      <c r="J70" s="349" t="n"/>
      <c r="K70" s="349" t="n"/>
    </row>
    <row r="71" ht="15" customHeight="1" s="290">
      <c r="A71" s="295" t="inlineStr">
        <is>
          <t>Pavimentação (CBUQ prov+def)</t>
        </is>
      </c>
      <c r="B71" s="334" t="n">
        <v>45</v>
      </c>
      <c r="C71" s="334" t="inlineStr">
        <is>
          <t>R$/m</t>
        </is>
      </c>
      <c r="D71" s="334" t="inlineStr">
        <is>
          <t>Tapa-buraco + definitivo</t>
        </is>
      </c>
      <c r="E71" s="334" t="n"/>
      <c r="F71" s="334" t="n"/>
      <c r="G71" s="334" t="n"/>
      <c r="H71" s="334" t="n"/>
      <c r="I71" s="334" t="n"/>
      <c r="J71" s="334" t="n"/>
      <c r="K71" s="334" t="n"/>
    </row>
    <row r="72" ht="15" customHeight="1" s="290">
      <c r="A72" s="296" t="inlineStr">
        <is>
          <t>Sinalização + segurança</t>
        </is>
      </c>
      <c r="B72" s="349" t="n">
        <v>15</v>
      </c>
      <c r="C72" s="349" t="inlineStr">
        <is>
          <t>R$/m</t>
        </is>
      </c>
      <c r="D72" s="349" t="inlineStr">
        <is>
          <t>Cones, placas, sinaleiro</t>
        </is>
      </c>
      <c r="E72" s="349" t="n"/>
      <c r="F72" s="349" t="n"/>
      <c r="G72" s="349" t="n"/>
      <c r="H72" s="349" t="n"/>
      <c r="I72" s="349" t="n"/>
      <c r="J72" s="349" t="n"/>
      <c r="K72" s="349" t="n"/>
    </row>
    <row r="73" ht="15" customHeight="1" s="290">
      <c r="A73" s="295" t="inlineStr">
        <is>
          <t>BDI 25%</t>
        </is>
      </c>
      <c r="B73" s="339" t="n">
        <v>197.5</v>
      </c>
      <c r="C73" s="334" t="inlineStr">
        <is>
          <t>R$/m</t>
        </is>
      </c>
      <c r="D73" s="334" t="inlineStr">
        <is>
          <t>25% sobre diretos</t>
        </is>
      </c>
      <c r="E73" s="334" t="n"/>
      <c r="F73" s="334" t="n"/>
      <c r="G73" s="334" t="n"/>
      <c r="H73" s="334" t="n"/>
      <c r="I73" s="334" t="n"/>
      <c r="J73" s="334" t="n"/>
      <c r="K73" s="334" t="n"/>
    </row>
    <row r="74" ht="15" customHeight="1" s="290">
      <c r="A74" s="296" t="inlineStr">
        <is>
          <t>TOTAL</t>
        </is>
      </c>
      <c r="B74" s="349" t="n">
        <v>805</v>
      </c>
      <c r="C74" s="349" t="inlineStr">
        <is>
          <t>R$/m</t>
        </is>
      </c>
      <c r="D74" s="349" t="inlineStr">
        <is>
          <t>≈ R$ 910/m (CRONO_MACRO!H3)</t>
        </is>
      </c>
      <c r="E74" s="349" t="n"/>
      <c r="F74" s="349" t="n"/>
      <c r="G74" s="349" t="n"/>
      <c r="H74" s="349" t="n"/>
      <c r="I74" s="349" t="n"/>
      <c r="J74" s="349" t="n"/>
      <c r="K74" s="349" t="n"/>
    </row>
  </sheetData>
  <mergeCells count="1">
    <mergeCell ref="A1:K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E4057"/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8.71" customWidth="1" style="289" min="2" max="2"/>
    <col width="12.71" customWidth="1" style="289" min="3" max="3"/>
    <col width="10.71" customWidth="1" style="289" min="5" max="5"/>
    <col width="16.71" customWidth="1" style="289" min="6" max="6"/>
  </cols>
  <sheetData>
    <row r="1" ht="27.75" customHeight="1" s="290">
      <c r="A1" s="291" t="inlineStr">
        <is>
          <t>DIMENSIONAMENTO — Equipes por setor (linkado CRONO_MACRO)</t>
        </is>
      </c>
      <c r="B1" s="292" t="n"/>
      <c r="C1" s="292" t="n"/>
      <c r="D1" s="292" t="n"/>
      <c r="E1" s="292" t="n"/>
      <c r="F1" s="293" t="n"/>
    </row>
    <row r="3" ht="48" customHeight="1" s="290">
      <c r="A3" s="299" t="inlineStr">
        <is>
          <t>DIMENSIONAMENTO LINKADO</t>
        </is>
      </c>
      <c r="B3" s="299" t="n"/>
      <c r="C3" s="299" t="n"/>
      <c r="D3" s="299" t="n"/>
      <c r="E3" s="299" t="n"/>
      <c r="F3" s="299" t="n"/>
    </row>
    <row r="4" ht="15" customHeight="1" s="290">
      <c r="A4" s="295" t="inlineStr">
        <is>
          <t>NUCLEO</t>
        </is>
      </c>
      <c r="B4" s="334" t="inlineStr">
        <is>
          <t>SETOR</t>
        </is>
      </c>
      <c r="C4" s="334" t="inlineStr">
        <is>
          <t>LIG</t>
        </is>
      </c>
      <c r="D4" s="334" t="inlineStr">
        <is>
          <t>EQ</t>
        </is>
      </c>
      <c r="E4" s="334" t="inlineStr">
        <is>
          <t>PESSOAS</t>
        </is>
      </c>
      <c r="F4" s="334" t="inlineStr">
        <is>
          <t>CUSTO</t>
        </is>
      </c>
    </row>
    <row r="5" ht="15" customHeight="1" s="290">
      <c r="A5" s="296" t="inlineStr">
        <is>
          <t>N07</t>
        </is>
      </c>
      <c r="B5" s="349" t="inlineStr">
        <is>
          <t>ST-NOROESTE</t>
        </is>
      </c>
      <c r="C5" s="345" t="n">
        <v>2996</v>
      </c>
      <c r="D5" s="345" t="n">
        <v>10</v>
      </c>
      <c r="E5" s="358">
        <f>D5*8.5</f>
        <v/>
      </c>
      <c r="F5" s="344">
        <f>C5*CUSTOS!$B$4*CUSTOS!$B$5</f>
        <v/>
      </c>
    </row>
    <row r="6" ht="15" customHeight="1" s="290">
      <c r="A6" s="295" t="inlineStr">
        <is>
          <t>N08</t>
        </is>
      </c>
      <c r="B6" s="334" t="inlineStr">
        <is>
          <t>ST-V.PROGRESSO</t>
        </is>
      </c>
      <c r="C6" s="340" t="n">
        <v>1865</v>
      </c>
      <c r="D6" s="340" t="n">
        <v>10</v>
      </c>
      <c r="E6" s="359">
        <f>D6*8.5</f>
        <v/>
      </c>
      <c r="F6" s="338">
        <f>C6*CUSTOS!$B$4*CUSTOS!$B$5</f>
        <v/>
      </c>
    </row>
    <row r="7" ht="15" customHeight="1" s="290">
      <c r="A7" s="296" t="inlineStr">
        <is>
          <t>N09</t>
        </is>
      </c>
      <c r="B7" s="349" t="inlineStr">
        <is>
          <t>ST-Z.LESTE</t>
        </is>
      </c>
      <c r="C7" s="345" t="n">
        <v>1401</v>
      </c>
      <c r="D7" s="345" t="n">
        <v>10</v>
      </c>
      <c r="E7" s="358">
        <f>D7*8.5</f>
        <v/>
      </c>
      <c r="F7" s="344">
        <f>C7*CUSTOS!$B$4*CUSTOS!$B$5</f>
        <v/>
      </c>
    </row>
    <row r="8" ht="15" customHeight="1" s="290">
      <c r="A8" s="295" t="inlineStr">
        <is>
          <t>N10</t>
        </is>
      </c>
      <c r="B8" s="334" t="inlineStr">
        <is>
          <t>ST-CONJUNTO</t>
        </is>
      </c>
      <c r="C8" s="340" t="n">
        <v>1672</v>
      </c>
      <c r="D8" s="340" t="n">
        <v>10</v>
      </c>
      <c r="E8" s="359">
        <f>D8*8.5</f>
        <v/>
      </c>
      <c r="F8" s="338">
        <f>C8*CUSTOS!$B$4*CUSTOS!$B$5</f>
        <v/>
      </c>
    </row>
    <row r="9" ht="15" customHeight="1" s="290">
      <c r="A9" s="296" t="inlineStr">
        <is>
          <t>N11</t>
        </is>
      </c>
      <c r="B9" s="349" t="inlineStr">
        <is>
          <t>ALAGADO</t>
        </is>
      </c>
      <c r="C9" s="345" t="n">
        <v>1862</v>
      </c>
      <c r="D9" s="345" t="n">
        <v>10</v>
      </c>
      <c r="E9" s="358">
        <f>D9*8.5</f>
        <v/>
      </c>
      <c r="F9" s="344">
        <f>C9*CUSTOS!$B$4*CUSTOS!$B$5</f>
        <v/>
      </c>
    </row>
    <row r="10" ht="15" customHeight="1" s="290">
      <c r="A10" s="295" t="inlineStr">
        <is>
          <t>N12</t>
        </is>
      </c>
      <c r="B10" s="334" t="inlineStr">
        <is>
          <t>MONTANHOSO</t>
        </is>
      </c>
      <c r="C10" s="340" t="n">
        <v>10511</v>
      </c>
      <c r="D10" s="340" t="n">
        <v>15</v>
      </c>
      <c r="E10" s="359">
        <f>D10*8.5</f>
        <v/>
      </c>
      <c r="F10" s="338">
        <f>C10*CUSTOS!$B$4*CUSTOS!$B$5</f>
        <v/>
      </c>
    </row>
    <row r="11" ht="15" customHeight="1" s="290">
      <c r="A11" s="296" t="inlineStr">
        <is>
          <t>TOTAL</t>
        </is>
      </c>
      <c r="B11" s="349" t="n"/>
      <c r="C11" s="343">
        <f>SUM(C5:C10)</f>
        <v/>
      </c>
      <c r="D11" s="343">
        <f>SUM(D5:D10)</f>
        <v/>
      </c>
      <c r="E11" s="343">
        <f>SUM(E5:E10)</f>
        <v/>
      </c>
      <c r="F11" s="343">
        <f>SUM(F5:F10)</f>
        <v/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D6608"/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27.75" customHeight="1" s="290">
      <c r="A1" s="291" t="inlineStr">
        <is>
          <t>PLEITO — Acréscimo R$13,7M + aditivos</t>
        </is>
      </c>
      <c r="B1" s="292" t="n"/>
      <c r="C1" s="292" t="n"/>
      <c r="D1" s="292" t="n"/>
      <c r="E1" s="292" t="n"/>
      <c r="F1" s="292" t="n"/>
      <c r="G1" s="292" t="n"/>
      <c r="H1" s="293" t="n"/>
    </row>
    <row r="3" ht="24" customHeight="1" s="290">
      <c r="A3" s="299" t="inlineStr">
        <is>
          <t>PLEITO LINKADO</t>
        </is>
      </c>
      <c r="B3" s="299" t="n"/>
      <c r="C3" s="299" t="n"/>
      <c r="D3" s="299" t="n"/>
    </row>
    <row r="4" ht="15" customHeight="1" s="290">
      <c r="A4" s="295" t="inlineStr">
        <is>
          <t>INDICADOR</t>
        </is>
      </c>
      <c r="B4" s="334" t="inlineStr">
        <is>
          <t>CONTRATO</t>
        </is>
      </c>
      <c r="C4" s="334" t="inlineStr">
        <is>
          <t>REAL</t>
        </is>
      </c>
      <c r="D4" s="334" t="inlineStr">
        <is>
          <t>VALOR</t>
        </is>
      </c>
    </row>
    <row r="5" ht="15" customHeight="1" s="290">
      <c r="A5" s="296" t="inlineStr">
        <is>
          <t>Produtividade</t>
        </is>
      </c>
      <c r="B5" s="349" t="inlineStr">
        <is>
          <t>6.0</t>
        </is>
      </c>
      <c r="C5" s="345" t="n">
        <v>0</v>
      </c>
      <c r="D5" s="349" t="n"/>
    </row>
    <row r="6" ht="15" customHeight="1" s="290">
      <c r="A6" s="295" t="inlineStr">
        <is>
          <t>M/Ligacao</t>
        </is>
      </c>
      <c r="B6" s="334" t="inlineStr">
        <is>
          <t>2.85</t>
        </is>
      </c>
      <c r="C6" s="340" t="n">
        <v>0</v>
      </c>
      <c r="D6" s="334" t="n"/>
    </row>
    <row r="7" ht="15" customHeight="1" s="290">
      <c r="A7" s="296" t="inlineStr">
        <is>
          <t>Total LIG</t>
        </is>
      </c>
      <c r="B7" s="349" t="n"/>
      <c r="C7" s="345" t="n">
        <v>25383</v>
      </c>
      <c r="D7" s="349" t="n"/>
    </row>
    <row r="8" ht="15" customHeight="1" s="290">
      <c r="A8" s="295" t="inlineStr">
        <is>
          <t>Total EQ</t>
        </is>
      </c>
      <c r="B8" s="334" t="n"/>
      <c r="C8" s="340" t="n">
        <v>104</v>
      </c>
      <c r="D8" s="334" t="n"/>
    </row>
    <row r="9" ht="15" customHeight="1" s="290">
      <c r="A9" s="296" t="inlineStr">
        <is>
          <t>Total CUSTO</t>
        </is>
      </c>
      <c r="B9" s="349" t="n"/>
      <c r="C9" s="349" t="n"/>
      <c r="D9" s="345" t="n">
        <v>50766</v>
      </c>
    </row>
    <row r="10" ht="15" customHeight="1" s="290">
      <c r="A10" s="295" t="inlineStr">
        <is>
          <t>Delta metragem</t>
        </is>
      </c>
      <c r="B10" s="334" t="n"/>
      <c r="C10" s="334" t="n"/>
      <c r="D10" s="334" t="inlineStr">
        <is>
          <t>R$ 9.140.812</t>
        </is>
      </c>
    </row>
    <row r="11" ht="15" customHeight="1" s="290">
      <c r="A11" s="296" t="inlineStr">
        <is>
          <t>Delta produtividade</t>
        </is>
      </c>
      <c r="B11" s="349" t="n"/>
      <c r="C11" s="349" t="n"/>
      <c r="D11" s="349" t="inlineStr">
        <is>
          <t>R$ 4.570.406</t>
        </is>
      </c>
    </row>
    <row r="12" ht="15" customHeight="1" s="290">
      <c r="A12" s="295" t="inlineStr">
        <is>
          <t>TOTAL PLEITO</t>
        </is>
      </c>
      <c r="B12" s="334" t="n"/>
      <c r="C12" s="334" t="n"/>
      <c r="D12" s="334" t="inlineStr">
        <is>
          <t>R$ 13.711.217</t>
        </is>
      </c>
    </row>
    <row r="13" ht="15" customHeight="1" s="290">
      <c r="A13" s="296" t="inlineStr">
        <is>
          <t>Aditivos</t>
        </is>
      </c>
      <c r="B13" s="349" t="n"/>
      <c r="C13" s="349" t="n"/>
      <c r="D13" s="349" t="inlineStr">
        <is>
          <t>R$ 40.965.978</t>
        </is>
      </c>
    </row>
    <row r="14" ht="15" customHeight="1" s="290">
      <c r="A14" s="295" t="inlineStr">
        <is>
          <t>GRANDE TOTAL</t>
        </is>
      </c>
      <c r="B14" s="334" t="n"/>
      <c r="C14" s="334" t="n"/>
      <c r="D14" s="334" t="inlineStr">
        <is>
          <t>R$ 64.589.554</t>
        </is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7D6808"/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27.75" customHeight="1" s="290">
      <c r="A1" s="291" t="inlineStr">
        <is>
          <t>ADITIVOS — 8 itens + elevatórias</t>
        </is>
      </c>
      <c r="B1" s="292" t="n"/>
      <c r="C1" s="292" t="n"/>
      <c r="D1" s="292" t="n"/>
      <c r="E1" s="292" t="n"/>
      <c r="F1" s="292" t="n"/>
      <c r="G1" s="292" t="n"/>
      <c r="H1" s="293" t="n"/>
    </row>
    <row r="3" ht="48" customHeight="1" s="290">
      <c r="A3" s="299" t="inlineStr">
        <is>
          <t>ADITIVOS + ELEVATORIAS</t>
        </is>
      </c>
      <c r="B3" s="299" t="n"/>
      <c r="C3" s="299" t="n"/>
      <c r="D3" s="299" t="n"/>
      <c r="E3" s="299" t="n"/>
      <c r="F3" s="299" t="n"/>
    </row>
    <row r="4" ht="15" customHeight="1" s="290">
      <c r="A4" s="295" t="inlineStr">
        <is>
          <t>#</t>
        </is>
      </c>
      <c r="B4" s="334" t="inlineStr">
        <is>
          <t>Desc</t>
        </is>
      </c>
      <c r="C4" s="334" t="inlineStr">
        <is>
          <t>Un</t>
        </is>
      </c>
      <c r="D4" s="334" t="inlineStr">
        <is>
          <t>Qtd</t>
        </is>
      </c>
      <c r="E4" s="334" t="inlineStr">
        <is>
          <t>P.Unit</t>
        </is>
      </c>
      <c r="F4" s="334" t="inlineStr">
        <is>
          <t>Total</t>
        </is>
      </c>
    </row>
    <row r="5" ht="15" customHeight="1" s="290">
      <c r="A5" s="296" t="inlineStr">
        <is>
          <t>AD-01</t>
        </is>
      </c>
      <c r="B5" s="349" t="inlineStr">
        <is>
          <t>ESCADA CONCRETO</t>
        </is>
      </c>
      <c r="C5" s="349" t="inlineStr">
        <is>
          <t>M</t>
        </is>
      </c>
      <c r="D5" s="345" t="n">
        <v>900</v>
      </c>
      <c r="E5" s="346" t="n">
        <v>2856</v>
      </c>
      <c r="F5" s="352">
        <f>D5*E5</f>
        <v/>
      </c>
    </row>
    <row r="6" ht="15" customHeight="1" s="290">
      <c r="A6" s="295" t="inlineStr">
        <is>
          <t>AD-02</t>
        </is>
      </c>
      <c r="B6" s="334" t="inlineStr">
        <is>
          <t>REDE ESG DN300</t>
        </is>
      </c>
      <c r="C6" s="334" t="inlineStr">
        <is>
          <t>M</t>
        </is>
      </c>
      <c r="D6" s="340" t="n">
        <v>6000</v>
      </c>
      <c r="E6" s="341" t="n">
        <v>2350</v>
      </c>
      <c r="F6" s="351">
        <f>D6*E6</f>
        <v/>
      </c>
    </row>
    <row r="7" ht="15" customHeight="1" s="290">
      <c r="A7" s="296" t="inlineStr">
        <is>
          <t>AD-03</t>
        </is>
      </c>
      <c r="B7" s="349" t="inlineStr">
        <is>
          <t>MND PEAD AGUA 160</t>
        </is>
      </c>
      <c r="C7" s="349" t="inlineStr">
        <is>
          <t>M</t>
        </is>
      </c>
      <c r="D7" s="345" t="n">
        <v>3200</v>
      </c>
      <c r="E7" s="346" t="n">
        <v>1812.07</v>
      </c>
      <c r="F7" s="352">
        <f>D7*E7</f>
        <v/>
      </c>
    </row>
    <row r="8" ht="15" customHeight="1" s="290">
      <c r="A8" s="295" t="inlineStr">
        <is>
          <t>AD-04</t>
        </is>
      </c>
      <c r="B8" s="334" t="inlineStr">
        <is>
          <t>MND PEAD ESG 315</t>
        </is>
      </c>
      <c r="C8" s="334" t="inlineStr">
        <is>
          <t>M</t>
        </is>
      </c>
      <c r="D8" s="340" t="n">
        <v>1600</v>
      </c>
      <c r="E8" s="341" t="n">
        <v>3202.84</v>
      </c>
      <c r="F8" s="351">
        <f>D8*E8</f>
        <v/>
      </c>
    </row>
    <row r="9" ht="15" customHeight="1" s="290">
      <c r="A9" s="296" t="inlineStr">
        <is>
          <t>AD-05</t>
        </is>
      </c>
      <c r="B9" s="349" t="inlineStr">
        <is>
          <t>PRA PEAD 150-200</t>
        </is>
      </c>
      <c r="C9" s="349" t="inlineStr">
        <is>
          <t>M</t>
        </is>
      </c>
      <c r="D9" s="345" t="n">
        <v>6000</v>
      </c>
      <c r="E9" s="346" t="n">
        <v>1523.34</v>
      </c>
      <c r="F9" s="352">
        <f>D9*E9</f>
        <v/>
      </c>
    </row>
    <row r="10" ht="15" customHeight="1" s="290">
      <c r="A10" s="295" t="inlineStr">
        <is>
          <t>AD-07</t>
        </is>
      </c>
      <c r="B10" s="334" t="inlineStr">
        <is>
          <t>TRANSPORTE RES</t>
        </is>
      </c>
      <c r="C10" s="334" t="inlineStr">
        <is>
          <t>UND</t>
        </is>
      </c>
      <c r="D10" s="340" t="n">
        <v>60</v>
      </c>
      <c r="E10" s="341" t="n">
        <v>9100</v>
      </c>
      <c r="F10" s="351">
        <f>D10*E10</f>
        <v/>
      </c>
    </row>
    <row r="11" ht="15" customHeight="1" s="290">
      <c r="A11" s="296" t="inlineStr">
        <is>
          <t>AD-08</t>
        </is>
      </c>
      <c r="B11" s="349" t="inlineStr">
        <is>
          <t>SOLIDOS NAO REC</t>
        </is>
      </c>
      <c r="C11" s="349" t="inlineStr">
        <is>
          <t>KG</t>
        </is>
      </c>
      <c r="D11" s="345" t="n">
        <v>2430000</v>
      </c>
      <c r="E11" s="345" t="n">
        <v>1.2</v>
      </c>
      <c r="F11" s="352">
        <f>D11*E11</f>
        <v/>
      </c>
    </row>
    <row r="12" ht="15" customHeight="1" s="290">
      <c r="A12" s="295" t="inlineStr">
        <is>
          <t>AD-09</t>
        </is>
      </c>
      <c r="B12" s="334" t="inlineStr">
        <is>
          <t>REATERRO HIDR</t>
        </is>
      </c>
      <c r="C12" s="334" t="inlineStr">
        <is>
          <t>M</t>
        </is>
      </c>
      <c r="D12" s="340" t="n">
        <v>3000</v>
      </c>
      <c r="E12" s="340" t="n">
        <v>256.79</v>
      </c>
      <c r="F12" s="351">
        <f>D12*E12</f>
        <v/>
      </c>
    </row>
    <row r="13" ht="15" customHeight="1" s="290">
      <c r="A13" s="296" t="inlineStr">
        <is>
          <t>EEE-1</t>
        </is>
      </c>
      <c r="B13" s="349" t="inlineStr">
        <is>
          <t>EEE 82x50 (x2)</t>
        </is>
      </c>
      <c r="C13" s="349" t="inlineStr">
        <is>
          <t>CJ</t>
        </is>
      </c>
      <c r="D13" s="345" t="n">
        <v>2</v>
      </c>
      <c r="E13" s="346" t="n">
        <v>2284948.73</v>
      </c>
      <c r="F13" s="352">
        <f>D13*E13</f>
        <v/>
      </c>
    </row>
    <row r="14" ht="15" customHeight="1" s="290">
      <c r="A14" s="295" t="inlineStr">
        <is>
          <t>EEE-2</t>
        </is>
      </c>
      <c r="B14" s="334" t="inlineStr">
        <is>
          <t>EEE 38x20 (x2)</t>
        </is>
      </c>
      <c r="C14" s="334" t="inlineStr">
        <is>
          <t>CJ</t>
        </is>
      </c>
      <c r="D14" s="340" t="n">
        <v>2</v>
      </c>
      <c r="E14" s="341" t="n">
        <v>1208730.71</v>
      </c>
      <c r="F14" s="351">
        <f>D14*E14</f>
        <v/>
      </c>
    </row>
    <row r="15" ht="15" customHeight="1" s="290">
      <c r="A15" s="296" t="n"/>
      <c r="B15" s="349" t="inlineStr">
        <is>
          <t>TOTAL</t>
        </is>
      </c>
      <c r="C15" s="349" t="n"/>
      <c r="D15" s="349" t="n"/>
      <c r="E15" s="349" t="n"/>
      <c r="F15" s="352">
        <f>SUM(F5:F14)</f>
        <v/>
      </c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6C3483"/>
    <outlinePr summaryBelow="1" summaryRight="1"/>
    <pageSetUpPr fitToPage="0"/>
  </sheetPr>
  <dimension ref="A1:M20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289" min="1" max="1"/>
    <col width="24" customWidth="1" style="289" min="2" max="2"/>
    <col width="35" customWidth="1" style="289" min="3" max="3"/>
    <col width="12" customWidth="1" style="289" min="4" max="4"/>
    <col width="10" customWidth="1" style="289" min="5" max="5"/>
    <col width="12" customWidth="1" style="289" min="6" max="6"/>
    <col width="8" customWidth="1" style="289" min="8" max="8"/>
    <col width="14" customWidth="1" style="289" min="9" max="9"/>
    <col width="16" customWidth="1" style="289" min="10" max="10"/>
    <col width="8" customWidth="1" style="289" min="11" max="11"/>
    <col width="30" customWidth="1" style="289" min="13" max="13"/>
  </cols>
  <sheetData>
    <row r="1" ht="15.75" customHeight="1" s="290">
      <c r="A1" s="360" t="inlineStr">
        <is>
          <t>PRIMAVERA P6 LINKADO - EQ e custo do CRONO_MACRO</t>
        </is>
      </c>
    </row>
    <row r="3" ht="15" customHeight="1" s="290">
      <c r="A3" s="361" t="inlineStr">
        <is>
          <t>Act_ID</t>
        </is>
      </c>
      <c r="B3" s="361" t="inlineStr">
        <is>
          <t>WBS</t>
        </is>
      </c>
      <c r="C3" s="361" t="inlineStr">
        <is>
          <t>Activity</t>
        </is>
      </c>
      <c r="D3" s="361" t="inlineStr">
        <is>
          <t>Type</t>
        </is>
      </c>
      <c r="E3" s="361" t="inlineStr">
        <is>
          <t>Dur</t>
        </is>
      </c>
      <c r="F3" s="361" t="inlineStr">
        <is>
          <t>Start</t>
        </is>
      </c>
      <c r="G3" s="361" t="inlineStr">
        <is>
          <t>Finish</t>
        </is>
      </c>
      <c r="H3" s="361" t="inlineStr">
        <is>
          <t>Cal</t>
        </is>
      </c>
      <c r="I3" s="361" t="inlineStr">
        <is>
          <t>Cost</t>
        </is>
      </c>
      <c r="J3" s="361" t="inlineStr">
        <is>
          <t>Resource</t>
        </is>
      </c>
      <c r="K3" s="361" t="inlineStr">
        <is>
          <t>EQ</t>
        </is>
      </c>
      <c r="L3" s="361" t="inlineStr">
        <is>
          <t>LIG</t>
        </is>
      </c>
      <c r="M3" s="361" t="inlineStr">
        <is>
          <t>Notes</t>
        </is>
      </c>
    </row>
    <row r="4" ht="15" customHeight="1" s="290">
      <c r="A4" s="362" t="inlineStr">
        <is>
          <t>A2000</t>
        </is>
      </c>
      <c r="B4" s="362" t="inlineStr">
        <is>
          <t>S7.NOR.010524.PRJ</t>
        </is>
      </c>
      <c r="C4" s="362" t="inlineStr">
        <is>
          <t>PRJ Vila Alemoa</t>
        </is>
      </c>
      <c r="D4" s="362" t="inlineStr">
        <is>
          <t>TaskDep</t>
        </is>
      </c>
      <c r="E4" s="363" t="n">
        <v>15</v>
      </c>
      <c r="F4" s="362" t="inlineStr">
        <is>
          <t>10/04/26</t>
        </is>
      </c>
      <c r="G4" s="362" t="n"/>
      <c r="H4" s="362" t="inlineStr">
        <is>
          <t>5d/w</t>
        </is>
      </c>
      <c r="I4" s="364" t="n">
        <v>614578</v>
      </c>
      <c r="J4" s="362" t="inlineStr">
        <is>
          <t>Eng.Proj</t>
        </is>
      </c>
      <c r="K4" s="363" t="n">
        <v>1</v>
      </c>
      <c r="L4" s="362" t="n">
        <v>0</v>
      </c>
      <c r="M4" s="362" t="n"/>
    </row>
    <row r="5" ht="15" customHeight="1" s="290">
      <c r="A5" s="362" t="inlineStr">
        <is>
          <t>A2010</t>
        </is>
      </c>
      <c r="B5" s="362" t="inlineStr">
        <is>
          <t>S7.NOR.010524.EXE</t>
        </is>
      </c>
      <c r="C5" s="362" t="inlineStr">
        <is>
          <t>EXE Vila Alemoa</t>
        </is>
      </c>
      <c r="D5" s="362" t="inlineStr">
        <is>
          <t>TaskDep</t>
        </is>
      </c>
      <c r="E5" s="363">
        <f>IFERROR(ROUND(1407*CRONO_MACRO!$F$4/(CRONO_MACRO!J14/CRONO_MACRO!F14*1407*CRONO_MACRO!$D$4),0),0)</f>
        <v/>
      </c>
      <c r="F5" s="362" t="inlineStr">
        <is>
          <t>10/04/26</t>
        </is>
      </c>
      <c r="G5" s="362" t="inlineStr">
        <is>
          <t>24/09/26</t>
        </is>
      </c>
      <c r="H5" s="362" t="inlineStr">
        <is>
          <t>5d/w</t>
        </is>
      </c>
      <c r="I5" s="364" t="n">
        <v>6529887</v>
      </c>
      <c r="J5" s="362" t="inlineStr">
        <is>
          <t>Eq.Campo</t>
        </is>
      </c>
      <c r="K5" s="363">
        <f>IFERROR(ROUND(CRONO_MACRO!J14*1407/CRONO_MACRO!F14,0),0)</f>
        <v/>
      </c>
      <c r="L5" s="362" t="n">
        <v>1407</v>
      </c>
      <c r="M5" s="362" t="inlineStr">
        <is>
          <t>1407lig</t>
        </is>
      </c>
    </row>
    <row r="6" ht="15" customHeight="1" s="290">
      <c r="A6" s="362" t="inlineStr">
        <is>
          <t>A2020</t>
        </is>
      </c>
      <c r="B6" s="362" t="inlineStr">
        <is>
          <t>S7.NOR.010524.ASB</t>
        </is>
      </c>
      <c r="C6" s="362" t="inlineStr">
        <is>
          <t>ASB Vila Alemoa</t>
        </is>
      </c>
      <c r="D6" s="362" t="inlineStr">
        <is>
          <t>TaskDep</t>
        </is>
      </c>
      <c r="E6" s="363" t="n">
        <v>10</v>
      </c>
      <c r="F6" s="362" t="n"/>
      <c r="G6" s="362" t="inlineStr">
        <is>
          <t>24/09/26</t>
        </is>
      </c>
      <c r="H6" s="362" t="inlineStr">
        <is>
          <t>5d/w</t>
        </is>
      </c>
      <c r="I6" s="364" t="n">
        <v>614578</v>
      </c>
      <c r="J6" s="362" t="inlineStr">
        <is>
          <t>Eng.Asb</t>
        </is>
      </c>
      <c r="K6" s="363" t="n">
        <v>1</v>
      </c>
      <c r="L6" s="362" t="n">
        <v>0</v>
      </c>
      <c r="M6" s="362" t="n"/>
    </row>
    <row r="7" ht="15" customHeight="1" s="290">
      <c r="A7" s="362" t="inlineStr">
        <is>
          <t>A2100</t>
        </is>
      </c>
      <c r="B7" s="362" t="inlineStr">
        <is>
          <t>S7.NOR.010518.PRJ</t>
        </is>
      </c>
      <c r="C7" s="362" t="inlineStr">
        <is>
          <t>PRJ Ilheu Baixo</t>
        </is>
      </c>
      <c r="D7" s="362" t="inlineStr">
        <is>
          <t>TaskDep</t>
        </is>
      </c>
      <c r="E7" s="363" t="n">
        <v>15</v>
      </c>
      <c r="F7" s="362" t="inlineStr">
        <is>
          <t>10/04/26</t>
        </is>
      </c>
      <c r="G7" s="362" t="n"/>
      <c r="H7" s="362" t="inlineStr">
        <is>
          <t>5d/w</t>
        </is>
      </c>
      <c r="I7" s="364" t="n">
        <v>295277</v>
      </c>
      <c r="J7" s="362" t="inlineStr">
        <is>
          <t>Eng.Proj</t>
        </is>
      </c>
      <c r="K7" s="363" t="n">
        <v>1</v>
      </c>
      <c r="L7" s="362" t="n">
        <v>0</v>
      </c>
      <c r="M7" s="362" t="n"/>
    </row>
    <row r="8" ht="15" customHeight="1" s="290">
      <c r="A8" s="362" t="inlineStr">
        <is>
          <t>A2110</t>
        </is>
      </c>
      <c r="B8" s="362" t="inlineStr">
        <is>
          <t>S7.NOR.010518.EXE</t>
        </is>
      </c>
      <c r="C8" s="362" t="inlineStr">
        <is>
          <t>EXE Ilheu Baixo</t>
        </is>
      </c>
      <c r="D8" s="362" t="inlineStr">
        <is>
          <t>TaskDep</t>
        </is>
      </c>
      <c r="E8" s="363">
        <f>IFERROR(ROUND(676*CRONO_MACRO!$F$4/(CRONO_MACRO!J14/CRONO_MACRO!F14*676*CRONO_MACRO!$D$4),0),0)</f>
        <v/>
      </c>
      <c r="F8" s="362" t="inlineStr">
        <is>
          <t>10/04/26</t>
        </is>
      </c>
      <c r="G8" s="362" t="inlineStr">
        <is>
          <t>24/09/26</t>
        </is>
      </c>
      <c r="H8" s="362" t="inlineStr">
        <is>
          <t>5d/w</t>
        </is>
      </c>
      <c r="I8" s="364" t="n">
        <v>3137316</v>
      </c>
      <c r="J8" s="362" t="inlineStr">
        <is>
          <t>Eq.Campo</t>
        </is>
      </c>
      <c r="K8" s="363">
        <f>IFERROR(ROUND(CRONO_MACRO!J14*676/CRONO_MACRO!F14,0),0)</f>
        <v/>
      </c>
      <c r="L8" s="362" t="n">
        <v>676</v>
      </c>
      <c r="M8" s="362" t="inlineStr">
        <is>
          <t>676lig</t>
        </is>
      </c>
    </row>
    <row r="9" ht="15" customHeight="1" s="290">
      <c r="A9" s="362" t="inlineStr">
        <is>
          <t>A2120</t>
        </is>
      </c>
      <c r="B9" s="362" t="inlineStr">
        <is>
          <t>S7.NOR.010518.ASB</t>
        </is>
      </c>
      <c r="C9" s="362" t="inlineStr">
        <is>
          <t>ASB Ilheu Baixo</t>
        </is>
      </c>
      <c r="D9" s="362" t="inlineStr">
        <is>
          <t>TaskDep</t>
        </is>
      </c>
      <c r="E9" s="363" t="n">
        <v>10</v>
      </c>
      <c r="F9" s="362" t="n"/>
      <c r="G9" s="362" t="inlineStr">
        <is>
          <t>24/09/26</t>
        </is>
      </c>
      <c r="H9" s="362" t="inlineStr">
        <is>
          <t>5d/w</t>
        </is>
      </c>
      <c r="I9" s="364" t="n">
        <v>295277</v>
      </c>
      <c r="J9" s="362" t="inlineStr">
        <is>
          <t>Eng.Asb</t>
        </is>
      </c>
      <c r="K9" s="363" t="n">
        <v>1</v>
      </c>
      <c r="L9" s="362" t="n">
        <v>0</v>
      </c>
      <c r="M9" s="362" t="n"/>
    </row>
    <row r="10" ht="15" customHeight="1" s="290">
      <c r="A10" s="362" t="inlineStr">
        <is>
          <t>A2200</t>
        </is>
      </c>
      <c r="B10" s="362" t="inlineStr">
        <is>
          <t>S7.NOR.010522.PRJ</t>
        </is>
      </c>
      <c r="C10" s="362" t="inlineStr">
        <is>
          <t>PRJ NSRA Fatima</t>
        </is>
      </c>
      <c r="D10" s="362" t="inlineStr">
        <is>
          <t>TaskDep</t>
        </is>
      </c>
      <c r="E10" s="363" t="n">
        <v>15</v>
      </c>
      <c r="F10" s="362" t="inlineStr">
        <is>
          <t>10/04/26</t>
        </is>
      </c>
      <c r="G10" s="362" t="n"/>
      <c r="H10" s="362" t="inlineStr">
        <is>
          <t>5d/w</t>
        </is>
      </c>
      <c r="I10" s="364" t="n">
        <v>114005</v>
      </c>
      <c r="J10" s="362" t="inlineStr">
        <is>
          <t>Eng.Proj</t>
        </is>
      </c>
      <c r="K10" s="363" t="n">
        <v>1</v>
      </c>
      <c r="L10" s="362" t="n">
        <v>0</v>
      </c>
      <c r="M10" s="362" t="n"/>
    </row>
    <row r="11" ht="15" customHeight="1" s="290">
      <c r="A11" s="362" t="inlineStr">
        <is>
          <t>A2210</t>
        </is>
      </c>
      <c r="B11" s="362" t="inlineStr">
        <is>
          <t>S7.NOR.010522.EXE</t>
        </is>
      </c>
      <c r="C11" s="362" t="inlineStr">
        <is>
          <t>EXE NSRA Fatima</t>
        </is>
      </c>
      <c r="D11" s="362" t="inlineStr">
        <is>
          <t>TaskDep</t>
        </is>
      </c>
      <c r="E11" s="363">
        <f>IFERROR(ROUND(261*CRONO_MACRO!$F$4/(CRONO_MACRO!J14/CRONO_MACRO!F14*261*CRONO_MACRO!$D$4),0),0)</f>
        <v/>
      </c>
      <c r="F11" s="362" t="inlineStr">
        <is>
          <t>10/04/26</t>
        </is>
      </c>
      <c r="G11" s="362" t="inlineStr">
        <is>
          <t>24/09/26</t>
        </is>
      </c>
      <c r="H11" s="362" t="inlineStr">
        <is>
          <t>5d/w</t>
        </is>
      </c>
      <c r="I11" s="364" t="n">
        <v>1211301</v>
      </c>
      <c r="J11" s="362" t="inlineStr">
        <is>
          <t>Eq.Campo</t>
        </is>
      </c>
      <c r="K11" s="363">
        <f>IFERROR(ROUND(CRONO_MACRO!J14*261/CRONO_MACRO!F14,0),0)</f>
        <v/>
      </c>
      <c r="L11" s="362" t="n">
        <v>261</v>
      </c>
      <c r="M11" s="362" t="inlineStr">
        <is>
          <t>261lig</t>
        </is>
      </c>
    </row>
    <row r="12" ht="15" customHeight="1" s="290">
      <c r="A12" s="362" t="inlineStr">
        <is>
          <t>A2220</t>
        </is>
      </c>
      <c r="B12" s="362" t="inlineStr">
        <is>
          <t>S7.NOR.010522.ASB</t>
        </is>
      </c>
      <c r="C12" s="362" t="inlineStr">
        <is>
          <t>ASB NSRA Fatima</t>
        </is>
      </c>
      <c r="D12" s="362" t="inlineStr">
        <is>
          <t>TaskDep</t>
        </is>
      </c>
      <c r="E12" s="363" t="n">
        <v>10</v>
      </c>
      <c r="F12" s="362" t="n"/>
      <c r="G12" s="362" t="inlineStr">
        <is>
          <t>24/09/26</t>
        </is>
      </c>
      <c r="H12" s="362" t="inlineStr">
        <is>
          <t>5d/w</t>
        </is>
      </c>
      <c r="I12" s="364" t="n">
        <v>114005</v>
      </c>
      <c r="J12" s="362" t="inlineStr">
        <is>
          <t>Eng.Asb</t>
        </is>
      </c>
      <c r="K12" s="363" t="n">
        <v>1</v>
      </c>
      <c r="L12" s="362" t="n">
        <v>0</v>
      </c>
      <c r="M12" s="362" t="n"/>
    </row>
    <row r="13" ht="15" customHeight="1" s="290">
      <c r="A13" s="362" t="inlineStr">
        <is>
          <t>A2300</t>
        </is>
      </c>
      <c r="B13" s="362" t="inlineStr">
        <is>
          <t>S7.NOR.010526.PRJ</t>
        </is>
      </c>
      <c r="C13" s="362" t="inlineStr">
        <is>
          <t>PRJ Vila Telma</t>
        </is>
      </c>
      <c r="D13" s="362" t="inlineStr">
        <is>
          <t>TaskDep</t>
        </is>
      </c>
      <c r="E13" s="363" t="n">
        <v>15</v>
      </c>
      <c r="F13" s="362" t="inlineStr">
        <is>
          <t>10/04/26</t>
        </is>
      </c>
      <c r="G13" s="362" t="n"/>
      <c r="H13" s="362" t="inlineStr">
        <is>
          <t>5d/w</t>
        </is>
      </c>
      <c r="I13" s="364" t="n">
        <v>83429</v>
      </c>
      <c r="J13" s="362" t="inlineStr">
        <is>
          <t>Eng.Proj</t>
        </is>
      </c>
      <c r="K13" s="363" t="n">
        <v>1</v>
      </c>
      <c r="L13" s="362" t="n">
        <v>0</v>
      </c>
      <c r="M13" s="362" t="n"/>
    </row>
    <row r="14" ht="15" customHeight="1" s="290">
      <c r="A14" s="362" t="inlineStr">
        <is>
          <t>A2310</t>
        </is>
      </c>
      <c r="B14" s="362" t="inlineStr">
        <is>
          <t>S7.NOR.010526.EXE</t>
        </is>
      </c>
      <c r="C14" s="362" t="inlineStr">
        <is>
          <t>EXE Vila Telma</t>
        </is>
      </c>
      <c r="D14" s="362" t="inlineStr">
        <is>
          <t>TaskDep</t>
        </is>
      </c>
      <c r="E14" s="363">
        <f>IFERROR(ROUND(191*CRONO_MACRO!$F$4/(CRONO_MACRO!J14/CRONO_MACRO!F14*191*CRONO_MACRO!$D$4),0),0)</f>
        <v/>
      </c>
      <c r="F14" s="362" t="inlineStr">
        <is>
          <t>10/04/26</t>
        </is>
      </c>
      <c r="G14" s="362" t="inlineStr">
        <is>
          <t>24/09/26</t>
        </is>
      </c>
      <c r="H14" s="362" t="inlineStr">
        <is>
          <t>5d/w</t>
        </is>
      </c>
      <c r="I14" s="364" t="n">
        <v>886431</v>
      </c>
      <c r="J14" s="362" t="inlineStr">
        <is>
          <t>Eq.Campo</t>
        </is>
      </c>
      <c r="K14" s="363">
        <f>IFERROR(ROUND(CRONO_MACRO!J14*191/CRONO_MACRO!F14,0),0)</f>
        <v/>
      </c>
      <c r="L14" s="362" t="n">
        <v>191</v>
      </c>
      <c r="M14" s="362" t="inlineStr">
        <is>
          <t>191lig</t>
        </is>
      </c>
    </row>
    <row r="15" ht="15" customHeight="1" s="290">
      <c r="A15" s="362" t="inlineStr">
        <is>
          <t>A2320</t>
        </is>
      </c>
      <c r="B15" s="362" t="inlineStr">
        <is>
          <t>S7.NOR.010526.ASB</t>
        </is>
      </c>
      <c r="C15" s="362" t="inlineStr">
        <is>
          <t>ASB Vila Telma</t>
        </is>
      </c>
      <c r="D15" s="362" t="inlineStr">
        <is>
          <t>TaskDep</t>
        </is>
      </c>
      <c r="E15" s="363" t="n">
        <v>10</v>
      </c>
      <c r="F15" s="362" t="n"/>
      <c r="G15" s="362" t="inlineStr">
        <is>
          <t>24/09/26</t>
        </is>
      </c>
      <c r="H15" s="362" t="inlineStr">
        <is>
          <t>5d/w</t>
        </is>
      </c>
      <c r="I15" s="364" t="n">
        <v>83429</v>
      </c>
      <c r="J15" s="362" t="inlineStr">
        <is>
          <t>Eng.Asb</t>
        </is>
      </c>
      <c r="K15" s="363" t="n">
        <v>1</v>
      </c>
      <c r="L15" s="362" t="n">
        <v>0</v>
      </c>
      <c r="M15" s="362" t="n"/>
    </row>
    <row r="16" ht="15" customHeight="1" s="290">
      <c r="A16" s="362" t="inlineStr">
        <is>
          <t>A2400</t>
        </is>
      </c>
      <c r="B16" s="362" t="inlineStr">
        <is>
          <t>S7.NOR.010525.PRJ</t>
        </is>
      </c>
      <c r="C16" s="362" t="inlineStr">
        <is>
          <t>PRJ V.Alemoa Rem</t>
        </is>
      </c>
      <c r="D16" s="362" t="inlineStr">
        <is>
          <t>TaskDep</t>
        </is>
      </c>
      <c r="E16" s="363" t="n">
        <v>15</v>
      </c>
      <c r="F16" s="362" t="inlineStr">
        <is>
          <t>10/04/26</t>
        </is>
      </c>
      <c r="G16" s="362" t="n"/>
      <c r="H16" s="362" t="inlineStr">
        <is>
          <t>5d/w</t>
        </is>
      </c>
      <c r="I16" s="364" t="n">
        <v>43680</v>
      </c>
      <c r="J16" s="362" t="inlineStr">
        <is>
          <t>Eng.Proj</t>
        </is>
      </c>
      <c r="K16" s="363" t="n">
        <v>1</v>
      </c>
      <c r="L16" s="362" t="n">
        <v>0</v>
      </c>
      <c r="M16" s="362" t="n"/>
    </row>
    <row r="17" ht="15" customHeight="1" s="290">
      <c r="A17" s="362" t="inlineStr">
        <is>
          <t>A2410</t>
        </is>
      </c>
      <c r="B17" s="362" t="inlineStr">
        <is>
          <t>S7.NOR.010525.EXE</t>
        </is>
      </c>
      <c r="C17" s="362" t="inlineStr">
        <is>
          <t>EXE V.Alemoa Rem</t>
        </is>
      </c>
      <c r="D17" s="362" t="inlineStr">
        <is>
          <t>TaskDep</t>
        </is>
      </c>
      <c r="E17" s="363">
        <f>IFERROR(ROUND(100*CRONO_MACRO!$F$4/(CRONO_MACRO!J14/CRONO_MACRO!F14*100*CRONO_MACRO!$D$4),0),0)</f>
        <v/>
      </c>
      <c r="F17" s="362" t="inlineStr">
        <is>
          <t>10/04/26</t>
        </is>
      </c>
      <c r="G17" s="362" t="inlineStr">
        <is>
          <t>24/09/26</t>
        </is>
      </c>
      <c r="H17" s="362" t="inlineStr">
        <is>
          <t>5d/w</t>
        </is>
      </c>
      <c r="I17" s="364" t="n">
        <v>464100</v>
      </c>
      <c r="J17" s="362" t="inlineStr">
        <is>
          <t>Eq.Campo</t>
        </is>
      </c>
      <c r="K17" s="363">
        <f>IFERROR(ROUND(CRONO_MACRO!J14*100/CRONO_MACRO!F14,0),0)</f>
        <v/>
      </c>
      <c r="L17" s="362" t="n">
        <v>100</v>
      </c>
      <c r="M17" s="362" t="inlineStr">
        <is>
          <t>100lig</t>
        </is>
      </c>
    </row>
    <row r="18" ht="15" customHeight="1" s="290">
      <c r="A18" s="362" t="inlineStr">
        <is>
          <t>A2420</t>
        </is>
      </c>
      <c r="B18" s="362" t="inlineStr">
        <is>
          <t>S7.NOR.010525.ASB</t>
        </is>
      </c>
      <c r="C18" s="362" t="inlineStr">
        <is>
          <t>ASB V.Alemoa Rem</t>
        </is>
      </c>
      <c r="D18" s="362" t="inlineStr">
        <is>
          <t>TaskDep</t>
        </is>
      </c>
      <c r="E18" s="363" t="n">
        <v>10</v>
      </c>
      <c r="F18" s="362" t="n"/>
      <c r="G18" s="362" t="inlineStr">
        <is>
          <t>24/09/26</t>
        </is>
      </c>
      <c r="H18" s="362" t="inlineStr">
        <is>
          <t>5d/w</t>
        </is>
      </c>
      <c r="I18" s="364" t="n">
        <v>43680</v>
      </c>
      <c r="J18" s="362" t="inlineStr">
        <is>
          <t>Eng.Asb</t>
        </is>
      </c>
      <c r="K18" s="363" t="n">
        <v>1</v>
      </c>
      <c r="L18" s="362" t="n">
        <v>0</v>
      </c>
      <c r="M18" s="362" t="n"/>
    </row>
    <row r="19" ht="15" customHeight="1" s="290">
      <c r="A19" s="362" t="inlineStr">
        <is>
          <t>A2500</t>
        </is>
      </c>
      <c r="B19" s="362" t="inlineStr">
        <is>
          <t>S7.NOR.010521.PRJ</t>
        </is>
      </c>
      <c r="C19" s="362" t="inlineStr">
        <is>
          <t>PRJ Lote L Chico</t>
        </is>
      </c>
      <c r="D19" s="362" t="inlineStr">
        <is>
          <t>TaskDep</t>
        </is>
      </c>
      <c r="E19" s="363" t="n">
        <v>15</v>
      </c>
      <c r="F19" s="362" t="inlineStr">
        <is>
          <t>10/04/26</t>
        </is>
      </c>
      <c r="G19" s="362" t="n"/>
      <c r="H19" s="362" t="inlineStr">
        <is>
          <t>5d/w</t>
        </is>
      </c>
      <c r="I19" s="364" t="n">
        <v>41933</v>
      </c>
      <c r="J19" s="362" t="inlineStr">
        <is>
          <t>Eng.Proj</t>
        </is>
      </c>
      <c r="K19" s="363" t="n">
        <v>1</v>
      </c>
      <c r="L19" s="362" t="n">
        <v>0</v>
      </c>
      <c r="M19" s="362" t="n"/>
    </row>
    <row r="20" ht="15" customHeight="1" s="290">
      <c r="A20" s="362" t="inlineStr">
        <is>
          <t>A2510</t>
        </is>
      </c>
      <c r="B20" s="362" t="inlineStr">
        <is>
          <t>S7.NOR.010521.EXE</t>
        </is>
      </c>
      <c r="C20" s="362" t="inlineStr">
        <is>
          <t>EXE Lote L Chico</t>
        </is>
      </c>
      <c r="D20" s="362" t="inlineStr">
        <is>
          <t>TaskDep</t>
        </is>
      </c>
      <c r="E20" s="363">
        <f>IFERROR(ROUND(96*CRONO_MACRO!$F$4/(CRONO_MACRO!J14/CRONO_MACRO!F14*96*CRONO_MACRO!$D$4),0),0)</f>
        <v/>
      </c>
      <c r="F20" s="362" t="inlineStr">
        <is>
          <t>10/04/26</t>
        </is>
      </c>
      <c r="G20" s="362" t="inlineStr">
        <is>
          <t>24/09/26</t>
        </is>
      </c>
      <c r="H20" s="362" t="inlineStr">
        <is>
          <t>5d/w</t>
        </is>
      </c>
      <c r="I20" s="364" t="n">
        <v>445536</v>
      </c>
      <c r="J20" s="362" t="inlineStr">
        <is>
          <t>Eq.Campo</t>
        </is>
      </c>
      <c r="K20" s="363">
        <f>IFERROR(ROUND(CRONO_MACRO!J14*96/CRONO_MACRO!F14,0),0)</f>
        <v/>
      </c>
      <c r="L20" s="362" t="n">
        <v>96</v>
      </c>
      <c r="M20" s="362" t="inlineStr">
        <is>
          <t>96lig</t>
        </is>
      </c>
    </row>
    <row r="21" ht="15" customHeight="1" s="290">
      <c r="A21" s="362" t="inlineStr">
        <is>
          <t>A2520</t>
        </is>
      </c>
      <c r="B21" s="362" t="inlineStr">
        <is>
          <t>S7.NOR.010521.ASB</t>
        </is>
      </c>
      <c r="C21" s="362" t="inlineStr">
        <is>
          <t>ASB Lote L Chico</t>
        </is>
      </c>
      <c r="D21" s="362" t="inlineStr">
        <is>
          <t>TaskDep</t>
        </is>
      </c>
      <c r="E21" s="363" t="n">
        <v>10</v>
      </c>
      <c r="F21" s="362" t="n"/>
      <c r="G21" s="362" t="inlineStr">
        <is>
          <t>24/09/26</t>
        </is>
      </c>
      <c r="H21" s="362" t="inlineStr">
        <is>
          <t>5d/w</t>
        </is>
      </c>
      <c r="I21" s="364" t="n">
        <v>41933</v>
      </c>
      <c r="J21" s="362" t="inlineStr">
        <is>
          <t>Eng.Asb</t>
        </is>
      </c>
      <c r="K21" s="363" t="n">
        <v>1</v>
      </c>
      <c r="L21" s="362" t="n">
        <v>0</v>
      </c>
      <c r="M21" s="362" t="n"/>
    </row>
    <row r="22" ht="15" customHeight="1" s="290">
      <c r="A22" s="362" t="inlineStr">
        <is>
          <t>A2600</t>
        </is>
      </c>
      <c r="B22" s="362" t="inlineStr">
        <is>
          <t>S7.NOR.010523.PRJ</t>
        </is>
      </c>
      <c r="C22" s="362" t="inlineStr">
        <is>
          <t>PRJ V.Alemoa COHAB</t>
        </is>
      </c>
      <c r="D22" s="362" t="inlineStr">
        <is>
          <t>TaskDep</t>
        </is>
      </c>
      <c r="E22" s="363" t="n">
        <v>15</v>
      </c>
      <c r="F22" s="362" t="inlineStr">
        <is>
          <t>10/04/26</t>
        </is>
      </c>
      <c r="G22" s="362" t="n"/>
      <c r="H22" s="362" t="inlineStr">
        <is>
          <t>5d/w</t>
        </is>
      </c>
      <c r="I22" s="364" t="n">
        <v>34070</v>
      </c>
      <c r="J22" s="362" t="inlineStr">
        <is>
          <t>Eng.Proj</t>
        </is>
      </c>
      <c r="K22" s="363" t="n">
        <v>1</v>
      </c>
      <c r="L22" s="362" t="n">
        <v>0</v>
      </c>
      <c r="M22" s="362" t="n"/>
    </row>
    <row r="23" ht="15" customHeight="1" s="290">
      <c r="A23" s="362" t="inlineStr">
        <is>
          <t>A2610</t>
        </is>
      </c>
      <c r="B23" s="362" t="inlineStr">
        <is>
          <t>S7.NOR.010523.EXE</t>
        </is>
      </c>
      <c r="C23" s="362" t="inlineStr">
        <is>
          <t>EXE V.Alemoa COHAB</t>
        </is>
      </c>
      <c r="D23" s="362" t="inlineStr">
        <is>
          <t>TaskDep</t>
        </is>
      </c>
      <c r="E23" s="363">
        <f>IFERROR(ROUND(78*CRONO_MACRO!$F$4/(CRONO_MACRO!J14/CRONO_MACRO!F14*78*CRONO_MACRO!$D$4),0),0)</f>
        <v/>
      </c>
      <c r="F23" s="362" t="inlineStr">
        <is>
          <t>10/04/26</t>
        </is>
      </c>
      <c r="G23" s="362" t="inlineStr">
        <is>
          <t>24/09/26</t>
        </is>
      </c>
      <c r="H23" s="362" t="inlineStr">
        <is>
          <t>5d/w</t>
        </is>
      </c>
      <c r="I23" s="364" t="n">
        <v>361998</v>
      </c>
      <c r="J23" s="362" t="inlineStr">
        <is>
          <t>Eq.Campo</t>
        </is>
      </c>
      <c r="K23" s="363">
        <f>IFERROR(ROUND(CRONO_MACRO!J14*78/CRONO_MACRO!F14,0),0)</f>
        <v/>
      </c>
      <c r="L23" s="362" t="n">
        <v>78</v>
      </c>
      <c r="M23" s="362" t="inlineStr">
        <is>
          <t>78lig</t>
        </is>
      </c>
    </row>
    <row r="24" ht="15" customHeight="1" s="290">
      <c r="A24" s="362" t="inlineStr">
        <is>
          <t>A2620</t>
        </is>
      </c>
      <c r="B24" s="362" t="inlineStr">
        <is>
          <t>S7.NOR.010523.ASB</t>
        </is>
      </c>
      <c r="C24" s="362" t="inlineStr">
        <is>
          <t>ASB V.Alemoa COHAB</t>
        </is>
      </c>
      <c r="D24" s="362" t="inlineStr">
        <is>
          <t>TaskDep</t>
        </is>
      </c>
      <c r="E24" s="363" t="n">
        <v>10</v>
      </c>
      <c r="F24" s="362" t="n"/>
      <c r="G24" s="362" t="inlineStr">
        <is>
          <t>24/09/26</t>
        </is>
      </c>
      <c r="H24" s="362" t="inlineStr">
        <is>
          <t>5d/w</t>
        </is>
      </c>
      <c r="I24" s="364" t="n">
        <v>34070</v>
      </c>
      <c r="J24" s="362" t="inlineStr">
        <is>
          <t>Eng.Asb</t>
        </is>
      </c>
      <c r="K24" s="363" t="n">
        <v>1</v>
      </c>
      <c r="L24" s="362" t="n">
        <v>0</v>
      </c>
      <c r="M24" s="362" t="n"/>
    </row>
    <row r="25" ht="15" customHeight="1" s="290">
      <c r="A25" s="362" t="inlineStr">
        <is>
          <t>A2700</t>
        </is>
      </c>
      <c r="B25" s="362" t="inlineStr">
        <is>
          <t>S7.NOR.010520.PRJ</t>
        </is>
      </c>
      <c r="C25" s="362" t="inlineStr">
        <is>
          <t>PRJ Joao Barro</t>
        </is>
      </c>
      <c r="D25" s="362" t="inlineStr">
        <is>
          <t>TaskDep</t>
        </is>
      </c>
      <c r="E25" s="363" t="n">
        <v>15</v>
      </c>
      <c r="F25" s="362" t="inlineStr">
        <is>
          <t>10/04/26</t>
        </is>
      </c>
      <c r="G25" s="362" t="n"/>
      <c r="H25" s="362" t="inlineStr">
        <is>
          <t>5d/w</t>
        </is>
      </c>
      <c r="I25" s="364" t="n">
        <v>38002</v>
      </c>
      <c r="J25" s="362" t="inlineStr">
        <is>
          <t>Eng.Proj</t>
        </is>
      </c>
      <c r="K25" s="363" t="n">
        <v>1</v>
      </c>
      <c r="L25" s="362" t="n">
        <v>0</v>
      </c>
      <c r="M25" s="362" t="n"/>
    </row>
    <row r="26" ht="15" customHeight="1" s="290">
      <c r="A26" s="362" t="inlineStr">
        <is>
          <t>A2710</t>
        </is>
      </c>
      <c r="B26" s="362" t="inlineStr">
        <is>
          <t>S7.NOR.010520.EXE</t>
        </is>
      </c>
      <c r="C26" s="362" t="inlineStr">
        <is>
          <t>EXE Joao Barro</t>
        </is>
      </c>
      <c r="D26" s="362" t="inlineStr">
        <is>
          <t>TaskDep</t>
        </is>
      </c>
      <c r="E26" s="363">
        <f>IFERROR(ROUND(87*CRONO_MACRO!$F$4/(CRONO_MACRO!J14/CRONO_MACRO!F14*87*CRONO_MACRO!$D$4),0),0)</f>
        <v/>
      </c>
      <c r="F26" s="362" t="inlineStr">
        <is>
          <t>10/04/26</t>
        </is>
      </c>
      <c r="G26" s="362" t="inlineStr">
        <is>
          <t>24/09/26</t>
        </is>
      </c>
      <c r="H26" s="362" t="inlineStr">
        <is>
          <t>5d/w</t>
        </is>
      </c>
      <c r="I26" s="364" t="n">
        <v>403767</v>
      </c>
      <c r="J26" s="362" t="inlineStr">
        <is>
          <t>Eq.Campo</t>
        </is>
      </c>
      <c r="K26" s="363">
        <f>IFERROR(ROUND(CRONO_MACRO!J14*87/CRONO_MACRO!F14,0),0)</f>
        <v/>
      </c>
      <c r="L26" s="362" t="n">
        <v>87</v>
      </c>
      <c r="M26" s="362" t="inlineStr">
        <is>
          <t>87lig</t>
        </is>
      </c>
    </row>
    <row r="27" ht="15" customHeight="1" s="290">
      <c r="A27" s="362" t="inlineStr">
        <is>
          <t>A2720</t>
        </is>
      </c>
      <c r="B27" s="362" t="inlineStr">
        <is>
          <t>S7.NOR.010520.ASB</t>
        </is>
      </c>
      <c r="C27" s="362" t="inlineStr">
        <is>
          <t>ASB Joao Barro</t>
        </is>
      </c>
      <c r="D27" s="362" t="inlineStr">
        <is>
          <t>TaskDep</t>
        </is>
      </c>
      <c r="E27" s="363" t="n">
        <v>10</v>
      </c>
      <c r="F27" s="362" t="n"/>
      <c r="G27" s="362" t="inlineStr">
        <is>
          <t>24/09/26</t>
        </is>
      </c>
      <c r="H27" s="362" t="inlineStr">
        <is>
          <t>5d/w</t>
        </is>
      </c>
      <c r="I27" s="364" t="n">
        <v>38002</v>
      </c>
      <c r="J27" s="362" t="inlineStr">
        <is>
          <t>Eng.Asb</t>
        </is>
      </c>
      <c r="K27" s="363" t="n">
        <v>1</v>
      </c>
      <c r="L27" s="362" t="n">
        <v>0</v>
      </c>
      <c r="M27" s="362" t="n"/>
    </row>
    <row r="28" ht="15" customHeight="1" s="290">
      <c r="A28" s="362" t="inlineStr">
        <is>
          <t>A2800</t>
        </is>
      </c>
      <c r="B28" s="362" t="inlineStr">
        <is>
          <t>S7.NOR.010515.PRJ</t>
        </is>
      </c>
      <c r="C28" s="362" t="inlineStr">
        <is>
          <t>PRJ Saboo II</t>
        </is>
      </c>
      <c r="D28" s="362" t="inlineStr">
        <is>
          <t>TaskDep</t>
        </is>
      </c>
      <c r="E28" s="363" t="n">
        <v>15</v>
      </c>
      <c r="F28" s="362" t="inlineStr">
        <is>
          <t>10/04/26</t>
        </is>
      </c>
      <c r="G28" s="362" t="n"/>
      <c r="H28" s="362" t="inlineStr">
        <is>
          <t>5d/w</t>
        </is>
      </c>
      <c r="I28" s="364" t="n">
        <v>37565</v>
      </c>
      <c r="J28" s="362" t="inlineStr">
        <is>
          <t>Eng.Proj</t>
        </is>
      </c>
      <c r="K28" s="363" t="n">
        <v>1</v>
      </c>
      <c r="L28" s="362" t="n">
        <v>0</v>
      </c>
      <c r="M28" s="362" t="n"/>
    </row>
    <row r="29" ht="15" customHeight="1" s="290">
      <c r="A29" s="362" t="inlineStr">
        <is>
          <t>A2810</t>
        </is>
      </c>
      <c r="B29" s="362" t="inlineStr">
        <is>
          <t>S7.NOR.010515.EXE</t>
        </is>
      </c>
      <c r="C29" s="362" t="inlineStr">
        <is>
          <t>EXE Saboo II</t>
        </is>
      </c>
      <c r="D29" s="362" t="inlineStr">
        <is>
          <t>TaskDep</t>
        </is>
      </c>
      <c r="E29" s="363">
        <f>IFERROR(ROUND(86*CRONO_MACRO!$F$4/(CRONO_MACRO!J14/CRONO_MACRO!F14*86*CRONO_MACRO!$D$4),0),0)</f>
        <v/>
      </c>
      <c r="F29" s="362" t="inlineStr">
        <is>
          <t>10/04/26</t>
        </is>
      </c>
      <c r="G29" s="362" t="inlineStr">
        <is>
          <t>24/09/26</t>
        </is>
      </c>
      <c r="H29" s="362" t="inlineStr">
        <is>
          <t>5d/w</t>
        </is>
      </c>
      <c r="I29" s="364" t="n">
        <v>399126</v>
      </c>
      <c r="J29" s="362" t="inlineStr">
        <is>
          <t>Eq.Campo</t>
        </is>
      </c>
      <c r="K29" s="363">
        <f>IFERROR(ROUND(CRONO_MACRO!J14*86/CRONO_MACRO!F14,0),0)</f>
        <v/>
      </c>
      <c r="L29" s="362" t="n">
        <v>86</v>
      </c>
      <c r="M29" s="362" t="inlineStr">
        <is>
          <t>86lig</t>
        </is>
      </c>
    </row>
    <row r="30" ht="15" customHeight="1" s="290">
      <c r="A30" s="362" t="inlineStr">
        <is>
          <t>A2820</t>
        </is>
      </c>
      <c r="B30" s="362" t="inlineStr">
        <is>
          <t>S7.NOR.010515.ASB</t>
        </is>
      </c>
      <c r="C30" s="362" t="inlineStr">
        <is>
          <t>ASB Saboo II</t>
        </is>
      </c>
      <c r="D30" s="362" t="inlineStr">
        <is>
          <t>TaskDep</t>
        </is>
      </c>
      <c r="E30" s="363" t="n">
        <v>10</v>
      </c>
      <c r="F30" s="362" t="n"/>
      <c r="G30" s="362" t="inlineStr">
        <is>
          <t>24/09/26</t>
        </is>
      </c>
      <c r="H30" s="362" t="inlineStr">
        <is>
          <t>5d/w</t>
        </is>
      </c>
      <c r="I30" s="364" t="n">
        <v>37565</v>
      </c>
      <c r="J30" s="362" t="inlineStr">
        <is>
          <t>Eng.Asb</t>
        </is>
      </c>
      <c r="K30" s="363" t="n">
        <v>1</v>
      </c>
      <c r="L30" s="362" t="n">
        <v>0</v>
      </c>
      <c r="M30" s="362" t="n"/>
    </row>
    <row r="31" ht="15" customHeight="1" s="290">
      <c r="A31" s="362" t="inlineStr">
        <is>
          <t>A2900</t>
        </is>
      </c>
      <c r="B31" s="362" t="inlineStr">
        <is>
          <t>S7.NOR.010517.PRJ</t>
        </is>
      </c>
      <c r="C31" s="362" t="inlineStr">
        <is>
          <t>PRJ Fav.Butanta</t>
        </is>
      </c>
      <c r="D31" s="362" t="inlineStr">
        <is>
          <t>TaskDep</t>
        </is>
      </c>
      <c r="E31" s="363" t="n">
        <v>15</v>
      </c>
      <c r="F31" s="362" t="inlineStr">
        <is>
          <t>10/04/26</t>
        </is>
      </c>
      <c r="G31" s="362" t="n"/>
      <c r="H31" s="362" t="inlineStr">
        <is>
          <t>5d/w</t>
        </is>
      </c>
      <c r="I31" s="364" t="n">
        <v>6115</v>
      </c>
      <c r="J31" s="362" t="inlineStr">
        <is>
          <t>Eng.Proj</t>
        </is>
      </c>
      <c r="K31" s="363" t="n">
        <v>1</v>
      </c>
      <c r="L31" s="362" t="n">
        <v>0</v>
      </c>
      <c r="M31" s="362" t="n"/>
    </row>
    <row r="32" ht="15" customHeight="1" s="290">
      <c r="A32" s="362" t="inlineStr">
        <is>
          <t>A2910</t>
        </is>
      </c>
      <c r="B32" s="362" t="inlineStr">
        <is>
          <t>S7.NOR.010517.EXE</t>
        </is>
      </c>
      <c r="C32" s="362" t="inlineStr">
        <is>
          <t>EXE Fav.Butanta</t>
        </is>
      </c>
      <c r="D32" s="362" t="inlineStr">
        <is>
          <t>TaskDep</t>
        </is>
      </c>
      <c r="E32" s="363">
        <f>IFERROR(ROUND(14*CRONO_MACRO!$F$4/(CRONO_MACRO!J14/CRONO_MACRO!F14*14*CRONO_MACRO!$D$4),0),0)</f>
        <v/>
      </c>
      <c r="F32" s="362" t="inlineStr">
        <is>
          <t>10/04/26</t>
        </is>
      </c>
      <c r="G32" s="362" t="inlineStr">
        <is>
          <t>24/09/26</t>
        </is>
      </c>
      <c r="H32" s="362" t="inlineStr">
        <is>
          <t>5d/w</t>
        </is>
      </c>
      <c r="I32" s="364" t="n">
        <v>64974</v>
      </c>
      <c r="J32" s="362" t="inlineStr">
        <is>
          <t>Eq.Campo</t>
        </is>
      </c>
      <c r="K32" s="363">
        <f>IFERROR(ROUND(CRONO_MACRO!J14*14/CRONO_MACRO!F14,0),0)</f>
        <v/>
      </c>
      <c r="L32" s="362" t="n">
        <v>14</v>
      </c>
      <c r="M32" s="362" t="inlineStr">
        <is>
          <t>14lig</t>
        </is>
      </c>
    </row>
    <row r="33" ht="15" customHeight="1" s="290">
      <c r="A33" s="362" t="inlineStr">
        <is>
          <t>A2920</t>
        </is>
      </c>
      <c r="B33" s="362" t="inlineStr">
        <is>
          <t>S7.NOR.010517.ASB</t>
        </is>
      </c>
      <c r="C33" s="362" t="inlineStr">
        <is>
          <t>ASB Fav.Butanta</t>
        </is>
      </c>
      <c r="D33" s="362" t="inlineStr">
        <is>
          <t>TaskDep</t>
        </is>
      </c>
      <c r="E33" s="363" t="n">
        <v>10</v>
      </c>
      <c r="F33" s="362" t="n"/>
      <c r="G33" s="362" t="inlineStr">
        <is>
          <t>24/09/26</t>
        </is>
      </c>
      <c r="H33" s="362" t="inlineStr">
        <is>
          <t>5d/w</t>
        </is>
      </c>
      <c r="I33" s="364" t="n">
        <v>6115</v>
      </c>
      <c r="J33" s="362" t="inlineStr">
        <is>
          <t>Eng.Asb</t>
        </is>
      </c>
      <c r="K33" s="363" t="n">
        <v>1</v>
      </c>
      <c r="L33" s="362" t="n">
        <v>0</v>
      </c>
      <c r="M33" s="362" t="n"/>
    </row>
    <row r="34" ht="15" customHeight="1" s="290">
      <c r="A34" s="362" t="inlineStr">
        <is>
          <t>A3000</t>
        </is>
      </c>
      <c r="B34" s="362" t="inlineStr">
        <is>
          <t>S8.VPR.010502.PRJ</t>
        </is>
      </c>
      <c r="C34" s="362" t="inlineStr">
        <is>
          <t>PRJ R Um N.Cintra</t>
        </is>
      </c>
      <c r="D34" s="362" t="inlineStr">
        <is>
          <t>TaskDep</t>
        </is>
      </c>
      <c r="E34" s="363" t="n">
        <v>15</v>
      </c>
      <c r="F34" s="362" t="inlineStr">
        <is>
          <t>11/05/26</t>
        </is>
      </c>
      <c r="G34" s="362" t="n"/>
      <c r="H34" s="362" t="inlineStr">
        <is>
          <t>5d/w</t>
        </is>
      </c>
      <c r="I34" s="364" t="n">
        <v>304013</v>
      </c>
      <c r="J34" s="362" t="inlineStr">
        <is>
          <t>Eng.Proj</t>
        </is>
      </c>
      <c r="K34" s="363" t="n">
        <v>1</v>
      </c>
      <c r="L34" s="362" t="n">
        <v>0</v>
      </c>
      <c r="M34" s="362" t="n"/>
    </row>
    <row r="35" ht="15" customHeight="1" s="290">
      <c r="A35" s="362" t="inlineStr">
        <is>
          <t>A3010</t>
        </is>
      </c>
      <c r="B35" s="362" t="inlineStr">
        <is>
          <t>S8.VPR.010502.EXE</t>
        </is>
      </c>
      <c r="C35" s="362" t="inlineStr">
        <is>
          <t>EXE R Um N.Cintra</t>
        </is>
      </c>
      <c r="D35" s="362" t="inlineStr">
        <is>
          <t>TaskDep</t>
        </is>
      </c>
      <c r="E35" s="363">
        <f>IFERROR(ROUND(696*CRONO_MACRO!$F$4/(CRONO_MACRO!J15/CRONO_MACRO!F15*696*CRONO_MACRO!$D$4),0),0)</f>
        <v/>
      </c>
      <c r="F35" s="362" t="inlineStr">
        <is>
          <t>11/05/26</t>
        </is>
      </c>
      <c r="G35" s="362" t="inlineStr">
        <is>
          <t>23/10/26</t>
        </is>
      </c>
      <c r="H35" s="362" t="inlineStr">
        <is>
          <t>5d/w</t>
        </is>
      </c>
      <c r="I35" s="364" t="n">
        <v>3230136</v>
      </c>
      <c r="J35" s="362" t="inlineStr">
        <is>
          <t>Eq.Campo</t>
        </is>
      </c>
      <c r="K35" s="363">
        <f>IFERROR(ROUND(CRONO_MACRO!J15*696/CRONO_MACRO!F15,0),0)</f>
        <v/>
      </c>
      <c r="L35" s="362" t="n">
        <v>696</v>
      </c>
      <c r="M35" s="362" t="inlineStr">
        <is>
          <t>696lig</t>
        </is>
      </c>
    </row>
    <row r="36" ht="15" customHeight="1" s="290">
      <c r="A36" s="362" t="inlineStr">
        <is>
          <t>A3020</t>
        </is>
      </c>
      <c r="B36" s="362" t="inlineStr">
        <is>
          <t>S8.VPR.010502.ASB</t>
        </is>
      </c>
      <c r="C36" s="362" t="inlineStr">
        <is>
          <t>ASB R Um N.Cintra</t>
        </is>
      </c>
      <c r="D36" s="362" t="inlineStr">
        <is>
          <t>TaskDep</t>
        </is>
      </c>
      <c r="E36" s="363" t="n">
        <v>10</v>
      </c>
      <c r="F36" s="362" t="n"/>
      <c r="G36" s="362" t="inlineStr">
        <is>
          <t>23/10/26</t>
        </is>
      </c>
      <c r="H36" s="362" t="inlineStr">
        <is>
          <t>5d/w</t>
        </is>
      </c>
      <c r="I36" s="364" t="n">
        <v>304013</v>
      </c>
      <c r="J36" s="362" t="inlineStr">
        <is>
          <t>Eng.Asb</t>
        </is>
      </c>
      <c r="K36" s="363" t="n">
        <v>1</v>
      </c>
      <c r="L36" s="362" t="n">
        <v>0</v>
      </c>
      <c r="M36" s="362" t="n"/>
    </row>
    <row r="37" ht="15" customHeight="1" s="290">
      <c r="A37" s="362" t="inlineStr">
        <is>
          <t>A3100</t>
        </is>
      </c>
      <c r="B37" s="362" t="inlineStr">
        <is>
          <t>S8.VPR.010507.PRJ</t>
        </is>
      </c>
      <c r="C37" s="362" t="inlineStr">
        <is>
          <t>PRJ V.Progresso</t>
        </is>
      </c>
      <c r="D37" s="362" t="inlineStr">
        <is>
          <t>TaskDep</t>
        </is>
      </c>
      <c r="E37" s="363" t="n">
        <v>15</v>
      </c>
      <c r="F37" s="362" t="inlineStr">
        <is>
          <t>11/05/26</t>
        </is>
      </c>
      <c r="G37" s="362" t="n"/>
      <c r="H37" s="362" t="inlineStr">
        <is>
          <t>5d/w</t>
        </is>
      </c>
      <c r="I37" s="364" t="n">
        <v>265574</v>
      </c>
      <c r="J37" s="362" t="inlineStr">
        <is>
          <t>Eng.Proj</t>
        </is>
      </c>
      <c r="K37" s="363" t="n">
        <v>1</v>
      </c>
      <c r="L37" s="362" t="n">
        <v>0</v>
      </c>
      <c r="M37" s="362" t="n"/>
    </row>
    <row r="38" ht="15" customHeight="1" s="290">
      <c r="A38" s="362" t="inlineStr">
        <is>
          <t>A3110</t>
        </is>
      </c>
      <c r="B38" s="362" t="inlineStr">
        <is>
          <t>S8.VPR.010507.EXE</t>
        </is>
      </c>
      <c r="C38" s="362" t="inlineStr">
        <is>
          <t>EXE V.Progresso</t>
        </is>
      </c>
      <c r="D38" s="362" t="inlineStr">
        <is>
          <t>TaskDep</t>
        </is>
      </c>
      <c r="E38" s="363">
        <f>IFERROR(ROUND(608*CRONO_MACRO!$F$4/(CRONO_MACRO!J15/CRONO_MACRO!F15*608*CRONO_MACRO!$D$4),0),0)</f>
        <v/>
      </c>
      <c r="F38" s="362" t="inlineStr">
        <is>
          <t>11/05/26</t>
        </is>
      </c>
      <c r="G38" s="362" t="inlineStr">
        <is>
          <t>23/10/26</t>
        </is>
      </c>
      <c r="H38" s="362" t="inlineStr">
        <is>
          <t>5d/w</t>
        </is>
      </c>
      <c r="I38" s="364" t="n">
        <v>2821728</v>
      </c>
      <c r="J38" s="362" t="inlineStr">
        <is>
          <t>Eq.Campo</t>
        </is>
      </c>
      <c r="K38" s="363">
        <f>IFERROR(ROUND(CRONO_MACRO!J15*608/CRONO_MACRO!F15,0),0)</f>
        <v/>
      </c>
      <c r="L38" s="362" t="n">
        <v>608</v>
      </c>
      <c r="M38" s="362" t="inlineStr">
        <is>
          <t>608lig</t>
        </is>
      </c>
    </row>
    <row r="39" ht="15" customHeight="1" s="290">
      <c r="A39" s="362" t="inlineStr">
        <is>
          <t>A3120</t>
        </is>
      </c>
      <c r="B39" s="362" t="inlineStr">
        <is>
          <t>S8.VPR.010507.ASB</t>
        </is>
      </c>
      <c r="C39" s="362" t="inlineStr">
        <is>
          <t>ASB V.Progresso</t>
        </is>
      </c>
      <c r="D39" s="362" t="inlineStr">
        <is>
          <t>TaskDep</t>
        </is>
      </c>
      <c r="E39" s="363" t="n">
        <v>10</v>
      </c>
      <c r="F39" s="362" t="n"/>
      <c r="G39" s="362" t="inlineStr">
        <is>
          <t>23/10/26</t>
        </is>
      </c>
      <c r="H39" s="362" t="inlineStr">
        <is>
          <t>5d/w</t>
        </is>
      </c>
      <c r="I39" s="364" t="n">
        <v>265574</v>
      </c>
      <c r="J39" s="362" t="inlineStr">
        <is>
          <t>Eng.Asb</t>
        </is>
      </c>
      <c r="K39" s="363" t="n">
        <v>1</v>
      </c>
      <c r="L39" s="362" t="n">
        <v>0</v>
      </c>
      <c r="M39" s="362" t="n"/>
    </row>
    <row r="40" ht="15" customHeight="1" s="290">
      <c r="A40" s="362" t="inlineStr">
        <is>
          <t>A3200</t>
        </is>
      </c>
      <c r="B40" s="362" t="inlineStr">
        <is>
          <t>S8.VPR.010503.PRJ</t>
        </is>
      </c>
      <c r="C40" s="362" t="inlineStr">
        <is>
          <t>PRJ Encosta Saboo</t>
        </is>
      </c>
      <c r="D40" s="362" t="inlineStr">
        <is>
          <t>TaskDep</t>
        </is>
      </c>
      <c r="E40" s="363" t="n">
        <v>15</v>
      </c>
      <c r="F40" s="362" t="inlineStr">
        <is>
          <t>11/05/26</t>
        </is>
      </c>
      <c r="G40" s="362" t="n"/>
      <c r="H40" s="362" t="inlineStr">
        <is>
          <t>5d/w</t>
        </is>
      </c>
      <c r="I40" s="364" t="n">
        <v>122304</v>
      </c>
      <c r="J40" s="362" t="inlineStr">
        <is>
          <t>Eng.Proj</t>
        </is>
      </c>
      <c r="K40" s="363" t="n">
        <v>1</v>
      </c>
      <c r="L40" s="362" t="n">
        <v>0</v>
      </c>
      <c r="M40" s="362" t="n"/>
    </row>
    <row r="41" ht="15" customHeight="1" s="290">
      <c r="A41" s="362" t="inlineStr">
        <is>
          <t>A3210</t>
        </is>
      </c>
      <c r="B41" s="362" t="inlineStr">
        <is>
          <t>S8.VPR.010503.EXE</t>
        </is>
      </c>
      <c r="C41" s="362" t="inlineStr">
        <is>
          <t>EXE Encosta Saboo</t>
        </is>
      </c>
      <c r="D41" s="362" t="inlineStr">
        <is>
          <t>TaskDep</t>
        </is>
      </c>
      <c r="E41" s="363">
        <f>IFERROR(ROUND(280*CRONO_MACRO!$F$4/(CRONO_MACRO!J15/CRONO_MACRO!F15*280*CRONO_MACRO!$D$4),0),0)</f>
        <v/>
      </c>
      <c r="F41" s="362" t="inlineStr">
        <is>
          <t>11/05/26</t>
        </is>
      </c>
      <c r="G41" s="362" t="inlineStr">
        <is>
          <t>23/10/26</t>
        </is>
      </c>
      <c r="H41" s="362" t="inlineStr">
        <is>
          <t>5d/w</t>
        </is>
      </c>
      <c r="I41" s="364" t="n">
        <v>1299480</v>
      </c>
      <c r="J41" s="362" t="inlineStr">
        <is>
          <t>Eq.Campo</t>
        </is>
      </c>
      <c r="K41" s="363">
        <f>IFERROR(ROUND(CRONO_MACRO!J15*280/CRONO_MACRO!F15,0),0)</f>
        <v/>
      </c>
      <c r="L41" s="362" t="n">
        <v>280</v>
      </c>
      <c r="M41" s="362" t="inlineStr">
        <is>
          <t>280lig</t>
        </is>
      </c>
    </row>
    <row r="42" ht="15" customHeight="1" s="290">
      <c r="A42" s="362" t="inlineStr">
        <is>
          <t>A3220</t>
        </is>
      </c>
      <c r="B42" s="362" t="inlineStr">
        <is>
          <t>S8.VPR.010503.ASB</t>
        </is>
      </c>
      <c r="C42" s="362" t="inlineStr">
        <is>
          <t>ASB Encosta Saboo</t>
        </is>
      </c>
      <c r="D42" s="362" t="inlineStr">
        <is>
          <t>TaskDep</t>
        </is>
      </c>
      <c r="E42" s="363" t="n">
        <v>10</v>
      </c>
      <c r="F42" s="362" t="n"/>
      <c r="G42" s="362" t="inlineStr">
        <is>
          <t>23/10/26</t>
        </is>
      </c>
      <c r="H42" s="362" t="inlineStr">
        <is>
          <t>5d/w</t>
        </is>
      </c>
      <c r="I42" s="364" t="n">
        <v>122304</v>
      </c>
      <c r="J42" s="362" t="inlineStr">
        <is>
          <t>Eng.Asb</t>
        </is>
      </c>
      <c r="K42" s="363" t="n">
        <v>1</v>
      </c>
      <c r="L42" s="362" t="n">
        <v>0</v>
      </c>
      <c r="M42" s="362" t="n"/>
    </row>
    <row r="43" ht="15" customHeight="1" s="290">
      <c r="A43" s="362" t="inlineStr">
        <is>
          <t>A3300</t>
        </is>
      </c>
      <c r="B43" s="362" t="inlineStr">
        <is>
          <t>S8.VPR.010504.PRJ</t>
        </is>
      </c>
      <c r="C43" s="362" t="inlineStr">
        <is>
          <t>PRJ Menino Jesus</t>
        </is>
      </c>
      <c r="D43" s="362" t="inlineStr">
        <is>
          <t>TaskDep</t>
        </is>
      </c>
      <c r="E43" s="363" t="n">
        <v>15</v>
      </c>
      <c r="F43" s="362" t="inlineStr">
        <is>
          <t>11/05/26</t>
        </is>
      </c>
      <c r="G43" s="362" t="n"/>
      <c r="H43" s="362" t="inlineStr">
        <is>
          <t>5d/w</t>
        </is>
      </c>
      <c r="I43" s="364" t="n">
        <v>69014</v>
      </c>
      <c r="J43" s="362" t="inlineStr">
        <is>
          <t>Eng.Proj</t>
        </is>
      </c>
      <c r="K43" s="363" t="n">
        <v>1</v>
      </c>
      <c r="L43" s="362" t="n">
        <v>0</v>
      </c>
      <c r="M43" s="362" t="n"/>
    </row>
    <row r="44" ht="15" customHeight="1" s="290">
      <c r="A44" s="362" t="inlineStr">
        <is>
          <t>A3310</t>
        </is>
      </c>
      <c r="B44" s="362" t="inlineStr">
        <is>
          <t>S8.VPR.010504.EXE</t>
        </is>
      </c>
      <c r="C44" s="362" t="inlineStr">
        <is>
          <t>EXE Menino Jesus</t>
        </is>
      </c>
      <c r="D44" s="362" t="inlineStr">
        <is>
          <t>TaskDep</t>
        </is>
      </c>
      <c r="E44" s="363">
        <f>IFERROR(ROUND(158*CRONO_MACRO!$F$4/(CRONO_MACRO!J15/CRONO_MACRO!F15*158*CRONO_MACRO!$D$4),0),0)</f>
        <v/>
      </c>
      <c r="F44" s="362" t="inlineStr">
        <is>
          <t>11/05/26</t>
        </is>
      </c>
      <c r="G44" s="362" t="inlineStr">
        <is>
          <t>23/10/26</t>
        </is>
      </c>
      <c r="H44" s="362" t="inlineStr">
        <is>
          <t>5d/w</t>
        </is>
      </c>
      <c r="I44" s="364" t="n">
        <v>733278</v>
      </c>
      <c r="J44" s="362" t="inlineStr">
        <is>
          <t>Eq.Campo</t>
        </is>
      </c>
      <c r="K44" s="363">
        <f>IFERROR(ROUND(CRONO_MACRO!J15*158/CRONO_MACRO!F15,0),0)</f>
        <v/>
      </c>
      <c r="L44" s="362" t="n">
        <v>158</v>
      </c>
      <c r="M44" s="362" t="inlineStr">
        <is>
          <t>158lig</t>
        </is>
      </c>
    </row>
    <row r="45" ht="15" customHeight="1" s="290">
      <c r="A45" s="362" t="inlineStr">
        <is>
          <t>A3320</t>
        </is>
      </c>
      <c r="B45" s="362" t="inlineStr">
        <is>
          <t>S8.VPR.010504.ASB</t>
        </is>
      </c>
      <c r="C45" s="362" t="inlineStr">
        <is>
          <t>ASB Menino Jesus</t>
        </is>
      </c>
      <c r="D45" s="362" t="inlineStr">
        <is>
          <t>TaskDep</t>
        </is>
      </c>
      <c r="E45" s="363" t="n">
        <v>10</v>
      </c>
      <c r="F45" s="362" t="n"/>
      <c r="G45" s="362" t="inlineStr">
        <is>
          <t>23/10/26</t>
        </is>
      </c>
      <c r="H45" s="362" t="inlineStr">
        <is>
          <t>5d/w</t>
        </is>
      </c>
      <c r="I45" s="364" t="n">
        <v>69014</v>
      </c>
      <c r="J45" s="362" t="inlineStr">
        <is>
          <t>Eng.Asb</t>
        </is>
      </c>
      <c r="K45" s="363" t="n">
        <v>1</v>
      </c>
      <c r="L45" s="362" t="n">
        <v>0</v>
      </c>
      <c r="M45" s="362" t="n"/>
    </row>
    <row r="46" ht="15" customHeight="1" s="290">
      <c r="A46" s="362" t="inlineStr">
        <is>
          <t>A3400</t>
        </is>
      </c>
      <c r="B46" s="362" t="inlineStr">
        <is>
          <t>S8.VPR.010506.PRJ</t>
        </is>
      </c>
      <c r="C46" s="362" t="inlineStr">
        <is>
          <t>PRJ Rua Nove</t>
        </is>
      </c>
      <c r="D46" s="362" t="inlineStr">
        <is>
          <t>TaskDep</t>
        </is>
      </c>
      <c r="E46" s="363" t="n">
        <v>15</v>
      </c>
      <c r="F46" s="362" t="inlineStr">
        <is>
          <t>11/05/26</t>
        </is>
      </c>
      <c r="G46" s="362" t="n"/>
      <c r="H46" s="362" t="inlineStr">
        <is>
          <t>5d/w</t>
        </is>
      </c>
      <c r="I46" s="364" t="n">
        <v>23587</v>
      </c>
      <c r="J46" s="362" t="inlineStr">
        <is>
          <t>Eng.Proj</t>
        </is>
      </c>
      <c r="K46" s="363" t="n">
        <v>1</v>
      </c>
      <c r="L46" s="362" t="n">
        <v>0</v>
      </c>
      <c r="M46" s="362" t="n"/>
    </row>
    <row r="47" ht="15" customHeight="1" s="290">
      <c r="A47" s="362" t="inlineStr">
        <is>
          <t>A3410</t>
        </is>
      </c>
      <c r="B47" s="362" t="inlineStr">
        <is>
          <t>S8.VPR.010506.EXE</t>
        </is>
      </c>
      <c r="C47" s="362" t="inlineStr">
        <is>
          <t>EXE Rua Nove</t>
        </is>
      </c>
      <c r="D47" s="362" t="inlineStr">
        <is>
          <t>TaskDep</t>
        </is>
      </c>
      <c r="E47" s="363">
        <f>IFERROR(ROUND(54*CRONO_MACRO!$F$4/(CRONO_MACRO!J15/CRONO_MACRO!F15*54*CRONO_MACRO!$D$4),0),0)</f>
        <v/>
      </c>
      <c r="F47" s="362" t="inlineStr">
        <is>
          <t>11/05/26</t>
        </is>
      </c>
      <c r="G47" s="362" t="inlineStr">
        <is>
          <t>23/10/26</t>
        </is>
      </c>
      <c r="H47" s="362" t="inlineStr">
        <is>
          <t>5d/w</t>
        </is>
      </c>
      <c r="I47" s="364" t="n">
        <v>250614</v>
      </c>
      <c r="J47" s="362" t="inlineStr">
        <is>
          <t>Eq.Campo</t>
        </is>
      </c>
      <c r="K47" s="363">
        <f>IFERROR(ROUND(CRONO_MACRO!J15*54/CRONO_MACRO!F15,0),0)</f>
        <v/>
      </c>
      <c r="L47" s="362" t="n">
        <v>54</v>
      </c>
      <c r="M47" s="362" t="inlineStr">
        <is>
          <t>54lig</t>
        </is>
      </c>
    </row>
    <row r="48" ht="15" customHeight="1" s="290">
      <c r="A48" s="362" t="inlineStr">
        <is>
          <t>A3420</t>
        </is>
      </c>
      <c r="B48" s="362" t="inlineStr">
        <is>
          <t>S8.VPR.010506.ASB</t>
        </is>
      </c>
      <c r="C48" s="362" t="inlineStr">
        <is>
          <t>ASB Rua Nove</t>
        </is>
      </c>
      <c r="D48" s="362" t="inlineStr">
        <is>
          <t>TaskDep</t>
        </is>
      </c>
      <c r="E48" s="363" t="n">
        <v>10</v>
      </c>
      <c r="F48" s="362" t="n"/>
      <c r="G48" s="362" t="inlineStr">
        <is>
          <t>23/10/26</t>
        </is>
      </c>
      <c r="H48" s="362" t="inlineStr">
        <is>
          <t>5d/w</t>
        </is>
      </c>
      <c r="I48" s="364" t="n">
        <v>23587</v>
      </c>
      <c r="J48" s="362" t="inlineStr">
        <is>
          <t>Eng.Asb</t>
        </is>
      </c>
      <c r="K48" s="363" t="n">
        <v>1</v>
      </c>
      <c r="L48" s="362" t="n">
        <v>0</v>
      </c>
      <c r="M48" s="362" t="n"/>
    </row>
    <row r="49" ht="15" customHeight="1" s="290">
      <c r="A49" s="362" t="inlineStr">
        <is>
          <t>A3500</t>
        </is>
      </c>
      <c r="B49" s="362" t="inlineStr">
        <is>
          <t>S8.VPR.010509.PRJ</t>
        </is>
      </c>
      <c r="C49" s="362" t="inlineStr">
        <is>
          <t>PRJ R.M.Mercedes</t>
        </is>
      </c>
      <c r="D49" s="362" t="inlineStr">
        <is>
          <t>TaskDep</t>
        </is>
      </c>
      <c r="E49" s="363" t="n">
        <v>15</v>
      </c>
      <c r="F49" s="362" t="inlineStr">
        <is>
          <t>11/05/26</t>
        </is>
      </c>
      <c r="G49" s="362" t="n"/>
      <c r="H49" s="362" t="inlineStr">
        <is>
          <t>5d/w</t>
        </is>
      </c>
      <c r="I49" s="364" t="n">
        <v>20530</v>
      </c>
      <c r="J49" s="362" t="inlineStr">
        <is>
          <t>Eng.Proj</t>
        </is>
      </c>
      <c r="K49" s="363" t="n">
        <v>1</v>
      </c>
      <c r="L49" s="362" t="n">
        <v>0</v>
      </c>
      <c r="M49" s="362" t="n"/>
    </row>
    <row r="50" ht="15" customHeight="1" s="290">
      <c r="A50" s="362" t="inlineStr">
        <is>
          <t>A3510</t>
        </is>
      </c>
      <c r="B50" s="362" t="inlineStr">
        <is>
          <t>S8.VPR.010509.EXE</t>
        </is>
      </c>
      <c r="C50" s="362" t="inlineStr">
        <is>
          <t>EXE R.M.Mercedes</t>
        </is>
      </c>
      <c r="D50" s="362" t="inlineStr">
        <is>
          <t>TaskDep</t>
        </is>
      </c>
      <c r="E50" s="363">
        <f>IFERROR(ROUND(47*CRONO_MACRO!$F$4/(CRONO_MACRO!J15/CRONO_MACRO!F15*47*CRONO_MACRO!$D$4),0),0)</f>
        <v/>
      </c>
      <c r="F50" s="362" t="inlineStr">
        <is>
          <t>11/05/26</t>
        </is>
      </c>
      <c r="G50" s="362" t="inlineStr">
        <is>
          <t>23/10/26</t>
        </is>
      </c>
      <c r="H50" s="362" t="inlineStr">
        <is>
          <t>5d/w</t>
        </is>
      </c>
      <c r="I50" s="364" t="n">
        <v>218127</v>
      </c>
      <c r="J50" s="362" t="inlineStr">
        <is>
          <t>Eq.Campo</t>
        </is>
      </c>
      <c r="K50" s="363">
        <f>IFERROR(ROUND(CRONO_MACRO!J15*47/CRONO_MACRO!F15,0),0)</f>
        <v/>
      </c>
      <c r="L50" s="362" t="n">
        <v>47</v>
      </c>
      <c r="M50" s="362" t="inlineStr">
        <is>
          <t>47lig</t>
        </is>
      </c>
    </row>
    <row r="51" ht="15" customHeight="1" s="290">
      <c r="A51" s="362" t="inlineStr">
        <is>
          <t>A3520</t>
        </is>
      </c>
      <c r="B51" s="362" t="inlineStr">
        <is>
          <t>S8.VPR.010509.ASB</t>
        </is>
      </c>
      <c r="C51" s="362" t="inlineStr">
        <is>
          <t>ASB R.M.Mercedes</t>
        </is>
      </c>
      <c r="D51" s="362" t="inlineStr">
        <is>
          <t>TaskDep</t>
        </is>
      </c>
      <c r="E51" s="363" t="n">
        <v>10</v>
      </c>
      <c r="F51" s="362" t="n"/>
      <c r="G51" s="362" t="inlineStr">
        <is>
          <t>23/10/26</t>
        </is>
      </c>
      <c r="H51" s="362" t="inlineStr">
        <is>
          <t>5d/w</t>
        </is>
      </c>
      <c r="I51" s="364" t="n">
        <v>20530</v>
      </c>
      <c r="J51" s="362" t="inlineStr">
        <is>
          <t>Eng.Asb</t>
        </is>
      </c>
      <c r="K51" s="363" t="n">
        <v>1</v>
      </c>
      <c r="L51" s="362" t="n">
        <v>0</v>
      </c>
      <c r="M51" s="362" t="n"/>
    </row>
    <row r="52" ht="15" customHeight="1" s="290">
      <c r="A52" s="362" t="inlineStr">
        <is>
          <t>A3600</t>
        </is>
      </c>
      <c r="B52" s="362" t="inlineStr">
        <is>
          <t>S8.VPR.010508.PRJ</t>
        </is>
      </c>
      <c r="C52" s="362" t="inlineStr">
        <is>
          <t>PRJ V.Telma Cima</t>
        </is>
      </c>
      <c r="D52" s="362" t="inlineStr">
        <is>
          <t>TaskDep</t>
        </is>
      </c>
      <c r="E52" s="363" t="n">
        <v>15</v>
      </c>
      <c r="F52" s="362" t="inlineStr">
        <is>
          <t>11/05/26</t>
        </is>
      </c>
      <c r="G52" s="362" t="n"/>
      <c r="H52" s="362" t="inlineStr">
        <is>
          <t>5d/w</t>
        </is>
      </c>
      <c r="I52" s="364" t="n">
        <v>9610</v>
      </c>
      <c r="J52" s="362" t="inlineStr">
        <is>
          <t>Eng.Proj</t>
        </is>
      </c>
      <c r="K52" s="363" t="n">
        <v>1</v>
      </c>
      <c r="L52" s="362" t="n">
        <v>0</v>
      </c>
      <c r="M52" s="362" t="n"/>
    </row>
    <row r="53" ht="15" customHeight="1" s="290">
      <c r="A53" s="362" t="inlineStr">
        <is>
          <t>A3610</t>
        </is>
      </c>
      <c r="B53" s="362" t="inlineStr">
        <is>
          <t>S8.VPR.010508.EXE</t>
        </is>
      </c>
      <c r="C53" s="362" t="inlineStr">
        <is>
          <t>EXE V.Telma Cima</t>
        </is>
      </c>
      <c r="D53" s="362" t="inlineStr">
        <is>
          <t>TaskDep</t>
        </is>
      </c>
      <c r="E53" s="363">
        <f>IFERROR(ROUND(22*CRONO_MACRO!$F$4/(CRONO_MACRO!J15/CRONO_MACRO!F15*22*CRONO_MACRO!$D$4),0),0)</f>
        <v/>
      </c>
      <c r="F53" s="362" t="inlineStr">
        <is>
          <t>11/05/26</t>
        </is>
      </c>
      <c r="G53" s="362" t="inlineStr">
        <is>
          <t>23/10/26</t>
        </is>
      </c>
      <c r="H53" s="362" t="inlineStr">
        <is>
          <t>5d/w</t>
        </is>
      </c>
      <c r="I53" s="364" t="n">
        <v>102102</v>
      </c>
      <c r="J53" s="362" t="inlineStr">
        <is>
          <t>Eq.Campo</t>
        </is>
      </c>
      <c r="K53" s="363">
        <f>IFERROR(ROUND(CRONO_MACRO!J15*22/CRONO_MACRO!F15,0),0)</f>
        <v/>
      </c>
      <c r="L53" s="362" t="n">
        <v>22</v>
      </c>
      <c r="M53" s="362" t="inlineStr">
        <is>
          <t>22lig</t>
        </is>
      </c>
    </row>
    <row r="54" ht="15" customHeight="1" s="290">
      <c r="A54" s="362" t="inlineStr">
        <is>
          <t>A3620</t>
        </is>
      </c>
      <c r="B54" s="362" t="inlineStr">
        <is>
          <t>S8.VPR.010508.ASB</t>
        </is>
      </c>
      <c r="C54" s="362" t="inlineStr">
        <is>
          <t>ASB V.Telma Cima</t>
        </is>
      </c>
      <c r="D54" s="362" t="inlineStr">
        <is>
          <t>TaskDep</t>
        </is>
      </c>
      <c r="E54" s="363" t="n">
        <v>10</v>
      </c>
      <c r="F54" s="362" t="n"/>
      <c r="G54" s="362" t="inlineStr">
        <is>
          <t>23/10/26</t>
        </is>
      </c>
      <c r="H54" s="362" t="inlineStr">
        <is>
          <t>5d/w</t>
        </is>
      </c>
      <c r="I54" s="364" t="n">
        <v>9610</v>
      </c>
      <c r="J54" s="362" t="inlineStr">
        <is>
          <t>Eng.Asb</t>
        </is>
      </c>
      <c r="K54" s="363" t="n">
        <v>1</v>
      </c>
      <c r="L54" s="362" t="n">
        <v>0</v>
      </c>
      <c r="M54" s="362" t="n"/>
    </row>
    <row r="55" ht="15" customHeight="1" s="290">
      <c r="A55" s="362" t="inlineStr">
        <is>
          <t>A3700</t>
        </is>
      </c>
      <c r="B55" s="362" t="inlineStr">
        <is>
          <t>S9.ZLE.010473.PRJ</t>
        </is>
      </c>
      <c r="C55" s="362" t="inlineStr">
        <is>
          <t>PRJ Clovis Galvao</t>
        </is>
      </c>
      <c r="D55" s="362" t="inlineStr">
        <is>
          <t>TaskDep</t>
        </is>
      </c>
      <c r="E55" s="363" t="n">
        <v>15</v>
      </c>
      <c r="F55" s="362" t="inlineStr">
        <is>
          <t>11/05/26</t>
        </is>
      </c>
      <c r="G55" s="362" t="n"/>
      <c r="H55" s="362" t="inlineStr">
        <is>
          <t>5d/w</t>
        </is>
      </c>
      <c r="I55" s="364" t="n">
        <v>295277</v>
      </c>
      <c r="J55" s="362" t="inlineStr">
        <is>
          <t>Eng.Proj</t>
        </is>
      </c>
      <c r="K55" s="363" t="n">
        <v>1</v>
      </c>
      <c r="L55" s="362" t="n">
        <v>0</v>
      </c>
      <c r="M55" s="362" t="n"/>
    </row>
    <row r="56" ht="15" customHeight="1" s="290">
      <c r="A56" s="362" t="inlineStr">
        <is>
          <t>A3710</t>
        </is>
      </c>
      <c r="B56" s="362" t="inlineStr">
        <is>
          <t>S9.ZLE.010473.EXE</t>
        </is>
      </c>
      <c r="C56" s="362" t="inlineStr">
        <is>
          <t>EXE Clovis Galvao</t>
        </is>
      </c>
      <c r="D56" s="362" t="inlineStr">
        <is>
          <t>TaskDep</t>
        </is>
      </c>
      <c r="E56" s="363">
        <f>IFERROR(ROUND(676*CRONO_MACRO!$F$4/(CRONO_MACRO!J16/CRONO_MACRO!F16*676*CRONO_MACRO!$D$4),0),0)</f>
        <v/>
      </c>
      <c r="F56" s="362" t="inlineStr">
        <is>
          <t>11/05/26</t>
        </is>
      </c>
      <c r="G56" s="362" t="inlineStr">
        <is>
          <t>12/10/26</t>
        </is>
      </c>
      <c r="H56" s="362" t="inlineStr">
        <is>
          <t>5d/w</t>
        </is>
      </c>
      <c r="I56" s="364" t="n">
        <v>3137316</v>
      </c>
      <c r="J56" s="362" t="inlineStr">
        <is>
          <t>Eq.Campo</t>
        </is>
      </c>
      <c r="K56" s="363">
        <f>IFERROR(ROUND(CRONO_MACRO!J16*676/CRONO_MACRO!F16,0),0)</f>
        <v/>
      </c>
      <c r="L56" s="362" t="n">
        <v>676</v>
      </c>
      <c r="M56" s="362" t="inlineStr">
        <is>
          <t>676lig</t>
        </is>
      </c>
    </row>
    <row r="57" ht="15" customHeight="1" s="290">
      <c r="A57" s="362" t="inlineStr">
        <is>
          <t>A3720</t>
        </is>
      </c>
      <c r="B57" s="362" t="inlineStr">
        <is>
          <t>S9.ZLE.010473.ASB</t>
        </is>
      </c>
      <c r="C57" s="362" t="inlineStr">
        <is>
          <t>ASB Clovis Galvao</t>
        </is>
      </c>
      <c r="D57" s="362" t="inlineStr">
        <is>
          <t>TaskDep</t>
        </is>
      </c>
      <c r="E57" s="363" t="n">
        <v>10</v>
      </c>
      <c r="F57" s="362" t="n"/>
      <c r="G57" s="362" t="inlineStr">
        <is>
          <t>12/10/26</t>
        </is>
      </c>
      <c r="H57" s="362" t="inlineStr">
        <is>
          <t>5d/w</t>
        </is>
      </c>
      <c r="I57" s="364" t="n">
        <v>295277</v>
      </c>
      <c r="J57" s="362" t="inlineStr">
        <is>
          <t>Eng.Asb</t>
        </is>
      </c>
      <c r="K57" s="363" t="n">
        <v>1</v>
      </c>
      <c r="L57" s="362" t="n">
        <v>0</v>
      </c>
      <c r="M57" s="362" t="n"/>
    </row>
    <row r="58" ht="15" customHeight="1" s="290">
      <c r="A58" s="362" t="inlineStr">
        <is>
          <t>A3800</t>
        </is>
      </c>
      <c r="B58" s="362" t="inlineStr">
        <is>
          <t>S9.ZLE.010468.PRJ</t>
        </is>
      </c>
      <c r="C58" s="362" t="inlineStr">
        <is>
          <t>PRJ Div.Tiro Naval</t>
        </is>
      </c>
      <c r="D58" s="362" t="inlineStr">
        <is>
          <t>TaskDep</t>
        </is>
      </c>
      <c r="E58" s="363" t="n">
        <v>15</v>
      </c>
      <c r="F58" s="362" t="inlineStr">
        <is>
          <t>11/05/26</t>
        </is>
      </c>
      <c r="G58" s="362" t="n"/>
      <c r="H58" s="362" t="inlineStr">
        <is>
          <t>5d/w</t>
        </is>
      </c>
      <c r="I58" s="364" t="n">
        <v>321485</v>
      </c>
      <c r="J58" s="362" t="inlineStr">
        <is>
          <t>Eng.Proj</t>
        </is>
      </c>
      <c r="K58" s="363" t="n">
        <v>1</v>
      </c>
      <c r="L58" s="362" t="n">
        <v>0</v>
      </c>
      <c r="M58" s="362" t="n"/>
    </row>
    <row r="59" ht="15" customHeight="1" s="290">
      <c r="A59" s="362" t="inlineStr">
        <is>
          <t>A3810</t>
        </is>
      </c>
      <c r="B59" s="362" t="inlineStr">
        <is>
          <t>S9.ZLE.010468.EXE</t>
        </is>
      </c>
      <c r="C59" s="362" t="inlineStr">
        <is>
          <t>EXE Div.Tiro Naval</t>
        </is>
      </c>
      <c r="D59" s="362" t="inlineStr">
        <is>
          <t>TaskDep</t>
        </is>
      </c>
      <c r="E59" s="363">
        <f>IFERROR(ROUND(736*CRONO_MACRO!$F$4/(CRONO_MACRO!J16/CRONO_MACRO!F16*736*CRONO_MACRO!$D$4),0),0)</f>
        <v/>
      </c>
      <c r="F59" s="362" t="inlineStr">
        <is>
          <t>11/05/26</t>
        </is>
      </c>
      <c r="G59" s="362" t="inlineStr">
        <is>
          <t>12/10/26</t>
        </is>
      </c>
      <c r="H59" s="362" t="inlineStr">
        <is>
          <t>5d/w</t>
        </is>
      </c>
      <c r="I59" s="364" t="n">
        <v>3415776</v>
      </c>
      <c r="J59" s="362" t="inlineStr">
        <is>
          <t>Eq.Campo</t>
        </is>
      </c>
      <c r="K59" s="363">
        <f>IFERROR(ROUND(CRONO_MACRO!J16*736/CRONO_MACRO!F16,0),0)</f>
        <v/>
      </c>
      <c r="L59" s="362" t="n">
        <v>736</v>
      </c>
      <c r="M59" s="362" t="inlineStr">
        <is>
          <t>736lig</t>
        </is>
      </c>
    </row>
    <row r="60" ht="15" customHeight="1" s="290">
      <c r="A60" s="362" t="inlineStr">
        <is>
          <t>A3820</t>
        </is>
      </c>
      <c r="B60" s="362" t="inlineStr">
        <is>
          <t>S9.ZLE.010468.ASB</t>
        </is>
      </c>
      <c r="C60" s="362" t="inlineStr">
        <is>
          <t>ASB Div.Tiro Naval</t>
        </is>
      </c>
      <c r="D60" s="362" t="inlineStr">
        <is>
          <t>TaskDep</t>
        </is>
      </c>
      <c r="E60" s="363" t="n">
        <v>10</v>
      </c>
      <c r="F60" s="362" t="n"/>
      <c r="G60" s="362" t="inlineStr">
        <is>
          <t>12/10/26</t>
        </is>
      </c>
      <c r="H60" s="362" t="inlineStr">
        <is>
          <t>5d/w</t>
        </is>
      </c>
      <c r="I60" s="364" t="n">
        <v>321485</v>
      </c>
      <c r="J60" s="362" t="inlineStr">
        <is>
          <t>Eng.Asb</t>
        </is>
      </c>
      <c r="K60" s="363" t="n">
        <v>1</v>
      </c>
      <c r="L60" s="362" t="n">
        <v>0</v>
      </c>
      <c r="M60" s="362" t="n"/>
    </row>
    <row r="61" ht="15" customHeight="1" s="290">
      <c r="A61" s="362" t="inlineStr">
        <is>
          <t>A3900</t>
        </is>
      </c>
      <c r="B61" s="362" t="inlineStr">
        <is>
          <t>S9.ZLE.010474.PRJ</t>
        </is>
      </c>
      <c r="C61" s="362" t="inlineStr">
        <is>
          <t>PRJ M.Marape(a)</t>
        </is>
      </c>
      <c r="D61" s="362" t="inlineStr">
        <is>
          <t>TaskDep</t>
        </is>
      </c>
      <c r="E61" s="363" t="n">
        <v>15</v>
      </c>
      <c r="F61" s="362" t="inlineStr">
        <is>
          <t>11/05/26</t>
        </is>
      </c>
      <c r="G61" s="362" t="n"/>
      <c r="H61" s="362" t="inlineStr">
        <is>
          <t>5d/w</t>
        </is>
      </c>
      <c r="I61" s="364" t="n">
        <v>235872</v>
      </c>
      <c r="J61" s="362" t="inlineStr">
        <is>
          <t>Eng.Proj</t>
        </is>
      </c>
      <c r="K61" s="363" t="n">
        <v>1</v>
      </c>
      <c r="L61" s="362" t="n">
        <v>0</v>
      </c>
      <c r="M61" s="362" t="n"/>
    </row>
    <row r="62" ht="15" customHeight="1" s="290">
      <c r="A62" s="362" t="inlineStr">
        <is>
          <t>A3910</t>
        </is>
      </c>
      <c r="B62" s="362" t="inlineStr">
        <is>
          <t>S9.ZLE.010474.EXE</t>
        </is>
      </c>
      <c r="C62" s="362" t="inlineStr">
        <is>
          <t>EXE M.Marape(a)</t>
        </is>
      </c>
      <c r="D62" s="362" t="inlineStr">
        <is>
          <t>TaskDep</t>
        </is>
      </c>
      <c r="E62" s="363">
        <f>IFERROR(ROUND(540*CRONO_MACRO!$F$4/(CRONO_MACRO!J16/CRONO_MACRO!F16*540*CRONO_MACRO!$D$4),0),0)</f>
        <v/>
      </c>
      <c r="F62" s="362" t="inlineStr">
        <is>
          <t>11/05/26</t>
        </is>
      </c>
      <c r="G62" s="362" t="inlineStr">
        <is>
          <t>12/10/26</t>
        </is>
      </c>
      <c r="H62" s="362" t="inlineStr">
        <is>
          <t>5d/w</t>
        </is>
      </c>
      <c r="I62" s="364" t="n">
        <v>2506140</v>
      </c>
      <c r="J62" s="362" t="inlineStr">
        <is>
          <t>Eq.Campo</t>
        </is>
      </c>
      <c r="K62" s="363">
        <f>IFERROR(ROUND(CRONO_MACRO!J16*540/CRONO_MACRO!F16,0),0)</f>
        <v/>
      </c>
      <c r="L62" s="362" t="n">
        <v>540</v>
      </c>
      <c r="M62" s="362" t="inlineStr">
        <is>
          <t>540lig</t>
        </is>
      </c>
    </row>
    <row r="63" ht="15" customHeight="1" s="290">
      <c r="A63" s="362" t="inlineStr">
        <is>
          <t>A3920</t>
        </is>
      </c>
      <c r="B63" s="362" t="inlineStr">
        <is>
          <t>S9.ZLE.010474.ASB</t>
        </is>
      </c>
      <c r="C63" s="362" t="inlineStr">
        <is>
          <t>ASB M.Marape(a)</t>
        </is>
      </c>
      <c r="D63" s="362" t="inlineStr">
        <is>
          <t>TaskDep</t>
        </is>
      </c>
      <c r="E63" s="363" t="n">
        <v>10</v>
      </c>
      <c r="F63" s="362" t="n"/>
      <c r="G63" s="362" t="inlineStr">
        <is>
          <t>12/10/26</t>
        </is>
      </c>
      <c r="H63" s="362" t="inlineStr">
        <is>
          <t>5d/w</t>
        </is>
      </c>
      <c r="I63" s="364" t="n">
        <v>235872</v>
      </c>
      <c r="J63" s="362" t="inlineStr">
        <is>
          <t>Eng.Asb</t>
        </is>
      </c>
      <c r="K63" s="363" t="n">
        <v>1</v>
      </c>
      <c r="L63" s="362" t="n">
        <v>0</v>
      </c>
      <c r="M63" s="362" t="n"/>
    </row>
    <row r="64" ht="15" customHeight="1" s="290">
      <c r="A64" s="362" t="inlineStr">
        <is>
          <t>A4000</t>
        </is>
      </c>
      <c r="B64" s="362" t="inlineStr">
        <is>
          <t>S9.ZLE.010467.PRJ</t>
        </is>
      </c>
      <c r="C64" s="362" t="inlineStr">
        <is>
          <t>PRJ Cam.Marape</t>
        </is>
      </c>
      <c r="D64" s="362" t="inlineStr">
        <is>
          <t>TaskDep</t>
        </is>
      </c>
      <c r="E64" s="363" t="n">
        <v>15</v>
      </c>
      <c r="F64" s="362" t="inlineStr">
        <is>
          <t>11/05/26</t>
        </is>
      </c>
      <c r="G64" s="362" t="n"/>
      <c r="H64" s="362" t="inlineStr">
        <is>
          <t>5d/w</t>
        </is>
      </c>
      <c r="I64" s="364" t="n">
        <v>218837</v>
      </c>
      <c r="J64" s="362" t="inlineStr">
        <is>
          <t>Eng.Proj</t>
        </is>
      </c>
      <c r="K64" s="363" t="n">
        <v>1</v>
      </c>
      <c r="L64" s="362" t="n">
        <v>0</v>
      </c>
      <c r="M64" s="362" t="n"/>
    </row>
    <row r="65" ht="15" customHeight="1" s="290">
      <c r="A65" s="362" t="inlineStr">
        <is>
          <t>A4010</t>
        </is>
      </c>
      <c r="B65" s="362" t="inlineStr">
        <is>
          <t>S9.ZLE.010467.EXE</t>
        </is>
      </c>
      <c r="C65" s="362" t="inlineStr">
        <is>
          <t>EXE Cam.Marape</t>
        </is>
      </c>
      <c r="D65" s="362" t="inlineStr">
        <is>
          <t>TaskDep</t>
        </is>
      </c>
      <c r="E65" s="363">
        <f>IFERROR(ROUND(501*CRONO_MACRO!$F$4/(CRONO_MACRO!J16/CRONO_MACRO!F16*501*CRONO_MACRO!$D$4),0),0)</f>
        <v/>
      </c>
      <c r="F65" s="362" t="inlineStr">
        <is>
          <t>11/05/26</t>
        </is>
      </c>
      <c r="G65" s="362" t="inlineStr">
        <is>
          <t>12/10/26</t>
        </is>
      </c>
      <c r="H65" s="362" t="inlineStr">
        <is>
          <t>5d/w</t>
        </is>
      </c>
      <c r="I65" s="364" t="n">
        <v>2325141</v>
      </c>
      <c r="J65" s="362" t="inlineStr">
        <is>
          <t>Eq.Campo</t>
        </is>
      </c>
      <c r="K65" s="363">
        <f>IFERROR(ROUND(CRONO_MACRO!J16*501/CRONO_MACRO!F16,0),0)</f>
        <v/>
      </c>
      <c r="L65" s="362" t="n">
        <v>501</v>
      </c>
      <c r="M65" s="362" t="inlineStr">
        <is>
          <t>501lig</t>
        </is>
      </c>
    </row>
    <row r="66" ht="15" customHeight="1" s="290">
      <c r="A66" s="362" t="inlineStr">
        <is>
          <t>A4020</t>
        </is>
      </c>
      <c r="B66" s="362" t="inlineStr">
        <is>
          <t>S9.ZLE.010467.ASB</t>
        </is>
      </c>
      <c r="C66" s="362" t="inlineStr">
        <is>
          <t>ASB Cam.Marape</t>
        </is>
      </c>
      <c r="D66" s="362" t="inlineStr">
        <is>
          <t>TaskDep</t>
        </is>
      </c>
      <c r="E66" s="363" t="n">
        <v>10</v>
      </c>
      <c r="F66" s="362" t="n"/>
      <c r="G66" s="362" t="inlineStr">
        <is>
          <t>12/10/26</t>
        </is>
      </c>
      <c r="H66" s="362" t="inlineStr">
        <is>
          <t>5d/w</t>
        </is>
      </c>
      <c r="I66" s="364" t="n">
        <v>218837</v>
      </c>
      <c r="J66" s="362" t="inlineStr">
        <is>
          <t>Eng.Asb</t>
        </is>
      </c>
      <c r="K66" s="363" t="n">
        <v>1</v>
      </c>
      <c r="L66" s="362" t="n">
        <v>0</v>
      </c>
      <c r="M66" s="362" t="n"/>
    </row>
    <row r="67" ht="15" customHeight="1" s="290">
      <c r="A67" s="362" t="inlineStr">
        <is>
          <t>A4100</t>
        </is>
      </c>
      <c r="B67" s="362" t="inlineStr">
        <is>
          <t>S9.ZLE.010472.PRJ</t>
        </is>
      </c>
      <c r="C67" s="362" t="inlineStr">
        <is>
          <t>PRJ Vila Sapo</t>
        </is>
      </c>
      <c r="D67" s="362" t="inlineStr">
        <is>
          <t>TaskDep</t>
        </is>
      </c>
      <c r="E67" s="363" t="n">
        <v>15</v>
      </c>
      <c r="F67" s="362" t="inlineStr">
        <is>
          <t>11/05/26</t>
        </is>
      </c>
      <c r="G67" s="362" t="n"/>
      <c r="H67" s="362" t="inlineStr">
        <is>
          <t>5d/w</t>
        </is>
      </c>
      <c r="I67" s="364" t="n">
        <v>127982</v>
      </c>
      <c r="J67" s="362" t="inlineStr">
        <is>
          <t>Eng.Proj</t>
        </is>
      </c>
      <c r="K67" s="363" t="n">
        <v>1</v>
      </c>
      <c r="L67" s="362" t="n">
        <v>0</v>
      </c>
      <c r="M67" s="362" t="n"/>
    </row>
    <row r="68" ht="15" customHeight="1" s="290">
      <c r="A68" s="362" t="inlineStr">
        <is>
          <t>A4110</t>
        </is>
      </c>
      <c r="B68" s="362" t="inlineStr">
        <is>
          <t>S9.ZLE.010472.EXE</t>
        </is>
      </c>
      <c r="C68" s="362" t="inlineStr">
        <is>
          <t>EXE Vila Sapo</t>
        </is>
      </c>
      <c r="D68" s="362" t="inlineStr">
        <is>
          <t>TaskDep</t>
        </is>
      </c>
      <c r="E68" s="363">
        <f>IFERROR(ROUND(293*CRONO_MACRO!$F$4/(CRONO_MACRO!J16/CRONO_MACRO!F16*293*CRONO_MACRO!$D$4),0),0)</f>
        <v/>
      </c>
      <c r="F68" s="362" t="inlineStr">
        <is>
          <t>11/05/26</t>
        </is>
      </c>
      <c r="G68" s="362" t="inlineStr">
        <is>
          <t>12/10/26</t>
        </is>
      </c>
      <c r="H68" s="362" t="inlineStr">
        <is>
          <t>5d/w</t>
        </is>
      </c>
      <c r="I68" s="364" t="n">
        <v>1359813</v>
      </c>
      <c r="J68" s="362" t="inlineStr">
        <is>
          <t>Eq.Campo</t>
        </is>
      </c>
      <c r="K68" s="363">
        <f>IFERROR(ROUND(CRONO_MACRO!J16*293/CRONO_MACRO!F16,0),0)</f>
        <v/>
      </c>
      <c r="L68" s="362" t="n">
        <v>293</v>
      </c>
      <c r="M68" s="362" t="inlineStr">
        <is>
          <t>293lig</t>
        </is>
      </c>
    </row>
    <row r="69" ht="15" customHeight="1" s="290">
      <c r="A69" s="362" t="inlineStr">
        <is>
          <t>A4120</t>
        </is>
      </c>
      <c r="B69" s="362" t="inlineStr">
        <is>
          <t>S9.ZLE.010472.ASB</t>
        </is>
      </c>
      <c r="C69" s="362" t="inlineStr">
        <is>
          <t>ASB Vila Sapo</t>
        </is>
      </c>
      <c r="D69" s="362" t="inlineStr">
        <is>
          <t>TaskDep</t>
        </is>
      </c>
      <c r="E69" s="363" t="n">
        <v>10</v>
      </c>
      <c r="F69" s="362" t="n"/>
      <c r="G69" s="362" t="inlineStr">
        <is>
          <t>12/10/26</t>
        </is>
      </c>
      <c r="H69" s="362" t="inlineStr">
        <is>
          <t>5d/w</t>
        </is>
      </c>
      <c r="I69" s="364" t="n">
        <v>127982</v>
      </c>
      <c r="J69" s="362" t="inlineStr">
        <is>
          <t>Eng.Asb</t>
        </is>
      </c>
      <c r="K69" s="363" t="n">
        <v>1</v>
      </c>
      <c r="L69" s="362" t="n">
        <v>0</v>
      </c>
      <c r="M69" s="362" t="n"/>
    </row>
    <row r="70" ht="15" customHeight="1" s="290">
      <c r="A70" s="362" t="inlineStr">
        <is>
          <t>A4200</t>
        </is>
      </c>
      <c r="B70" s="362" t="inlineStr">
        <is>
          <t>S9.ZLE.010530.PRJ</t>
        </is>
      </c>
      <c r="C70" s="362" t="inlineStr">
        <is>
          <t>PRJ M.Marape(b)</t>
        </is>
      </c>
      <c r="D70" s="362" t="inlineStr">
        <is>
          <t>TaskDep</t>
        </is>
      </c>
      <c r="E70" s="363" t="n">
        <v>15</v>
      </c>
      <c r="F70" s="362" t="inlineStr">
        <is>
          <t>11/05/26</t>
        </is>
      </c>
      <c r="G70" s="362" t="n"/>
      <c r="H70" s="362" t="inlineStr">
        <is>
          <t>5d/w</t>
        </is>
      </c>
      <c r="I70" s="364" t="n">
        <v>117062</v>
      </c>
      <c r="J70" s="362" t="inlineStr">
        <is>
          <t>Eng.Proj</t>
        </is>
      </c>
      <c r="K70" s="363" t="n">
        <v>1</v>
      </c>
      <c r="L70" s="362" t="n">
        <v>0</v>
      </c>
      <c r="M70" s="362" t="n"/>
    </row>
    <row r="71" ht="15" customHeight="1" s="290">
      <c r="A71" s="362" t="inlineStr">
        <is>
          <t>A4210</t>
        </is>
      </c>
      <c r="B71" s="362" t="inlineStr">
        <is>
          <t>S9.ZLE.010530.EXE</t>
        </is>
      </c>
      <c r="C71" s="362" t="inlineStr">
        <is>
          <t>EXE M.Marape(b)</t>
        </is>
      </c>
      <c r="D71" s="362" t="inlineStr">
        <is>
          <t>TaskDep</t>
        </is>
      </c>
      <c r="E71" s="363">
        <f>IFERROR(ROUND(268*CRONO_MACRO!$F$4/(CRONO_MACRO!J16/CRONO_MACRO!F16*268*CRONO_MACRO!$D$4),0),0)</f>
        <v/>
      </c>
      <c r="F71" s="362" t="inlineStr">
        <is>
          <t>11/05/26</t>
        </is>
      </c>
      <c r="G71" s="362" t="inlineStr">
        <is>
          <t>12/10/26</t>
        </is>
      </c>
      <c r="H71" s="362" t="inlineStr">
        <is>
          <t>5d/w</t>
        </is>
      </c>
      <c r="I71" s="364" t="n">
        <v>1243788</v>
      </c>
      <c r="J71" s="362" t="inlineStr">
        <is>
          <t>Eq.Campo</t>
        </is>
      </c>
      <c r="K71" s="363">
        <f>IFERROR(ROUND(CRONO_MACRO!J16*268/CRONO_MACRO!F16,0),0)</f>
        <v/>
      </c>
      <c r="L71" s="362" t="n">
        <v>268</v>
      </c>
      <c r="M71" s="362" t="inlineStr">
        <is>
          <t>268lig</t>
        </is>
      </c>
    </row>
    <row r="72" ht="15" customHeight="1" s="290">
      <c r="A72" s="362" t="inlineStr">
        <is>
          <t>A4220</t>
        </is>
      </c>
      <c r="B72" s="362" t="inlineStr">
        <is>
          <t>S9.ZLE.010530.ASB</t>
        </is>
      </c>
      <c r="C72" s="362" t="inlineStr">
        <is>
          <t>ASB M.Marape(b)</t>
        </is>
      </c>
      <c r="D72" s="362" t="inlineStr">
        <is>
          <t>TaskDep</t>
        </is>
      </c>
      <c r="E72" s="363" t="n">
        <v>10</v>
      </c>
      <c r="F72" s="362" t="n"/>
      <c r="G72" s="362" t="inlineStr">
        <is>
          <t>12/10/26</t>
        </is>
      </c>
      <c r="H72" s="362" t="inlineStr">
        <is>
          <t>5d/w</t>
        </is>
      </c>
      <c r="I72" s="364" t="n">
        <v>117062</v>
      </c>
      <c r="J72" s="362" t="inlineStr">
        <is>
          <t>Eng.Asb</t>
        </is>
      </c>
      <c r="K72" s="363" t="n">
        <v>1</v>
      </c>
      <c r="L72" s="362" t="n">
        <v>0</v>
      </c>
      <c r="M72" s="362" t="n"/>
    </row>
    <row r="73" ht="15" customHeight="1" s="290">
      <c r="A73" s="362" t="inlineStr">
        <is>
          <t>A4300</t>
        </is>
      </c>
      <c r="B73" s="362" t="inlineStr">
        <is>
          <t>S9.ZLE.010531.PRJ</t>
        </is>
      </c>
      <c r="C73" s="362" t="inlineStr">
        <is>
          <t>PRJ M.Marape(c)</t>
        </is>
      </c>
      <c r="D73" s="362" t="inlineStr">
        <is>
          <t>TaskDep</t>
        </is>
      </c>
      <c r="E73" s="363" t="n">
        <v>15</v>
      </c>
      <c r="F73" s="362" t="inlineStr">
        <is>
          <t>11/05/26</t>
        </is>
      </c>
      <c r="G73" s="362" t="n"/>
      <c r="H73" s="362" t="inlineStr">
        <is>
          <t>5d/w</t>
        </is>
      </c>
      <c r="I73" s="364" t="n">
        <v>98717</v>
      </c>
      <c r="J73" s="362" t="inlineStr">
        <is>
          <t>Eng.Proj</t>
        </is>
      </c>
      <c r="K73" s="363" t="n">
        <v>1</v>
      </c>
      <c r="L73" s="362" t="n">
        <v>0</v>
      </c>
      <c r="M73" s="362" t="n"/>
    </row>
    <row r="74" ht="15" customHeight="1" s="290">
      <c r="A74" s="362" t="inlineStr">
        <is>
          <t>A4310</t>
        </is>
      </c>
      <c r="B74" s="362" t="inlineStr">
        <is>
          <t>S9.ZLE.010531.EXE</t>
        </is>
      </c>
      <c r="C74" s="362" t="inlineStr">
        <is>
          <t>EXE M.Marape(c)</t>
        </is>
      </c>
      <c r="D74" s="362" t="inlineStr">
        <is>
          <t>TaskDep</t>
        </is>
      </c>
      <c r="E74" s="363">
        <f>IFERROR(ROUND(226*CRONO_MACRO!$F$4/(CRONO_MACRO!J16/CRONO_MACRO!F16*226*CRONO_MACRO!$D$4),0),0)</f>
        <v/>
      </c>
      <c r="F74" s="362" t="inlineStr">
        <is>
          <t>11/05/26</t>
        </is>
      </c>
      <c r="G74" s="362" t="inlineStr">
        <is>
          <t>12/10/26</t>
        </is>
      </c>
      <c r="H74" s="362" t="inlineStr">
        <is>
          <t>5d/w</t>
        </is>
      </c>
      <c r="I74" s="364" t="n">
        <v>1048866</v>
      </c>
      <c r="J74" s="362" t="inlineStr">
        <is>
          <t>Eq.Campo</t>
        </is>
      </c>
      <c r="K74" s="363">
        <f>IFERROR(ROUND(CRONO_MACRO!J16*226/CRONO_MACRO!F16,0),0)</f>
        <v/>
      </c>
      <c r="L74" s="362" t="n">
        <v>226</v>
      </c>
      <c r="M74" s="362" t="inlineStr">
        <is>
          <t>226lig</t>
        </is>
      </c>
    </row>
    <row r="75" ht="15" customHeight="1" s="290">
      <c r="A75" s="362" t="inlineStr">
        <is>
          <t>A4320</t>
        </is>
      </c>
      <c r="B75" s="362" t="inlineStr">
        <is>
          <t>S9.ZLE.010531.ASB</t>
        </is>
      </c>
      <c r="C75" s="362" t="inlineStr">
        <is>
          <t>ASB M.Marape(c)</t>
        </is>
      </c>
      <c r="D75" s="362" t="inlineStr">
        <is>
          <t>TaskDep</t>
        </is>
      </c>
      <c r="E75" s="363" t="n">
        <v>10</v>
      </c>
      <c r="F75" s="362" t="n"/>
      <c r="G75" s="362" t="inlineStr">
        <is>
          <t>12/10/26</t>
        </is>
      </c>
      <c r="H75" s="362" t="inlineStr">
        <is>
          <t>5d/w</t>
        </is>
      </c>
      <c r="I75" s="364" t="n">
        <v>98717</v>
      </c>
      <c r="J75" s="362" t="inlineStr">
        <is>
          <t>Eng.Asb</t>
        </is>
      </c>
      <c r="K75" s="363" t="n">
        <v>1</v>
      </c>
      <c r="L75" s="362" t="n">
        <v>0</v>
      </c>
      <c r="M75" s="362" t="n"/>
    </row>
    <row r="76" ht="15" customHeight="1" s="290">
      <c r="A76" s="362" t="inlineStr">
        <is>
          <t>A4400</t>
        </is>
      </c>
      <c r="B76" s="362" t="inlineStr">
        <is>
          <t>S9.ZLE.010475.PRJ</t>
        </is>
      </c>
      <c r="C76" s="362" t="inlineStr">
        <is>
          <t>PRJ Aloj.StaCasa</t>
        </is>
      </c>
      <c r="D76" s="362" t="inlineStr">
        <is>
          <t>TaskDep</t>
        </is>
      </c>
      <c r="E76" s="363" t="n">
        <v>15</v>
      </c>
      <c r="F76" s="362" t="inlineStr">
        <is>
          <t>11/05/26</t>
        </is>
      </c>
      <c r="G76" s="362" t="n"/>
      <c r="H76" s="362" t="inlineStr">
        <is>
          <t>5d/w</t>
        </is>
      </c>
      <c r="I76" s="364" t="n">
        <v>66394</v>
      </c>
      <c r="J76" s="362" t="inlineStr">
        <is>
          <t>Eng.Proj</t>
        </is>
      </c>
      <c r="K76" s="363" t="n">
        <v>1</v>
      </c>
      <c r="L76" s="362" t="n">
        <v>0</v>
      </c>
      <c r="M76" s="362" t="n"/>
    </row>
    <row r="77" ht="15" customHeight="1" s="290">
      <c r="A77" s="362" t="inlineStr">
        <is>
          <t>A4410</t>
        </is>
      </c>
      <c r="B77" s="362" t="inlineStr">
        <is>
          <t>S9.ZLE.010475.EXE</t>
        </is>
      </c>
      <c r="C77" s="362" t="inlineStr">
        <is>
          <t>EXE Aloj.StaCasa</t>
        </is>
      </c>
      <c r="D77" s="362" t="inlineStr">
        <is>
          <t>TaskDep</t>
        </is>
      </c>
      <c r="E77" s="363">
        <f>IFERROR(ROUND(152*CRONO_MACRO!$F$4/(CRONO_MACRO!J16/CRONO_MACRO!F16*152*CRONO_MACRO!$D$4),0),0)</f>
        <v/>
      </c>
      <c r="F77" s="362" t="inlineStr">
        <is>
          <t>11/05/26</t>
        </is>
      </c>
      <c r="G77" s="362" t="inlineStr">
        <is>
          <t>12/10/26</t>
        </is>
      </c>
      <c r="H77" s="362" t="inlineStr">
        <is>
          <t>5d/w</t>
        </is>
      </c>
      <c r="I77" s="364" t="n">
        <v>705432</v>
      </c>
      <c r="J77" s="362" t="inlineStr">
        <is>
          <t>Eq.Campo</t>
        </is>
      </c>
      <c r="K77" s="363">
        <f>IFERROR(ROUND(CRONO_MACRO!J16*152/CRONO_MACRO!F16,0),0)</f>
        <v/>
      </c>
      <c r="L77" s="362" t="n">
        <v>152</v>
      </c>
      <c r="M77" s="362" t="inlineStr">
        <is>
          <t>152lig</t>
        </is>
      </c>
    </row>
    <row r="78" ht="15" customHeight="1" s="290">
      <c r="A78" s="362" t="inlineStr">
        <is>
          <t>A4420</t>
        </is>
      </c>
      <c r="B78" s="362" t="inlineStr">
        <is>
          <t>S9.ZLE.010475.ASB</t>
        </is>
      </c>
      <c r="C78" s="362" t="inlineStr">
        <is>
          <t>ASB Aloj.StaCasa</t>
        </is>
      </c>
      <c r="D78" s="362" t="inlineStr">
        <is>
          <t>TaskDep</t>
        </is>
      </c>
      <c r="E78" s="363" t="n">
        <v>10</v>
      </c>
      <c r="F78" s="362" t="n"/>
      <c r="G78" s="362" t="inlineStr">
        <is>
          <t>12/10/26</t>
        </is>
      </c>
      <c r="H78" s="362" t="inlineStr">
        <is>
          <t>5d/w</t>
        </is>
      </c>
      <c r="I78" s="364" t="n">
        <v>66394</v>
      </c>
      <c r="J78" s="362" t="inlineStr">
        <is>
          <t>Eng.Asb</t>
        </is>
      </c>
      <c r="K78" s="363" t="n">
        <v>1</v>
      </c>
      <c r="L78" s="362" t="n">
        <v>0</v>
      </c>
      <c r="M78" s="362" t="n"/>
    </row>
    <row r="79" ht="15" customHeight="1" s="290">
      <c r="A79" s="362" t="inlineStr">
        <is>
          <t>A4500</t>
        </is>
      </c>
      <c r="B79" s="362" t="inlineStr">
        <is>
          <t>S9.ZLE.010466.PRJ</t>
        </is>
      </c>
      <c r="C79" s="362" t="inlineStr">
        <is>
          <t>PRJ Av.M.Fontes</t>
        </is>
      </c>
      <c r="D79" s="362" t="inlineStr">
        <is>
          <t>TaskDep</t>
        </is>
      </c>
      <c r="E79" s="363" t="n">
        <v>15</v>
      </c>
      <c r="F79" s="362" t="inlineStr">
        <is>
          <t>11/05/26</t>
        </is>
      </c>
      <c r="G79" s="362" t="n"/>
      <c r="H79" s="362" t="inlineStr">
        <is>
          <t>5d/w</t>
        </is>
      </c>
      <c r="I79" s="364" t="n">
        <v>47611</v>
      </c>
      <c r="J79" s="362" t="inlineStr">
        <is>
          <t>Eng.Proj</t>
        </is>
      </c>
      <c r="K79" s="363" t="n">
        <v>1</v>
      </c>
      <c r="L79" s="362" t="n">
        <v>0</v>
      </c>
      <c r="M79" s="362" t="n"/>
    </row>
    <row r="80" ht="15" customHeight="1" s="290">
      <c r="A80" s="362" t="inlineStr">
        <is>
          <t>A4510</t>
        </is>
      </c>
      <c r="B80" s="362" t="inlineStr">
        <is>
          <t>S9.ZLE.010466.EXE</t>
        </is>
      </c>
      <c r="C80" s="362" t="inlineStr">
        <is>
          <t>EXE Av.M.Fontes</t>
        </is>
      </c>
      <c r="D80" s="362" t="inlineStr">
        <is>
          <t>TaskDep</t>
        </is>
      </c>
      <c r="E80" s="363">
        <f>IFERROR(ROUND(109*CRONO_MACRO!$F$4/(CRONO_MACRO!J16/CRONO_MACRO!F16*109*CRONO_MACRO!$D$4),0),0)</f>
        <v/>
      </c>
      <c r="F80" s="362" t="inlineStr">
        <is>
          <t>11/05/26</t>
        </is>
      </c>
      <c r="G80" s="362" t="inlineStr">
        <is>
          <t>12/10/26</t>
        </is>
      </c>
      <c r="H80" s="362" t="inlineStr">
        <is>
          <t>5d/w</t>
        </is>
      </c>
      <c r="I80" s="364" t="n">
        <v>505869</v>
      </c>
      <c r="J80" s="362" t="inlineStr">
        <is>
          <t>Eq.Campo</t>
        </is>
      </c>
      <c r="K80" s="363">
        <f>IFERROR(ROUND(CRONO_MACRO!J16*109/CRONO_MACRO!F16,0),0)</f>
        <v/>
      </c>
      <c r="L80" s="362" t="n">
        <v>109</v>
      </c>
      <c r="M80" s="362" t="inlineStr">
        <is>
          <t>109lig</t>
        </is>
      </c>
    </row>
    <row r="81" ht="15" customHeight="1" s="290">
      <c r="A81" s="362" t="inlineStr">
        <is>
          <t>A4520</t>
        </is>
      </c>
      <c r="B81" s="362" t="inlineStr">
        <is>
          <t>S9.ZLE.010466.ASB</t>
        </is>
      </c>
      <c r="C81" s="362" t="inlineStr">
        <is>
          <t>ASB Av.M.Fontes</t>
        </is>
      </c>
      <c r="D81" s="362" t="inlineStr">
        <is>
          <t>TaskDep</t>
        </is>
      </c>
      <c r="E81" s="363" t="n">
        <v>10</v>
      </c>
      <c r="F81" s="362" t="n"/>
      <c r="G81" s="362" t="inlineStr">
        <is>
          <t>12/10/26</t>
        </is>
      </c>
      <c r="H81" s="362" t="inlineStr">
        <is>
          <t>5d/w</t>
        </is>
      </c>
      <c r="I81" s="364" t="n">
        <v>47611</v>
      </c>
      <c r="J81" s="362" t="inlineStr">
        <is>
          <t>Eng.Asb</t>
        </is>
      </c>
      <c r="K81" s="363" t="n">
        <v>1</v>
      </c>
      <c r="L81" s="362" t="n">
        <v>0</v>
      </c>
      <c r="M81" s="362" t="n"/>
    </row>
    <row r="82" ht="15" customHeight="1" s="290">
      <c r="A82" s="362" t="inlineStr">
        <is>
          <t>A4600</t>
        </is>
      </c>
      <c r="B82" s="362" t="inlineStr">
        <is>
          <t>S9.ZLE.010470.PRJ</t>
        </is>
      </c>
      <c r="C82" s="362" t="inlineStr">
        <is>
          <t>PRJ NSRA Aparecida</t>
        </is>
      </c>
      <c r="D82" s="362" t="inlineStr">
        <is>
          <t>TaskDep</t>
        </is>
      </c>
      <c r="E82" s="363" t="n">
        <v>15</v>
      </c>
      <c r="F82" s="362" t="inlineStr">
        <is>
          <t>11/05/26</t>
        </is>
      </c>
      <c r="G82" s="362" t="n"/>
      <c r="H82" s="362" t="inlineStr">
        <is>
          <t>5d/w</t>
        </is>
      </c>
      <c r="I82" s="364" t="n">
        <v>44117</v>
      </c>
      <c r="J82" s="362" t="inlineStr">
        <is>
          <t>Eng.Proj</t>
        </is>
      </c>
      <c r="K82" s="363" t="n">
        <v>1</v>
      </c>
      <c r="L82" s="362" t="n">
        <v>0</v>
      </c>
      <c r="M82" s="362" t="n"/>
    </row>
    <row r="83" ht="15" customHeight="1" s="290">
      <c r="A83" s="362" t="inlineStr">
        <is>
          <t>A4610</t>
        </is>
      </c>
      <c r="B83" s="362" t="inlineStr">
        <is>
          <t>S9.ZLE.010470.EXE</t>
        </is>
      </c>
      <c r="C83" s="362" t="inlineStr">
        <is>
          <t>EXE NSRA Aparecida</t>
        </is>
      </c>
      <c r="D83" s="362" t="inlineStr">
        <is>
          <t>TaskDep</t>
        </is>
      </c>
      <c r="E83" s="363">
        <f>IFERROR(ROUND(101*CRONO_MACRO!$F$4/(CRONO_MACRO!J16/CRONO_MACRO!F16*101*CRONO_MACRO!$D$4),0),0)</f>
        <v/>
      </c>
      <c r="F83" s="362" t="inlineStr">
        <is>
          <t>11/05/26</t>
        </is>
      </c>
      <c r="G83" s="362" t="inlineStr">
        <is>
          <t>12/10/26</t>
        </is>
      </c>
      <c r="H83" s="362" t="inlineStr">
        <is>
          <t>5d/w</t>
        </is>
      </c>
      <c r="I83" s="364" t="n">
        <v>468741</v>
      </c>
      <c r="J83" s="362" t="inlineStr">
        <is>
          <t>Eq.Campo</t>
        </is>
      </c>
      <c r="K83" s="363">
        <f>IFERROR(ROUND(CRONO_MACRO!J16*101/CRONO_MACRO!F16,0),0)</f>
        <v/>
      </c>
      <c r="L83" s="362" t="n">
        <v>101</v>
      </c>
      <c r="M83" s="362" t="inlineStr">
        <is>
          <t>101lig</t>
        </is>
      </c>
    </row>
    <row r="84" ht="15" customHeight="1" s="290">
      <c r="A84" s="362" t="inlineStr">
        <is>
          <t>A4620</t>
        </is>
      </c>
      <c r="B84" s="362" t="inlineStr">
        <is>
          <t>S9.ZLE.010470.ASB</t>
        </is>
      </c>
      <c r="C84" s="362" t="inlineStr">
        <is>
          <t>ASB NSRA Aparecida</t>
        </is>
      </c>
      <c r="D84" s="362" t="inlineStr">
        <is>
          <t>TaskDep</t>
        </is>
      </c>
      <c r="E84" s="363" t="n">
        <v>10</v>
      </c>
      <c r="F84" s="362" t="n"/>
      <c r="G84" s="362" t="inlineStr">
        <is>
          <t>12/10/26</t>
        </is>
      </c>
      <c r="H84" s="362" t="inlineStr">
        <is>
          <t>5d/w</t>
        </is>
      </c>
      <c r="I84" s="364" t="n">
        <v>44117</v>
      </c>
      <c r="J84" s="362" t="inlineStr">
        <is>
          <t>Eng.Asb</t>
        </is>
      </c>
      <c r="K84" s="363" t="n">
        <v>1</v>
      </c>
      <c r="L84" s="362" t="n">
        <v>0</v>
      </c>
      <c r="M84" s="362" t="n"/>
    </row>
    <row r="85" ht="15" customHeight="1" s="290">
      <c r="A85" s="362" t="inlineStr">
        <is>
          <t>A4700</t>
        </is>
      </c>
      <c r="B85" s="362" t="inlineStr">
        <is>
          <t>S9.ZLE.010532.PRJ</t>
        </is>
      </c>
      <c r="C85" s="362" t="inlineStr">
        <is>
          <t>PRJ Av.MF Pach</t>
        </is>
      </c>
      <c r="D85" s="362" t="inlineStr">
        <is>
          <t>TaskDep</t>
        </is>
      </c>
      <c r="E85" s="363" t="n">
        <v>15</v>
      </c>
      <c r="F85" s="362" t="inlineStr">
        <is>
          <t>11/05/26</t>
        </is>
      </c>
      <c r="G85" s="362" t="n"/>
      <c r="H85" s="362" t="inlineStr">
        <is>
          <t>5d/w</t>
        </is>
      </c>
      <c r="I85" s="364" t="n">
        <v>30576</v>
      </c>
      <c r="J85" s="362" t="inlineStr">
        <is>
          <t>Eng.Proj</t>
        </is>
      </c>
      <c r="K85" s="363" t="n">
        <v>1</v>
      </c>
      <c r="L85" s="362" t="n">
        <v>0</v>
      </c>
      <c r="M85" s="362" t="n"/>
    </row>
    <row r="86" ht="15" customHeight="1" s="290">
      <c r="A86" s="362" t="inlineStr">
        <is>
          <t>A4710</t>
        </is>
      </c>
      <c r="B86" s="362" t="inlineStr">
        <is>
          <t>S9.ZLE.010532.EXE</t>
        </is>
      </c>
      <c r="C86" s="362" t="inlineStr">
        <is>
          <t>EXE Av.MF Pach</t>
        </is>
      </c>
      <c r="D86" s="362" t="inlineStr">
        <is>
          <t>TaskDep</t>
        </is>
      </c>
      <c r="E86" s="363">
        <f>IFERROR(ROUND(70*CRONO_MACRO!$F$4/(CRONO_MACRO!J16/CRONO_MACRO!F16*70*CRONO_MACRO!$D$4),0),0)</f>
        <v/>
      </c>
      <c r="F86" s="362" t="inlineStr">
        <is>
          <t>11/05/26</t>
        </is>
      </c>
      <c r="G86" s="362" t="inlineStr">
        <is>
          <t>12/10/26</t>
        </is>
      </c>
      <c r="H86" s="362" t="inlineStr">
        <is>
          <t>5d/w</t>
        </is>
      </c>
      <c r="I86" s="364" t="n">
        <v>324870</v>
      </c>
      <c r="J86" s="362" t="inlineStr">
        <is>
          <t>Eq.Campo</t>
        </is>
      </c>
      <c r="K86" s="363">
        <f>IFERROR(ROUND(CRONO_MACRO!J16*70/CRONO_MACRO!F16,0),0)</f>
        <v/>
      </c>
      <c r="L86" s="362" t="n">
        <v>70</v>
      </c>
      <c r="M86" s="362" t="inlineStr">
        <is>
          <t>70lig</t>
        </is>
      </c>
    </row>
    <row r="87" ht="15" customHeight="1" s="290">
      <c r="A87" s="362" t="inlineStr">
        <is>
          <t>A4720</t>
        </is>
      </c>
      <c r="B87" s="362" t="inlineStr">
        <is>
          <t>S9.ZLE.010532.ASB</t>
        </is>
      </c>
      <c r="C87" s="362" t="inlineStr">
        <is>
          <t>ASB Av.MF Pach</t>
        </is>
      </c>
      <c r="D87" s="362" t="inlineStr">
        <is>
          <t>TaskDep</t>
        </is>
      </c>
      <c r="E87" s="363" t="n">
        <v>10</v>
      </c>
      <c r="F87" s="362" t="n"/>
      <c r="G87" s="362" t="inlineStr">
        <is>
          <t>12/10/26</t>
        </is>
      </c>
      <c r="H87" s="362" t="inlineStr">
        <is>
          <t>5d/w</t>
        </is>
      </c>
      <c r="I87" s="364" t="n">
        <v>30576</v>
      </c>
      <c r="J87" s="362" t="inlineStr">
        <is>
          <t>Eng.Asb</t>
        </is>
      </c>
      <c r="K87" s="363" t="n">
        <v>1</v>
      </c>
      <c r="L87" s="362" t="n">
        <v>0</v>
      </c>
      <c r="M87" s="362" t="n"/>
    </row>
    <row r="88" ht="15" customHeight="1" s="290">
      <c r="A88" s="362" t="inlineStr">
        <is>
          <t>A4800</t>
        </is>
      </c>
      <c r="B88" s="362" t="inlineStr">
        <is>
          <t>S9.ZLE.010465.PRJ</t>
        </is>
      </c>
      <c r="C88" s="362" t="inlineStr">
        <is>
          <t>PRJ Cam.Maria Rosa</t>
        </is>
      </c>
      <c r="D88" s="362" t="inlineStr">
        <is>
          <t>TaskDep</t>
        </is>
      </c>
      <c r="E88" s="363" t="n">
        <v>15</v>
      </c>
      <c r="F88" s="362" t="inlineStr">
        <is>
          <t>11/05/26</t>
        </is>
      </c>
      <c r="G88" s="362" t="n"/>
      <c r="H88" s="362" t="inlineStr">
        <is>
          <t>5d/w</t>
        </is>
      </c>
      <c r="I88" s="364" t="n">
        <v>29702</v>
      </c>
      <c r="J88" s="362" t="inlineStr">
        <is>
          <t>Eng.Proj</t>
        </is>
      </c>
      <c r="K88" s="363" t="n">
        <v>1</v>
      </c>
      <c r="L88" s="362" t="n">
        <v>0</v>
      </c>
      <c r="M88" s="362" t="n"/>
    </row>
    <row r="89" ht="15" customHeight="1" s="290">
      <c r="A89" s="362" t="inlineStr">
        <is>
          <t>A4810</t>
        </is>
      </c>
      <c r="B89" s="362" t="inlineStr">
        <is>
          <t>S9.ZLE.010465.EXE</t>
        </is>
      </c>
      <c r="C89" s="362" t="inlineStr">
        <is>
          <t>EXE Cam.Maria Rosa</t>
        </is>
      </c>
      <c r="D89" s="362" t="inlineStr">
        <is>
          <t>TaskDep</t>
        </is>
      </c>
      <c r="E89" s="363">
        <f>IFERROR(ROUND(68*CRONO_MACRO!$F$4/(CRONO_MACRO!J16/CRONO_MACRO!F16*68*CRONO_MACRO!$D$4),0),0)</f>
        <v/>
      </c>
      <c r="F89" s="362" t="inlineStr">
        <is>
          <t>11/05/26</t>
        </is>
      </c>
      <c r="G89" s="362" t="inlineStr">
        <is>
          <t>12/10/26</t>
        </is>
      </c>
      <c r="H89" s="362" t="inlineStr">
        <is>
          <t>5d/w</t>
        </is>
      </c>
      <c r="I89" s="364" t="n">
        <v>315588</v>
      </c>
      <c r="J89" s="362" t="inlineStr">
        <is>
          <t>Eq.Campo</t>
        </is>
      </c>
      <c r="K89" s="363">
        <f>IFERROR(ROUND(CRONO_MACRO!J16*68/CRONO_MACRO!F16,0),0)</f>
        <v/>
      </c>
      <c r="L89" s="362" t="n">
        <v>68</v>
      </c>
      <c r="M89" s="362" t="inlineStr">
        <is>
          <t>68lig</t>
        </is>
      </c>
    </row>
    <row r="90" ht="15" customHeight="1" s="290">
      <c r="A90" s="362" t="inlineStr">
        <is>
          <t>A4820</t>
        </is>
      </c>
      <c r="B90" s="362" t="inlineStr">
        <is>
          <t>S9.ZLE.010465.ASB</t>
        </is>
      </c>
      <c r="C90" s="362" t="inlineStr">
        <is>
          <t>ASB Cam.Maria Rosa</t>
        </is>
      </c>
      <c r="D90" s="362" t="inlineStr">
        <is>
          <t>TaskDep</t>
        </is>
      </c>
      <c r="E90" s="363" t="n">
        <v>10</v>
      </c>
      <c r="F90" s="362" t="n"/>
      <c r="G90" s="362" t="inlineStr">
        <is>
          <t>12/10/26</t>
        </is>
      </c>
      <c r="H90" s="362" t="inlineStr">
        <is>
          <t>5d/w</t>
        </is>
      </c>
      <c r="I90" s="364" t="n">
        <v>29702</v>
      </c>
      <c r="J90" s="362" t="inlineStr">
        <is>
          <t>Eng.Asb</t>
        </is>
      </c>
      <c r="K90" s="363" t="n">
        <v>1</v>
      </c>
      <c r="L90" s="362" t="n">
        <v>0</v>
      </c>
      <c r="M90" s="362" t="n"/>
    </row>
    <row r="91" ht="15" customHeight="1" s="290">
      <c r="A91" s="362" t="inlineStr">
        <is>
          <t>A4900</t>
        </is>
      </c>
      <c r="B91" s="362" t="inlineStr">
        <is>
          <t>S10.CON.010486.PRJ</t>
        </is>
      </c>
      <c r="C91" s="362" t="inlineStr">
        <is>
          <t>PRJ M.Z.Menino(b)</t>
        </is>
      </c>
      <c r="D91" s="362" t="inlineStr">
        <is>
          <t>TaskDep</t>
        </is>
      </c>
      <c r="E91" s="363" t="n">
        <v>15</v>
      </c>
      <c r="F91" s="362" t="inlineStr">
        <is>
          <t>03/08/26</t>
        </is>
      </c>
      <c r="G91" s="362" t="n"/>
      <c r="H91" s="362" t="inlineStr">
        <is>
          <t>5d/w</t>
        </is>
      </c>
      <c r="I91" s="364" t="n">
        <v>383074</v>
      </c>
      <c r="J91" s="362" t="inlineStr">
        <is>
          <t>Eng.Proj</t>
        </is>
      </c>
      <c r="K91" s="363" t="n">
        <v>1</v>
      </c>
      <c r="L91" s="362" t="n">
        <v>0</v>
      </c>
      <c r="M91" s="362" t="n"/>
    </row>
    <row r="92" ht="15" customHeight="1" s="290">
      <c r="A92" s="362" t="inlineStr">
        <is>
          <t>A4910</t>
        </is>
      </c>
      <c r="B92" s="362" t="inlineStr">
        <is>
          <t>S10.CON.010486.EXE</t>
        </is>
      </c>
      <c r="C92" s="362" t="inlineStr">
        <is>
          <t>EXE M.Z.Menino(b)</t>
        </is>
      </c>
      <c r="D92" s="362" t="inlineStr">
        <is>
          <t>TaskDep</t>
        </is>
      </c>
      <c r="E92" s="363">
        <f>IFERROR(ROUND(877*CRONO_MACRO!$F$4/(CRONO_MACRO!J17/CRONO_MACRO!F17*877*CRONO_MACRO!$D$4),0),0)</f>
        <v/>
      </c>
      <c r="F92" s="362" t="inlineStr">
        <is>
          <t>03/08/26</t>
        </is>
      </c>
      <c r="G92" s="362" t="inlineStr">
        <is>
          <t>04/01/27</t>
        </is>
      </c>
      <c r="H92" s="362" t="inlineStr">
        <is>
          <t>5d/w</t>
        </is>
      </c>
      <c r="I92" s="364" t="n">
        <v>4070157</v>
      </c>
      <c r="J92" s="362" t="inlineStr">
        <is>
          <t>Eq.Campo</t>
        </is>
      </c>
      <c r="K92" s="363">
        <f>IFERROR(ROUND(CRONO_MACRO!J17*877/CRONO_MACRO!F17,0),0)</f>
        <v/>
      </c>
      <c r="L92" s="362" t="n">
        <v>877</v>
      </c>
      <c r="M92" s="362" t="inlineStr">
        <is>
          <t>877lig</t>
        </is>
      </c>
    </row>
    <row r="93" ht="15" customHeight="1" s="290">
      <c r="A93" s="362" t="inlineStr">
        <is>
          <t>A4920</t>
        </is>
      </c>
      <c r="B93" s="362" t="inlineStr">
        <is>
          <t>S10.CON.010486.ASB</t>
        </is>
      </c>
      <c r="C93" s="362" t="inlineStr">
        <is>
          <t>ASB M.Z.Menino(b)</t>
        </is>
      </c>
      <c r="D93" s="362" t="inlineStr">
        <is>
          <t>TaskDep</t>
        </is>
      </c>
      <c r="E93" s="363" t="n">
        <v>10</v>
      </c>
      <c r="F93" s="362" t="n"/>
      <c r="G93" s="362" t="inlineStr">
        <is>
          <t>04/01/27</t>
        </is>
      </c>
      <c r="H93" s="362" t="inlineStr">
        <is>
          <t>5d/w</t>
        </is>
      </c>
      <c r="I93" s="364" t="n">
        <v>383074</v>
      </c>
      <c r="J93" s="362" t="inlineStr">
        <is>
          <t>Eng.Asb</t>
        </is>
      </c>
      <c r="K93" s="363" t="n">
        <v>1</v>
      </c>
      <c r="L93" s="362" t="n">
        <v>0</v>
      </c>
      <c r="M93" s="362" t="n"/>
    </row>
    <row r="94" ht="15" customHeight="1" s="290">
      <c r="A94" s="362" t="inlineStr">
        <is>
          <t>A5000</t>
        </is>
      </c>
      <c r="B94" s="362" t="inlineStr">
        <is>
          <t>S10.CON.010480.PRJ</t>
        </is>
      </c>
      <c r="C94" s="362" t="inlineStr">
        <is>
          <t>PRJ Caneleira CDHU</t>
        </is>
      </c>
      <c r="D94" s="362" t="inlineStr">
        <is>
          <t>TaskDep</t>
        </is>
      </c>
      <c r="E94" s="363" t="n">
        <v>15</v>
      </c>
      <c r="F94" s="362" t="inlineStr">
        <is>
          <t>03/08/26</t>
        </is>
      </c>
      <c r="G94" s="362" t="n"/>
      <c r="H94" s="362" t="inlineStr">
        <is>
          <t>5d/w</t>
        </is>
      </c>
      <c r="I94" s="364" t="n">
        <v>236309</v>
      </c>
      <c r="J94" s="362" t="inlineStr">
        <is>
          <t>Eng.Proj</t>
        </is>
      </c>
      <c r="K94" s="363" t="n">
        <v>1</v>
      </c>
      <c r="L94" s="362" t="n">
        <v>0</v>
      </c>
      <c r="M94" s="362" t="n"/>
    </row>
    <row r="95" ht="15" customHeight="1" s="290">
      <c r="A95" s="362" t="inlineStr">
        <is>
          <t>A5010</t>
        </is>
      </c>
      <c r="B95" s="362" t="inlineStr">
        <is>
          <t>S10.CON.010480.EXE</t>
        </is>
      </c>
      <c r="C95" s="362" t="inlineStr">
        <is>
          <t>EXE Caneleira CDHU</t>
        </is>
      </c>
      <c r="D95" s="362" t="inlineStr">
        <is>
          <t>TaskDep</t>
        </is>
      </c>
      <c r="E95" s="363">
        <f>IFERROR(ROUND(541*CRONO_MACRO!$F$4/(CRONO_MACRO!J17/CRONO_MACRO!F17*541*CRONO_MACRO!$D$4),0),0)</f>
        <v/>
      </c>
      <c r="F95" s="362" t="inlineStr">
        <is>
          <t>03/08/26</t>
        </is>
      </c>
      <c r="G95" s="362" t="inlineStr">
        <is>
          <t>04/01/27</t>
        </is>
      </c>
      <c r="H95" s="362" t="inlineStr">
        <is>
          <t>5d/w</t>
        </is>
      </c>
      <c r="I95" s="364" t="n">
        <v>2510781</v>
      </c>
      <c r="J95" s="362" t="inlineStr">
        <is>
          <t>Eq.Campo</t>
        </is>
      </c>
      <c r="K95" s="363">
        <f>IFERROR(ROUND(CRONO_MACRO!J17*541/CRONO_MACRO!F17,0),0)</f>
        <v/>
      </c>
      <c r="L95" s="362" t="n">
        <v>541</v>
      </c>
      <c r="M95" s="362" t="inlineStr">
        <is>
          <t>541lig</t>
        </is>
      </c>
    </row>
    <row r="96" ht="15" customHeight="1" s="290">
      <c r="A96" s="362" t="inlineStr">
        <is>
          <t>A5020</t>
        </is>
      </c>
      <c r="B96" s="362" t="inlineStr">
        <is>
          <t>S10.CON.010480.ASB</t>
        </is>
      </c>
      <c r="C96" s="362" t="inlineStr">
        <is>
          <t>ASB Caneleira CDHU</t>
        </is>
      </c>
      <c r="D96" s="362" t="inlineStr">
        <is>
          <t>TaskDep</t>
        </is>
      </c>
      <c r="E96" s="363" t="n">
        <v>10</v>
      </c>
      <c r="F96" s="362" t="n"/>
      <c r="G96" s="362" t="inlineStr">
        <is>
          <t>04/01/27</t>
        </is>
      </c>
      <c r="H96" s="362" t="inlineStr">
        <is>
          <t>5d/w</t>
        </is>
      </c>
      <c r="I96" s="364" t="n">
        <v>236309</v>
      </c>
      <c r="J96" s="362" t="inlineStr">
        <is>
          <t>Eng.Asb</t>
        </is>
      </c>
      <c r="K96" s="363" t="n">
        <v>1</v>
      </c>
      <c r="L96" s="362" t="n">
        <v>0</v>
      </c>
      <c r="M96" s="362" t="n"/>
    </row>
    <row r="97" ht="15" customHeight="1" s="290">
      <c r="A97" s="362" t="inlineStr">
        <is>
          <t>A5100</t>
        </is>
      </c>
      <c r="B97" s="362" t="inlineStr">
        <is>
          <t>S10.CON.010485.PRJ</t>
        </is>
      </c>
      <c r="C97" s="362" t="inlineStr">
        <is>
          <t>PRJ M.Z.Menino(a)</t>
        </is>
      </c>
      <c r="D97" s="362" t="inlineStr">
        <is>
          <t>TaskDep</t>
        </is>
      </c>
      <c r="E97" s="363" t="n">
        <v>15</v>
      </c>
      <c r="F97" s="362" t="inlineStr">
        <is>
          <t>03/08/26</t>
        </is>
      </c>
      <c r="G97" s="362" t="n"/>
      <c r="H97" s="362" t="inlineStr">
        <is>
          <t>5d/w</t>
        </is>
      </c>
      <c r="I97" s="364" t="n">
        <v>215779</v>
      </c>
      <c r="J97" s="362" t="inlineStr">
        <is>
          <t>Eng.Proj</t>
        </is>
      </c>
      <c r="K97" s="363" t="n">
        <v>1</v>
      </c>
      <c r="L97" s="362" t="n">
        <v>0</v>
      </c>
      <c r="M97" s="362" t="n"/>
    </row>
    <row r="98" ht="15" customHeight="1" s="290">
      <c r="A98" s="362" t="inlineStr">
        <is>
          <t>A5110</t>
        </is>
      </c>
      <c r="B98" s="362" t="inlineStr">
        <is>
          <t>S10.CON.010485.EXE</t>
        </is>
      </c>
      <c r="C98" s="362" t="inlineStr">
        <is>
          <t>EXE M.Z.Menino(a)</t>
        </is>
      </c>
      <c r="D98" s="362" t="inlineStr">
        <is>
          <t>TaskDep</t>
        </is>
      </c>
      <c r="E98" s="363">
        <f>IFERROR(ROUND(494*CRONO_MACRO!$F$4/(CRONO_MACRO!J17/CRONO_MACRO!F17*494*CRONO_MACRO!$D$4),0),0)</f>
        <v/>
      </c>
      <c r="F98" s="362" t="inlineStr">
        <is>
          <t>03/08/26</t>
        </is>
      </c>
      <c r="G98" s="362" t="inlineStr">
        <is>
          <t>04/01/27</t>
        </is>
      </c>
      <c r="H98" s="362" t="inlineStr">
        <is>
          <t>5d/w</t>
        </is>
      </c>
      <c r="I98" s="364" t="n">
        <v>2292654</v>
      </c>
      <c r="J98" s="362" t="inlineStr">
        <is>
          <t>Eq.Campo</t>
        </is>
      </c>
      <c r="K98" s="363">
        <f>IFERROR(ROUND(CRONO_MACRO!J17*494/CRONO_MACRO!F17,0),0)</f>
        <v/>
      </c>
      <c r="L98" s="362" t="n">
        <v>494</v>
      </c>
      <c r="M98" s="362" t="inlineStr">
        <is>
          <t>494lig</t>
        </is>
      </c>
    </row>
    <row r="99" ht="15" customHeight="1" s="290">
      <c r="A99" s="362" t="inlineStr">
        <is>
          <t>A5120</t>
        </is>
      </c>
      <c r="B99" s="362" t="inlineStr">
        <is>
          <t>S10.CON.010485.ASB</t>
        </is>
      </c>
      <c r="C99" s="362" t="inlineStr">
        <is>
          <t>ASB M.Z.Menino(a)</t>
        </is>
      </c>
      <c r="D99" s="362" t="inlineStr">
        <is>
          <t>TaskDep</t>
        </is>
      </c>
      <c r="E99" s="363" t="n">
        <v>10</v>
      </c>
      <c r="F99" s="362" t="n"/>
      <c r="G99" s="362" t="inlineStr">
        <is>
          <t>04/01/27</t>
        </is>
      </c>
      <c r="H99" s="362" t="inlineStr">
        <is>
          <t>5d/w</t>
        </is>
      </c>
      <c r="I99" s="364" t="n">
        <v>215779</v>
      </c>
      <c r="J99" s="362" t="inlineStr">
        <is>
          <t>Eng.Asb</t>
        </is>
      </c>
      <c r="K99" s="363" t="n">
        <v>1</v>
      </c>
      <c r="L99" s="362" t="n">
        <v>0</v>
      </c>
      <c r="M99" s="362" t="n"/>
    </row>
    <row r="100" ht="15" customHeight="1" s="290">
      <c r="A100" s="362" t="inlineStr">
        <is>
          <t>A5200</t>
        </is>
      </c>
      <c r="B100" s="362" t="inlineStr">
        <is>
          <t>S10.CON.010490.PRJ</t>
        </is>
      </c>
      <c r="C100" s="362" t="inlineStr">
        <is>
          <t>PRJ Av.Bandeirantes</t>
        </is>
      </c>
      <c r="D100" s="362" t="inlineStr">
        <is>
          <t>TaskDep</t>
        </is>
      </c>
      <c r="E100" s="363" t="n">
        <v>15</v>
      </c>
      <c r="F100" s="362" t="inlineStr">
        <is>
          <t>03/08/26</t>
        </is>
      </c>
      <c r="G100" s="362" t="n"/>
      <c r="H100" s="362" t="inlineStr">
        <is>
          <t>5d/w</t>
        </is>
      </c>
      <c r="I100" s="364" t="n">
        <v>125362</v>
      </c>
      <c r="J100" s="362" t="inlineStr">
        <is>
          <t>Eng.Proj</t>
        </is>
      </c>
      <c r="K100" s="363" t="n">
        <v>1</v>
      </c>
      <c r="L100" s="362" t="n">
        <v>0</v>
      </c>
      <c r="M100" s="362" t="n"/>
    </row>
    <row r="101" ht="15" customHeight="1" s="290">
      <c r="A101" s="362" t="inlineStr">
        <is>
          <t>A5210</t>
        </is>
      </c>
      <c r="B101" s="362" t="inlineStr">
        <is>
          <t>S10.CON.010490.EXE</t>
        </is>
      </c>
      <c r="C101" s="362" t="inlineStr">
        <is>
          <t>EXE Av.Bandeirantes</t>
        </is>
      </c>
      <c r="D101" s="362" t="inlineStr">
        <is>
          <t>TaskDep</t>
        </is>
      </c>
      <c r="E101" s="363">
        <f>IFERROR(ROUND(287*CRONO_MACRO!$F$4/(CRONO_MACRO!J17/CRONO_MACRO!F17*287*CRONO_MACRO!$D$4),0),0)</f>
        <v/>
      </c>
      <c r="F101" s="362" t="inlineStr">
        <is>
          <t>03/08/26</t>
        </is>
      </c>
      <c r="G101" s="362" t="inlineStr">
        <is>
          <t>04/01/27</t>
        </is>
      </c>
      <c r="H101" s="362" t="inlineStr">
        <is>
          <t>5d/w</t>
        </is>
      </c>
      <c r="I101" s="364" t="n">
        <v>1331967</v>
      </c>
      <c r="J101" s="362" t="inlineStr">
        <is>
          <t>Eq.Campo</t>
        </is>
      </c>
      <c r="K101" s="363">
        <f>IFERROR(ROUND(CRONO_MACRO!J17*287/CRONO_MACRO!F17,0),0)</f>
        <v/>
      </c>
      <c r="L101" s="362" t="n">
        <v>287</v>
      </c>
      <c r="M101" s="362" t="inlineStr">
        <is>
          <t>287lig</t>
        </is>
      </c>
    </row>
    <row r="102" ht="15" customHeight="1" s="290">
      <c r="A102" s="362" t="inlineStr">
        <is>
          <t>A5220</t>
        </is>
      </c>
      <c r="B102" s="362" t="inlineStr">
        <is>
          <t>S10.CON.010490.ASB</t>
        </is>
      </c>
      <c r="C102" s="362" t="inlineStr">
        <is>
          <t>ASB Av.Bandeirantes</t>
        </is>
      </c>
      <c r="D102" s="362" t="inlineStr">
        <is>
          <t>TaskDep</t>
        </is>
      </c>
      <c r="E102" s="363" t="n">
        <v>10</v>
      </c>
      <c r="F102" s="362" t="n"/>
      <c r="G102" s="362" t="inlineStr">
        <is>
          <t>04/01/27</t>
        </is>
      </c>
      <c r="H102" s="362" t="inlineStr">
        <is>
          <t>5d/w</t>
        </is>
      </c>
      <c r="I102" s="364" t="n">
        <v>125362</v>
      </c>
      <c r="J102" s="362" t="inlineStr">
        <is>
          <t>Eng.Asb</t>
        </is>
      </c>
      <c r="K102" s="363" t="n">
        <v>1</v>
      </c>
      <c r="L102" s="362" t="n">
        <v>0</v>
      </c>
      <c r="M102" s="362" t="n"/>
    </row>
    <row r="103" ht="15" customHeight="1" s="290">
      <c r="A103" s="362" t="inlineStr">
        <is>
          <t>A5300</t>
        </is>
      </c>
      <c r="B103" s="362" t="inlineStr">
        <is>
          <t>S10.CON.010481.PRJ</t>
        </is>
      </c>
      <c r="C103" s="362" t="inlineStr">
        <is>
          <t>PRJ V.Ayrton Senna</t>
        </is>
      </c>
      <c r="D103" s="362" t="inlineStr">
        <is>
          <t>TaskDep</t>
        </is>
      </c>
      <c r="E103" s="363" t="n">
        <v>15</v>
      </c>
      <c r="F103" s="362" t="inlineStr">
        <is>
          <t>03/08/26</t>
        </is>
      </c>
      <c r="G103" s="362" t="n"/>
      <c r="H103" s="362" t="inlineStr">
        <is>
          <t>5d/w</t>
        </is>
      </c>
      <c r="I103" s="364" t="n">
        <v>104395</v>
      </c>
      <c r="J103" s="362" t="inlineStr">
        <is>
          <t>Eng.Proj</t>
        </is>
      </c>
      <c r="K103" s="363" t="n">
        <v>1</v>
      </c>
      <c r="L103" s="362" t="n">
        <v>0</v>
      </c>
      <c r="M103" s="362" t="n"/>
    </row>
    <row r="104" ht="15" customHeight="1" s="290">
      <c r="A104" s="362" t="inlineStr">
        <is>
          <t>A5310</t>
        </is>
      </c>
      <c r="B104" s="362" t="inlineStr">
        <is>
          <t>S10.CON.010481.EXE</t>
        </is>
      </c>
      <c r="C104" s="362" t="inlineStr">
        <is>
          <t>EXE V.Ayrton Senna</t>
        </is>
      </c>
      <c r="D104" s="362" t="inlineStr">
        <is>
          <t>TaskDep</t>
        </is>
      </c>
      <c r="E104" s="363">
        <f>IFERROR(ROUND(239*CRONO_MACRO!$F$4/(CRONO_MACRO!J17/CRONO_MACRO!F17*239*CRONO_MACRO!$D$4),0),0)</f>
        <v/>
      </c>
      <c r="F104" s="362" t="inlineStr">
        <is>
          <t>03/08/26</t>
        </is>
      </c>
      <c r="G104" s="362" t="inlineStr">
        <is>
          <t>04/01/27</t>
        </is>
      </c>
      <c r="H104" s="362" t="inlineStr">
        <is>
          <t>5d/w</t>
        </is>
      </c>
      <c r="I104" s="364" t="n">
        <v>1109199</v>
      </c>
      <c r="J104" s="362" t="inlineStr">
        <is>
          <t>Eq.Campo</t>
        </is>
      </c>
      <c r="K104" s="363">
        <f>IFERROR(ROUND(CRONO_MACRO!J17*239/CRONO_MACRO!F17,0),0)</f>
        <v/>
      </c>
      <c r="L104" s="362" t="n">
        <v>239</v>
      </c>
      <c r="M104" s="362" t="inlineStr">
        <is>
          <t>239lig</t>
        </is>
      </c>
    </row>
    <row r="105" ht="15" customHeight="1" s="290">
      <c r="A105" s="362" t="inlineStr">
        <is>
          <t>A5320</t>
        </is>
      </c>
      <c r="B105" s="362" t="inlineStr">
        <is>
          <t>S10.CON.010481.ASB</t>
        </is>
      </c>
      <c r="C105" s="362" t="inlineStr">
        <is>
          <t>ASB V.Ayrton Senna</t>
        </is>
      </c>
      <c r="D105" s="362" t="inlineStr">
        <is>
          <t>TaskDep</t>
        </is>
      </c>
      <c r="E105" s="363" t="n">
        <v>10</v>
      </c>
      <c r="F105" s="362" t="n"/>
      <c r="G105" s="362" t="inlineStr">
        <is>
          <t>04/01/27</t>
        </is>
      </c>
      <c r="H105" s="362" t="inlineStr">
        <is>
          <t>5d/w</t>
        </is>
      </c>
      <c r="I105" s="364" t="n">
        <v>104395</v>
      </c>
      <c r="J105" s="362" t="inlineStr">
        <is>
          <t>Eng.Asb</t>
        </is>
      </c>
      <c r="K105" s="363" t="n">
        <v>1</v>
      </c>
      <c r="L105" s="362" t="n">
        <v>0</v>
      </c>
      <c r="M105" s="362" t="n"/>
    </row>
    <row r="106" ht="15" customHeight="1" s="290">
      <c r="A106" s="362" t="inlineStr">
        <is>
          <t>A5400</t>
        </is>
      </c>
      <c r="B106" s="362" t="inlineStr">
        <is>
          <t>S10.CON.010484.PRJ</t>
        </is>
      </c>
      <c r="C106" s="362" t="inlineStr">
        <is>
          <t>PRJ V.Esperanca</t>
        </is>
      </c>
      <c r="D106" s="362" t="inlineStr">
        <is>
          <t>TaskDep</t>
        </is>
      </c>
      <c r="E106" s="363" t="n">
        <v>15</v>
      </c>
      <c r="F106" s="362" t="inlineStr">
        <is>
          <t>03/08/26</t>
        </is>
      </c>
      <c r="G106" s="362" t="n"/>
      <c r="H106" s="362" t="inlineStr">
        <is>
          <t>5d/w</t>
        </is>
      </c>
      <c r="I106" s="364" t="n">
        <v>96096</v>
      </c>
      <c r="J106" s="362" t="inlineStr">
        <is>
          <t>Eng.Proj</t>
        </is>
      </c>
      <c r="K106" s="363" t="n">
        <v>1</v>
      </c>
      <c r="L106" s="362" t="n">
        <v>0</v>
      </c>
      <c r="M106" s="362" t="n"/>
    </row>
    <row r="107" ht="15" customHeight="1" s="290">
      <c r="A107" s="362" t="inlineStr">
        <is>
          <t>A5410</t>
        </is>
      </c>
      <c r="B107" s="362" t="inlineStr">
        <is>
          <t>S10.CON.010484.EXE</t>
        </is>
      </c>
      <c r="C107" s="362" t="inlineStr">
        <is>
          <t>EXE V.Esperanca</t>
        </is>
      </c>
      <c r="D107" s="362" t="inlineStr">
        <is>
          <t>TaskDep</t>
        </is>
      </c>
      <c r="E107" s="363">
        <f>IFERROR(ROUND(220*CRONO_MACRO!$F$4/(CRONO_MACRO!J17/CRONO_MACRO!F17*220*CRONO_MACRO!$D$4),0),0)</f>
        <v/>
      </c>
      <c r="F107" s="362" t="inlineStr">
        <is>
          <t>03/08/26</t>
        </is>
      </c>
      <c r="G107" s="362" t="inlineStr">
        <is>
          <t>04/01/27</t>
        </is>
      </c>
      <c r="H107" s="362" t="inlineStr">
        <is>
          <t>5d/w</t>
        </is>
      </c>
      <c r="I107" s="364" t="n">
        <v>1021020</v>
      </c>
      <c r="J107" s="362" t="inlineStr">
        <is>
          <t>Eq.Campo</t>
        </is>
      </c>
      <c r="K107" s="363">
        <f>IFERROR(ROUND(CRONO_MACRO!J17*220/CRONO_MACRO!F17,0),0)</f>
        <v/>
      </c>
      <c r="L107" s="362" t="n">
        <v>220</v>
      </c>
      <c r="M107" s="362" t="inlineStr">
        <is>
          <t>220lig</t>
        </is>
      </c>
    </row>
    <row r="108" ht="15" customHeight="1" s="290">
      <c r="A108" s="362" t="inlineStr">
        <is>
          <t>A5420</t>
        </is>
      </c>
      <c r="B108" s="362" t="inlineStr">
        <is>
          <t>S10.CON.010484.ASB</t>
        </is>
      </c>
      <c r="C108" s="362" t="inlineStr">
        <is>
          <t>ASB V.Esperanca</t>
        </is>
      </c>
      <c r="D108" s="362" t="inlineStr">
        <is>
          <t>TaskDep</t>
        </is>
      </c>
      <c r="E108" s="363" t="n">
        <v>10</v>
      </c>
      <c r="F108" s="362" t="n"/>
      <c r="G108" s="362" t="inlineStr">
        <is>
          <t>04/01/27</t>
        </is>
      </c>
      <c r="H108" s="362" t="inlineStr">
        <is>
          <t>5d/w</t>
        </is>
      </c>
      <c r="I108" s="364" t="n">
        <v>96096</v>
      </c>
      <c r="J108" s="362" t="inlineStr">
        <is>
          <t>Eng.Asb</t>
        </is>
      </c>
      <c r="K108" s="363" t="n">
        <v>1</v>
      </c>
      <c r="L108" s="362" t="n">
        <v>0</v>
      </c>
      <c r="M108" s="362" t="n"/>
    </row>
    <row r="109" ht="15" customHeight="1" s="290">
      <c r="A109" s="362" t="inlineStr">
        <is>
          <t>A5500</t>
        </is>
      </c>
      <c r="B109" s="362" t="inlineStr">
        <is>
          <t>S10.CON.010494.PRJ</t>
        </is>
      </c>
      <c r="C109" s="362" t="inlineStr">
        <is>
          <t>PRJ Av.W.Leao</t>
        </is>
      </c>
      <c r="D109" s="362" t="inlineStr">
        <is>
          <t>TaskDep</t>
        </is>
      </c>
      <c r="E109" s="363" t="n">
        <v>15</v>
      </c>
      <c r="F109" s="362" t="inlineStr">
        <is>
          <t>03/08/26</t>
        </is>
      </c>
      <c r="G109" s="362" t="n"/>
      <c r="H109" s="362" t="inlineStr">
        <is>
          <t>5d/w</t>
        </is>
      </c>
      <c r="I109" s="364" t="n">
        <v>44990</v>
      </c>
      <c r="J109" s="362" t="inlineStr">
        <is>
          <t>Eng.Proj</t>
        </is>
      </c>
      <c r="K109" s="363" t="n">
        <v>1</v>
      </c>
      <c r="L109" s="362" t="n">
        <v>0</v>
      </c>
      <c r="M109" s="362" t="n"/>
    </row>
    <row r="110" ht="15" customHeight="1" s="290">
      <c r="A110" s="362" t="inlineStr">
        <is>
          <t>A5510</t>
        </is>
      </c>
      <c r="B110" s="362" t="inlineStr">
        <is>
          <t>S10.CON.010494.EXE</t>
        </is>
      </c>
      <c r="C110" s="362" t="inlineStr">
        <is>
          <t>EXE Av.W.Leao</t>
        </is>
      </c>
      <c r="D110" s="362" t="inlineStr">
        <is>
          <t>TaskDep</t>
        </is>
      </c>
      <c r="E110" s="363">
        <f>IFERROR(ROUND(103*CRONO_MACRO!$F$4/(CRONO_MACRO!J17/CRONO_MACRO!F17*103*CRONO_MACRO!$D$4),0),0)</f>
        <v/>
      </c>
      <c r="F110" s="362" t="inlineStr">
        <is>
          <t>03/08/26</t>
        </is>
      </c>
      <c r="G110" s="362" t="inlineStr">
        <is>
          <t>04/01/27</t>
        </is>
      </c>
      <c r="H110" s="362" t="inlineStr">
        <is>
          <t>5d/w</t>
        </is>
      </c>
      <c r="I110" s="364" t="n">
        <v>478023</v>
      </c>
      <c r="J110" s="362" t="inlineStr">
        <is>
          <t>Eq.Campo</t>
        </is>
      </c>
      <c r="K110" s="363">
        <f>IFERROR(ROUND(CRONO_MACRO!J17*103/CRONO_MACRO!F17,0),0)</f>
        <v/>
      </c>
      <c r="L110" s="362" t="n">
        <v>103</v>
      </c>
      <c r="M110" s="362" t="inlineStr">
        <is>
          <t>103lig</t>
        </is>
      </c>
    </row>
    <row r="111" ht="15" customHeight="1" s="290">
      <c r="A111" s="362" t="inlineStr">
        <is>
          <t>A5520</t>
        </is>
      </c>
      <c r="B111" s="362" t="inlineStr">
        <is>
          <t>S10.CON.010494.ASB</t>
        </is>
      </c>
      <c r="C111" s="362" t="inlineStr">
        <is>
          <t>ASB Av.W.Leao</t>
        </is>
      </c>
      <c r="D111" s="362" t="inlineStr">
        <is>
          <t>TaskDep</t>
        </is>
      </c>
      <c r="E111" s="363" t="n">
        <v>10</v>
      </c>
      <c r="F111" s="362" t="n"/>
      <c r="G111" s="362" t="inlineStr">
        <is>
          <t>04/01/27</t>
        </is>
      </c>
      <c r="H111" s="362" t="inlineStr">
        <is>
          <t>5d/w</t>
        </is>
      </c>
      <c r="I111" s="364" t="n">
        <v>44990</v>
      </c>
      <c r="J111" s="362" t="inlineStr">
        <is>
          <t>Eng.Asb</t>
        </is>
      </c>
      <c r="K111" s="363" t="n">
        <v>1</v>
      </c>
      <c r="L111" s="362" t="n">
        <v>0</v>
      </c>
      <c r="M111" s="362" t="n"/>
    </row>
    <row r="112" ht="15" customHeight="1" s="290">
      <c r="A112" s="362" t="inlineStr">
        <is>
          <t>A5600</t>
        </is>
      </c>
      <c r="B112" s="362" t="inlineStr">
        <is>
          <t>S10.CON.010492.PRJ</t>
        </is>
      </c>
      <c r="C112" s="362" t="inlineStr">
        <is>
          <t>PRJ R.S.Geraldo</t>
        </is>
      </c>
      <c r="D112" s="362" t="inlineStr">
        <is>
          <t>TaskDep</t>
        </is>
      </c>
      <c r="E112" s="363" t="n">
        <v>15</v>
      </c>
      <c r="F112" s="362" t="inlineStr">
        <is>
          <t>03/08/26</t>
        </is>
      </c>
      <c r="G112" s="362" t="n"/>
      <c r="H112" s="362" t="inlineStr">
        <is>
          <t>5d/w</t>
        </is>
      </c>
      <c r="I112" s="364" t="n">
        <v>40186</v>
      </c>
      <c r="J112" s="362" t="inlineStr">
        <is>
          <t>Eng.Proj</t>
        </is>
      </c>
      <c r="K112" s="363" t="n">
        <v>1</v>
      </c>
      <c r="L112" s="362" t="n">
        <v>0</v>
      </c>
      <c r="M112" s="362" t="n"/>
    </row>
    <row r="113" ht="15" customHeight="1" s="290">
      <c r="A113" s="362" t="inlineStr">
        <is>
          <t>A5610</t>
        </is>
      </c>
      <c r="B113" s="362" t="inlineStr">
        <is>
          <t>S10.CON.010492.EXE</t>
        </is>
      </c>
      <c r="C113" s="362" t="inlineStr">
        <is>
          <t>EXE R.S.Geraldo</t>
        </is>
      </c>
      <c r="D113" s="362" t="inlineStr">
        <is>
          <t>TaskDep</t>
        </is>
      </c>
      <c r="E113" s="363">
        <f>IFERROR(ROUND(92*CRONO_MACRO!$F$4/(CRONO_MACRO!J17/CRONO_MACRO!F17*92*CRONO_MACRO!$D$4),0),0)</f>
        <v/>
      </c>
      <c r="F113" s="362" t="inlineStr">
        <is>
          <t>03/08/26</t>
        </is>
      </c>
      <c r="G113" s="362" t="inlineStr">
        <is>
          <t>04/01/27</t>
        </is>
      </c>
      <c r="H113" s="362" t="inlineStr">
        <is>
          <t>5d/w</t>
        </is>
      </c>
      <c r="I113" s="364" t="n">
        <v>426972</v>
      </c>
      <c r="J113" s="362" t="inlineStr">
        <is>
          <t>Eq.Campo</t>
        </is>
      </c>
      <c r="K113" s="363">
        <f>IFERROR(ROUND(CRONO_MACRO!J17*92/CRONO_MACRO!F17,0),0)</f>
        <v/>
      </c>
      <c r="L113" s="362" t="n">
        <v>92</v>
      </c>
      <c r="M113" s="362" t="inlineStr">
        <is>
          <t>92lig</t>
        </is>
      </c>
    </row>
    <row r="114" ht="15" customHeight="1" s="290">
      <c r="A114" s="362" t="inlineStr">
        <is>
          <t>A5620</t>
        </is>
      </c>
      <c r="B114" s="362" t="inlineStr">
        <is>
          <t>S10.CON.010492.ASB</t>
        </is>
      </c>
      <c r="C114" s="362" t="inlineStr">
        <is>
          <t>ASB R.S.Geraldo</t>
        </is>
      </c>
      <c r="D114" s="362" t="inlineStr">
        <is>
          <t>TaskDep</t>
        </is>
      </c>
      <c r="E114" s="363" t="n">
        <v>10</v>
      </c>
      <c r="F114" s="362" t="n"/>
      <c r="G114" s="362" t="inlineStr">
        <is>
          <t>04/01/27</t>
        </is>
      </c>
      <c r="H114" s="362" t="inlineStr">
        <is>
          <t>5d/w</t>
        </is>
      </c>
      <c r="I114" s="364" t="n">
        <v>40186</v>
      </c>
      <c r="J114" s="362" t="inlineStr">
        <is>
          <t>Eng.Asb</t>
        </is>
      </c>
      <c r="K114" s="363" t="n">
        <v>1</v>
      </c>
      <c r="L114" s="362" t="n">
        <v>0</v>
      </c>
      <c r="M114" s="362" t="n"/>
    </row>
    <row r="115" ht="15" customHeight="1" s="290">
      <c r="A115" s="362" t="inlineStr">
        <is>
          <t>A5700</t>
        </is>
      </c>
      <c r="B115" s="362" t="inlineStr">
        <is>
          <t>S10.CON.010476.PRJ</t>
        </is>
      </c>
      <c r="C115" s="362" t="inlineStr">
        <is>
          <t>PRJ Fav.Piratininga</t>
        </is>
      </c>
      <c r="D115" s="362" t="inlineStr">
        <is>
          <t>TaskDep</t>
        </is>
      </c>
      <c r="E115" s="363" t="n">
        <v>15</v>
      </c>
      <c r="F115" s="362" t="inlineStr">
        <is>
          <t>03/08/26</t>
        </is>
      </c>
      <c r="G115" s="362" t="n"/>
      <c r="H115" s="362" t="inlineStr">
        <is>
          <t>5d/w</t>
        </is>
      </c>
      <c r="I115" s="364" t="n">
        <v>28829</v>
      </c>
      <c r="J115" s="362" t="inlineStr">
        <is>
          <t>Eng.Proj</t>
        </is>
      </c>
      <c r="K115" s="363" t="n">
        <v>1</v>
      </c>
      <c r="L115" s="362" t="n">
        <v>0</v>
      </c>
      <c r="M115" s="362" t="n"/>
    </row>
    <row r="116" ht="15" customHeight="1" s="290">
      <c r="A116" s="362" t="inlineStr">
        <is>
          <t>A5710</t>
        </is>
      </c>
      <c r="B116" s="362" t="inlineStr">
        <is>
          <t>S10.CON.010476.EXE</t>
        </is>
      </c>
      <c r="C116" s="362" t="inlineStr">
        <is>
          <t>EXE Fav.Piratininga</t>
        </is>
      </c>
      <c r="D116" s="362" t="inlineStr">
        <is>
          <t>TaskDep</t>
        </is>
      </c>
      <c r="E116" s="363">
        <f>IFERROR(ROUND(66*CRONO_MACRO!$F$4/(CRONO_MACRO!J17/CRONO_MACRO!F17*66*CRONO_MACRO!$D$4),0),0)</f>
        <v/>
      </c>
      <c r="F116" s="362" t="inlineStr">
        <is>
          <t>03/08/26</t>
        </is>
      </c>
      <c r="G116" s="362" t="inlineStr">
        <is>
          <t>04/01/27</t>
        </is>
      </c>
      <c r="H116" s="362" t="inlineStr">
        <is>
          <t>5d/w</t>
        </is>
      </c>
      <c r="I116" s="364" t="n">
        <v>306306</v>
      </c>
      <c r="J116" s="362" t="inlineStr">
        <is>
          <t>Eq.Campo</t>
        </is>
      </c>
      <c r="K116" s="363">
        <f>IFERROR(ROUND(CRONO_MACRO!J17*66/CRONO_MACRO!F17,0),0)</f>
        <v/>
      </c>
      <c r="L116" s="362" t="n">
        <v>66</v>
      </c>
      <c r="M116" s="362" t="inlineStr">
        <is>
          <t>66lig</t>
        </is>
      </c>
    </row>
    <row r="117" ht="15" customHeight="1" s="290">
      <c r="A117" s="362" t="inlineStr">
        <is>
          <t>A5720</t>
        </is>
      </c>
      <c r="B117" s="362" t="inlineStr">
        <is>
          <t>S10.CON.010476.ASB</t>
        </is>
      </c>
      <c r="C117" s="362" t="inlineStr">
        <is>
          <t>ASB Fav.Piratininga</t>
        </is>
      </c>
      <c r="D117" s="362" t="inlineStr">
        <is>
          <t>TaskDep</t>
        </is>
      </c>
      <c r="E117" s="363" t="n">
        <v>10</v>
      </c>
      <c r="F117" s="362" t="n"/>
      <c r="G117" s="362" t="inlineStr">
        <is>
          <t>04/01/27</t>
        </is>
      </c>
      <c r="H117" s="362" t="inlineStr">
        <is>
          <t>5d/w</t>
        </is>
      </c>
      <c r="I117" s="364" t="n">
        <v>28829</v>
      </c>
      <c r="J117" s="362" t="inlineStr">
        <is>
          <t>Eng.Asb</t>
        </is>
      </c>
      <c r="K117" s="363" t="n">
        <v>1</v>
      </c>
      <c r="L117" s="362" t="n">
        <v>0</v>
      </c>
      <c r="M117" s="362" t="n"/>
    </row>
    <row r="118" ht="15" customHeight="1" s="290">
      <c r="A118" s="362" t="inlineStr">
        <is>
          <t>A5800</t>
        </is>
      </c>
      <c r="B118" s="362" t="inlineStr">
        <is>
          <t>S10.CON.010493.PRJ</t>
        </is>
      </c>
      <c r="C118" s="362" t="inlineStr">
        <is>
          <t>PRJ S.Bento II</t>
        </is>
      </c>
      <c r="D118" s="362" t="inlineStr">
        <is>
          <t>TaskDep</t>
        </is>
      </c>
      <c r="E118" s="363" t="n">
        <v>15</v>
      </c>
      <c r="F118" s="362" t="inlineStr">
        <is>
          <t>03/08/26</t>
        </is>
      </c>
      <c r="G118" s="362" t="n"/>
      <c r="H118" s="362" t="inlineStr">
        <is>
          <t>5d/w</t>
        </is>
      </c>
      <c r="I118" s="364" t="n">
        <v>23587</v>
      </c>
      <c r="J118" s="362" t="inlineStr">
        <is>
          <t>Eng.Proj</t>
        </is>
      </c>
      <c r="K118" s="363" t="n">
        <v>1</v>
      </c>
      <c r="L118" s="362" t="n">
        <v>0</v>
      </c>
      <c r="M118" s="362" t="n"/>
    </row>
    <row r="119" ht="15" customHeight="1" s="290">
      <c r="A119" s="362" t="inlineStr">
        <is>
          <t>A5810</t>
        </is>
      </c>
      <c r="B119" s="362" t="inlineStr">
        <is>
          <t>S10.CON.010493.EXE</t>
        </is>
      </c>
      <c r="C119" s="362" t="inlineStr">
        <is>
          <t>EXE S.Bento II</t>
        </is>
      </c>
      <c r="D119" s="362" t="inlineStr">
        <is>
          <t>TaskDep</t>
        </is>
      </c>
      <c r="E119" s="363">
        <f>IFERROR(ROUND(54*CRONO_MACRO!$F$4/(CRONO_MACRO!J17/CRONO_MACRO!F17*54*CRONO_MACRO!$D$4),0),0)</f>
        <v/>
      </c>
      <c r="F119" s="362" t="inlineStr">
        <is>
          <t>03/08/26</t>
        </is>
      </c>
      <c r="G119" s="362" t="inlineStr">
        <is>
          <t>04/01/27</t>
        </is>
      </c>
      <c r="H119" s="362" t="inlineStr">
        <is>
          <t>5d/w</t>
        </is>
      </c>
      <c r="I119" s="364" t="n">
        <v>250614</v>
      </c>
      <c r="J119" s="362" t="inlineStr">
        <is>
          <t>Eq.Campo</t>
        </is>
      </c>
      <c r="K119" s="363">
        <f>IFERROR(ROUND(CRONO_MACRO!J17*54/CRONO_MACRO!F17,0),0)</f>
        <v/>
      </c>
      <c r="L119" s="362" t="n">
        <v>54</v>
      </c>
      <c r="M119" s="362" t="inlineStr">
        <is>
          <t>54lig</t>
        </is>
      </c>
    </row>
    <row r="120" ht="15" customHeight="1" s="290">
      <c r="A120" s="362" t="inlineStr">
        <is>
          <t>A5820</t>
        </is>
      </c>
      <c r="B120" s="362" t="inlineStr">
        <is>
          <t>S10.CON.010493.ASB</t>
        </is>
      </c>
      <c r="C120" s="362" t="inlineStr">
        <is>
          <t>ASB S.Bento II</t>
        </is>
      </c>
      <c r="D120" s="362" t="inlineStr">
        <is>
          <t>TaskDep</t>
        </is>
      </c>
      <c r="E120" s="363" t="n">
        <v>10</v>
      </c>
      <c r="F120" s="362" t="n"/>
      <c r="G120" s="362" t="inlineStr">
        <is>
          <t>04/01/27</t>
        </is>
      </c>
      <c r="H120" s="362" t="inlineStr">
        <is>
          <t>5d/w</t>
        </is>
      </c>
      <c r="I120" s="364" t="n">
        <v>23587</v>
      </c>
      <c r="J120" s="362" t="inlineStr">
        <is>
          <t>Eng.Asb</t>
        </is>
      </c>
      <c r="K120" s="363" t="n">
        <v>1</v>
      </c>
      <c r="L120" s="362" t="n">
        <v>0</v>
      </c>
      <c r="M120" s="362" t="n"/>
    </row>
    <row r="121" ht="15" customHeight="1" s="290">
      <c r="A121" s="362" t="inlineStr">
        <is>
          <t>A5900</t>
        </is>
      </c>
      <c r="B121" s="362" t="inlineStr">
        <is>
          <t>S10.CON.010495.PRJ</t>
        </is>
      </c>
      <c r="C121" s="362" t="inlineStr">
        <is>
          <t>PRJ Trav.Sta Casa</t>
        </is>
      </c>
      <c r="D121" s="362" t="inlineStr">
        <is>
          <t>TaskDep</t>
        </is>
      </c>
      <c r="E121" s="363" t="n">
        <v>15</v>
      </c>
      <c r="F121" s="362" t="inlineStr">
        <is>
          <t>03/08/26</t>
        </is>
      </c>
      <c r="G121" s="362" t="n"/>
      <c r="H121" s="362" t="inlineStr">
        <is>
          <t>5d/w</t>
        </is>
      </c>
      <c r="I121" s="364" t="n">
        <v>19219</v>
      </c>
      <c r="J121" s="362" t="inlineStr">
        <is>
          <t>Eng.Proj</t>
        </is>
      </c>
      <c r="K121" s="363" t="n">
        <v>1</v>
      </c>
      <c r="L121" s="362" t="n">
        <v>0</v>
      </c>
      <c r="M121" s="362" t="n"/>
    </row>
    <row r="122" ht="15" customHeight="1" s="290">
      <c r="A122" s="362" t="inlineStr">
        <is>
          <t>A5910</t>
        </is>
      </c>
      <c r="B122" s="362" t="inlineStr">
        <is>
          <t>S10.CON.010495.EXE</t>
        </is>
      </c>
      <c r="C122" s="362" t="inlineStr">
        <is>
          <t>EXE Trav.Sta Casa</t>
        </is>
      </c>
      <c r="D122" s="362" t="inlineStr">
        <is>
          <t>TaskDep</t>
        </is>
      </c>
      <c r="E122" s="363">
        <f>IFERROR(ROUND(44*CRONO_MACRO!$F$4/(CRONO_MACRO!J17/CRONO_MACRO!F17*44*CRONO_MACRO!$D$4),0),0)</f>
        <v/>
      </c>
      <c r="F122" s="362" t="inlineStr">
        <is>
          <t>03/08/26</t>
        </is>
      </c>
      <c r="G122" s="362" t="inlineStr">
        <is>
          <t>04/01/27</t>
        </is>
      </c>
      <c r="H122" s="362" t="inlineStr">
        <is>
          <t>5d/w</t>
        </is>
      </c>
      <c r="I122" s="364" t="n">
        <v>204204</v>
      </c>
      <c r="J122" s="362" t="inlineStr">
        <is>
          <t>Eq.Campo</t>
        </is>
      </c>
      <c r="K122" s="363">
        <f>IFERROR(ROUND(CRONO_MACRO!J17*44/CRONO_MACRO!F17,0),0)</f>
        <v/>
      </c>
      <c r="L122" s="362" t="n">
        <v>44</v>
      </c>
      <c r="M122" s="362" t="inlineStr">
        <is>
          <t>44lig</t>
        </is>
      </c>
    </row>
    <row r="123" ht="15" customHeight="1" s="290">
      <c r="A123" s="362" t="inlineStr">
        <is>
          <t>A5920</t>
        </is>
      </c>
      <c r="B123" s="362" t="inlineStr">
        <is>
          <t>S10.CON.010495.ASB</t>
        </is>
      </c>
      <c r="C123" s="362" t="inlineStr">
        <is>
          <t>ASB Trav.Sta Casa</t>
        </is>
      </c>
      <c r="D123" s="362" t="inlineStr">
        <is>
          <t>TaskDep</t>
        </is>
      </c>
      <c r="E123" s="363" t="n">
        <v>10</v>
      </c>
      <c r="F123" s="362" t="n"/>
      <c r="G123" s="362" t="inlineStr">
        <is>
          <t>04/01/27</t>
        </is>
      </c>
      <c r="H123" s="362" t="inlineStr">
        <is>
          <t>5d/w</t>
        </is>
      </c>
      <c r="I123" s="364" t="n">
        <v>19219</v>
      </c>
      <c r="J123" s="362" t="inlineStr">
        <is>
          <t>Eng.Asb</t>
        </is>
      </c>
      <c r="K123" s="363" t="n">
        <v>1</v>
      </c>
      <c r="L123" s="362" t="n">
        <v>0</v>
      </c>
      <c r="M123" s="362" t="n"/>
    </row>
    <row r="124" ht="15" customHeight="1" s="290">
      <c r="A124" s="362" t="inlineStr">
        <is>
          <t>A6000</t>
        </is>
      </c>
      <c r="B124" s="362" t="inlineStr">
        <is>
          <t>S10.CON.010491.PRJ</t>
        </is>
      </c>
      <c r="C124" s="362" t="inlineStr">
        <is>
          <t>PRJ Av.Getulio</t>
        </is>
      </c>
      <c r="D124" s="362" t="inlineStr">
        <is>
          <t>TaskDep</t>
        </is>
      </c>
      <c r="E124" s="363" t="n">
        <v>15</v>
      </c>
      <c r="F124" s="362" t="inlineStr">
        <is>
          <t>03/08/26</t>
        </is>
      </c>
      <c r="G124" s="362" t="n"/>
      <c r="H124" s="362" t="inlineStr">
        <is>
          <t>5d/w</t>
        </is>
      </c>
      <c r="I124" s="364" t="n">
        <v>11357</v>
      </c>
      <c r="J124" s="362" t="inlineStr">
        <is>
          <t>Eng.Proj</t>
        </is>
      </c>
      <c r="K124" s="363" t="n">
        <v>1</v>
      </c>
      <c r="L124" s="362" t="n">
        <v>0</v>
      </c>
      <c r="M124" s="362" t="n"/>
    </row>
    <row r="125" ht="15" customHeight="1" s="290">
      <c r="A125" s="362" t="inlineStr">
        <is>
          <t>A6010</t>
        </is>
      </c>
      <c r="B125" s="362" t="inlineStr">
        <is>
          <t>S10.CON.010491.EXE</t>
        </is>
      </c>
      <c r="C125" s="362" t="inlineStr">
        <is>
          <t>EXE Av.Getulio</t>
        </is>
      </c>
      <c r="D125" s="362" t="inlineStr">
        <is>
          <t>TaskDep</t>
        </is>
      </c>
      <c r="E125" s="363">
        <f>IFERROR(ROUND(26*CRONO_MACRO!$F$4/(CRONO_MACRO!J17/CRONO_MACRO!F17*26*CRONO_MACRO!$D$4),0),0)</f>
        <v/>
      </c>
      <c r="F125" s="362" t="inlineStr">
        <is>
          <t>03/08/26</t>
        </is>
      </c>
      <c r="G125" s="362" t="inlineStr">
        <is>
          <t>04/01/27</t>
        </is>
      </c>
      <c r="H125" s="362" t="inlineStr">
        <is>
          <t>5d/w</t>
        </is>
      </c>
      <c r="I125" s="364" t="n">
        <v>120666</v>
      </c>
      <c r="J125" s="362" t="inlineStr">
        <is>
          <t>Eq.Campo</t>
        </is>
      </c>
      <c r="K125" s="363">
        <f>IFERROR(ROUND(CRONO_MACRO!J17*26/CRONO_MACRO!F17,0),0)</f>
        <v/>
      </c>
      <c r="L125" s="362" t="n">
        <v>26</v>
      </c>
      <c r="M125" s="362" t="inlineStr">
        <is>
          <t>26lig</t>
        </is>
      </c>
    </row>
    <row r="126" ht="15" customHeight="1" s="290">
      <c r="A126" s="362" t="inlineStr">
        <is>
          <t>A6020</t>
        </is>
      </c>
      <c r="B126" s="362" t="inlineStr">
        <is>
          <t>S10.CON.010491.ASB</t>
        </is>
      </c>
      <c r="C126" s="362" t="inlineStr">
        <is>
          <t>ASB Av.Getulio</t>
        </is>
      </c>
      <c r="D126" s="362" t="inlineStr">
        <is>
          <t>TaskDep</t>
        </is>
      </c>
      <c r="E126" s="363" t="n">
        <v>10</v>
      </c>
      <c r="F126" s="362" t="n"/>
      <c r="G126" s="362" t="inlineStr">
        <is>
          <t>04/01/27</t>
        </is>
      </c>
      <c r="H126" s="362" t="inlineStr">
        <is>
          <t>5d/w</t>
        </is>
      </c>
      <c r="I126" s="364" t="n">
        <v>11357</v>
      </c>
      <c r="J126" s="362" t="inlineStr">
        <is>
          <t>Eng.Asb</t>
        </is>
      </c>
      <c r="K126" s="363" t="n">
        <v>1</v>
      </c>
      <c r="L126" s="362" t="n">
        <v>0</v>
      </c>
      <c r="M126" s="362" t="n"/>
    </row>
    <row r="127" ht="15" customHeight="1" s="290">
      <c r="A127" s="362" t="inlineStr">
        <is>
          <t>A6100</t>
        </is>
      </c>
      <c r="B127" s="362" t="inlineStr">
        <is>
          <t>S11.ALA.010519.PRJ</t>
        </is>
      </c>
      <c r="C127" s="362" t="inlineStr">
        <is>
          <t>PRJ Dique V.Gilda</t>
        </is>
      </c>
      <c r="D127" s="362" t="inlineStr">
        <is>
          <t>TaskDep</t>
        </is>
      </c>
      <c r="E127" s="363" t="n">
        <v>15</v>
      </c>
      <c r="F127" s="362" t="inlineStr">
        <is>
          <t>03/08/26</t>
        </is>
      </c>
      <c r="G127" s="362" t="n"/>
      <c r="H127" s="362" t="inlineStr">
        <is>
          <t>5d/w</t>
        </is>
      </c>
      <c r="I127" s="364" t="n">
        <v>631176</v>
      </c>
      <c r="J127" s="362" t="inlineStr">
        <is>
          <t>Eng.Proj</t>
        </is>
      </c>
      <c r="K127" s="363" t="n">
        <v>1</v>
      </c>
      <c r="L127" s="362" t="n">
        <v>0</v>
      </c>
      <c r="M127" s="362" t="n"/>
    </row>
    <row r="128" ht="15" customHeight="1" s="290">
      <c r="A128" s="362" t="inlineStr">
        <is>
          <t>A6110</t>
        </is>
      </c>
      <c r="B128" s="362" t="inlineStr">
        <is>
          <t>S11.ALA.010519.EXE</t>
        </is>
      </c>
      <c r="C128" s="362" t="inlineStr">
        <is>
          <t>EXE Dique V.Gilda</t>
        </is>
      </c>
      <c r="D128" s="362" t="inlineStr">
        <is>
          <t>TaskDep</t>
        </is>
      </c>
      <c r="E128" s="363">
        <f>IFERROR(ROUND(1445*CRONO_MACRO!$F$4/(CRONO_MACRO!J18/CRONO_MACRO!F18*1445*CRONO_MACRO!$D$4),0),0)</f>
        <v/>
      </c>
      <c r="F128" s="362" t="inlineStr">
        <is>
          <t>03/08/26</t>
        </is>
      </c>
      <c r="G128" s="362" t="inlineStr">
        <is>
          <t>04/01/27</t>
        </is>
      </c>
      <c r="H128" s="362" t="inlineStr">
        <is>
          <t>5d/w</t>
        </is>
      </c>
      <c r="I128" s="364" t="n">
        <v>6706245</v>
      </c>
      <c r="J128" s="362" t="inlineStr">
        <is>
          <t>Eq.Campo</t>
        </is>
      </c>
      <c r="K128" s="363">
        <f>IFERROR(ROUND(CRONO_MACRO!J18*1445/CRONO_MACRO!F18,0),0)</f>
        <v/>
      </c>
      <c r="L128" s="362" t="n">
        <v>1445</v>
      </c>
      <c r="M128" s="362" t="inlineStr">
        <is>
          <t>1445lig</t>
        </is>
      </c>
    </row>
    <row r="129" ht="15" customHeight="1" s="290">
      <c r="A129" s="362" t="inlineStr">
        <is>
          <t>A6120</t>
        </is>
      </c>
      <c r="B129" s="362" t="inlineStr">
        <is>
          <t>S11.ALA.010519.ASB</t>
        </is>
      </c>
      <c r="C129" s="362" t="inlineStr">
        <is>
          <t>ASB Dique V.Gilda</t>
        </is>
      </c>
      <c r="D129" s="362" t="inlineStr">
        <is>
          <t>TaskDep</t>
        </is>
      </c>
      <c r="E129" s="363" t="n">
        <v>10</v>
      </c>
      <c r="F129" s="362" t="n"/>
      <c r="G129" s="362" t="inlineStr">
        <is>
          <t>04/01/27</t>
        </is>
      </c>
      <c r="H129" s="362" t="inlineStr">
        <is>
          <t>5d/w</t>
        </is>
      </c>
      <c r="I129" s="364" t="n">
        <v>631176</v>
      </c>
      <c r="J129" s="362" t="inlineStr">
        <is>
          <t>Eng.Asb</t>
        </is>
      </c>
      <c r="K129" s="363" t="n">
        <v>1</v>
      </c>
      <c r="L129" s="362" t="n">
        <v>0</v>
      </c>
      <c r="M129" s="362" t="n"/>
    </row>
    <row r="130" ht="15" customHeight="1" s="290">
      <c r="A130" s="362" t="inlineStr">
        <is>
          <t>A6200</t>
        </is>
      </c>
      <c r="B130" s="362" t="inlineStr">
        <is>
          <t>S11.ALA.010497.PRJ</t>
        </is>
      </c>
      <c r="C130" s="362" t="inlineStr">
        <is>
          <t>PRJ Reg.AG Dique</t>
        </is>
      </c>
      <c r="D130" s="362" t="inlineStr">
        <is>
          <t>TaskDep</t>
        </is>
      </c>
      <c r="E130" s="363" t="n">
        <v>15</v>
      </c>
      <c r="F130" s="362" t="inlineStr">
        <is>
          <t>03/08/26</t>
        </is>
      </c>
      <c r="G130" s="362" t="n"/>
      <c r="H130" s="362" t="inlineStr">
        <is>
          <t>5d/w</t>
        </is>
      </c>
      <c r="I130" s="364" t="n">
        <v>178214</v>
      </c>
      <c r="J130" s="362" t="inlineStr">
        <is>
          <t>Eng.Proj</t>
        </is>
      </c>
      <c r="K130" s="363" t="n">
        <v>1</v>
      </c>
      <c r="L130" s="362" t="n">
        <v>0</v>
      </c>
      <c r="M130" s="362" t="n"/>
    </row>
    <row r="131" ht="15" customHeight="1" s="290">
      <c r="A131" s="362" t="inlineStr">
        <is>
          <t>A6210</t>
        </is>
      </c>
      <c r="B131" s="362" t="inlineStr">
        <is>
          <t>S11.ALA.010497.EXE</t>
        </is>
      </c>
      <c r="C131" s="362" t="inlineStr">
        <is>
          <t>EXE Reg.AG Dique</t>
        </is>
      </c>
      <c r="D131" s="362" t="inlineStr">
        <is>
          <t>TaskDep</t>
        </is>
      </c>
      <c r="E131" s="363">
        <f>IFERROR(ROUND(408*CRONO_MACRO!$F$4/(CRONO_MACRO!J18/CRONO_MACRO!F18*408*CRONO_MACRO!$D$4),0),0)</f>
        <v/>
      </c>
      <c r="F131" s="362" t="inlineStr">
        <is>
          <t>03/08/26</t>
        </is>
      </c>
      <c r="G131" s="362" t="inlineStr">
        <is>
          <t>04/01/27</t>
        </is>
      </c>
      <c r="H131" s="362" t="inlineStr">
        <is>
          <t>5d/w</t>
        </is>
      </c>
      <c r="I131" s="364" t="n">
        <v>1893528</v>
      </c>
      <c r="J131" s="362" t="inlineStr">
        <is>
          <t>Eq.Campo</t>
        </is>
      </c>
      <c r="K131" s="363">
        <f>IFERROR(ROUND(CRONO_MACRO!J18*408/CRONO_MACRO!F18,0),0)</f>
        <v/>
      </c>
      <c r="L131" s="362" t="n">
        <v>408</v>
      </c>
      <c r="M131" s="362" t="inlineStr">
        <is>
          <t>408lig</t>
        </is>
      </c>
    </row>
    <row r="132" ht="15" customHeight="1" s="290">
      <c r="A132" s="362" t="inlineStr">
        <is>
          <t>A6220</t>
        </is>
      </c>
      <c r="B132" s="362" t="inlineStr">
        <is>
          <t>S11.ALA.010497.ASB</t>
        </is>
      </c>
      <c r="C132" s="362" t="inlineStr">
        <is>
          <t>ASB Reg.AG Dique</t>
        </is>
      </c>
      <c r="D132" s="362" t="inlineStr">
        <is>
          <t>TaskDep</t>
        </is>
      </c>
      <c r="E132" s="363" t="n">
        <v>10</v>
      </c>
      <c r="F132" s="362" t="n"/>
      <c r="G132" s="362" t="inlineStr">
        <is>
          <t>04/01/27</t>
        </is>
      </c>
      <c r="H132" s="362" t="inlineStr">
        <is>
          <t>5d/w</t>
        </is>
      </c>
      <c r="I132" s="364" t="n">
        <v>178214</v>
      </c>
      <c r="J132" s="362" t="inlineStr">
        <is>
          <t>Eng.Asb</t>
        </is>
      </c>
      <c r="K132" s="363" t="n">
        <v>1</v>
      </c>
      <c r="L132" s="362" t="n">
        <v>0</v>
      </c>
      <c r="M132" s="362" t="n"/>
    </row>
    <row r="133" ht="15" customHeight="1" s="290">
      <c r="A133" s="362" t="inlineStr">
        <is>
          <t>A6300</t>
        </is>
      </c>
      <c r="B133" s="362" t="inlineStr">
        <is>
          <t>S11.ALA.010516.PRJ</t>
        </is>
      </c>
      <c r="C133" s="362" t="inlineStr">
        <is>
          <t>PRJ Dique VG(c)</t>
        </is>
      </c>
      <c r="D133" s="362" t="inlineStr">
        <is>
          <t>TaskDep</t>
        </is>
      </c>
      <c r="E133" s="363" t="n">
        <v>15</v>
      </c>
      <c r="F133" s="362" t="inlineStr">
        <is>
          <t>03/08/26</t>
        </is>
      </c>
      <c r="G133" s="362" t="n"/>
      <c r="H133" s="362" t="inlineStr">
        <is>
          <t>5d/w</t>
        </is>
      </c>
      <c r="I133" s="364" t="n">
        <v>3058</v>
      </c>
      <c r="J133" s="362" t="inlineStr">
        <is>
          <t>Eng.Proj</t>
        </is>
      </c>
      <c r="K133" s="363" t="n">
        <v>1</v>
      </c>
      <c r="L133" s="362" t="n">
        <v>0</v>
      </c>
      <c r="M133" s="362" t="n"/>
    </row>
    <row r="134" ht="15" customHeight="1" s="290">
      <c r="A134" s="362" t="inlineStr">
        <is>
          <t>A6310</t>
        </is>
      </c>
      <c r="B134" s="362" t="inlineStr">
        <is>
          <t>S11.ALA.010516.EXE</t>
        </is>
      </c>
      <c r="C134" s="362" t="inlineStr">
        <is>
          <t>EXE Dique VG(c)</t>
        </is>
      </c>
      <c r="D134" s="362" t="inlineStr">
        <is>
          <t>TaskDep</t>
        </is>
      </c>
      <c r="E134" s="363">
        <f>IFERROR(ROUND(7*CRONO_MACRO!$F$4/(CRONO_MACRO!J18/CRONO_MACRO!F18*7*CRONO_MACRO!$D$4),0),0)</f>
        <v/>
      </c>
      <c r="F134" s="362" t="inlineStr">
        <is>
          <t>03/08/26</t>
        </is>
      </c>
      <c r="G134" s="362" t="inlineStr">
        <is>
          <t>04/01/27</t>
        </is>
      </c>
      <c r="H134" s="362" t="inlineStr">
        <is>
          <t>5d/w</t>
        </is>
      </c>
      <c r="I134" s="364" t="n">
        <v>32487</v>
      </c>
      <c r="J134" s="362" t="inlineStr">
        <is>
          <t>Eq.Campo</t>
        </is>
      </c>
      <c r="K134" s="363">
        <f>IFERROR(ROUND(CRONO_MACRO!J18*7/CRONO_MACRO!F18,0),0)</f>
        <v/>
      </c>
      <c r="L134" s="362" t="n">
        <v>7</v>
      </c>
      <c r="M134" s="362" t="inlineStr">
        <is>
          <t>7lig</t>
        </is>
      </c>
    </row>
    <row r="135" ht="15" customHeight="1" s="290">
      <c r="A135" s="362" t="inlineStr">
        <is>
          <t>A6320</t>
        </is>
      </c>
      <c r="B135" s="362" t="inlineStr">
        <is>
          <t>S11.ALA.010516.ASB</t>
        </is>
      </c>
      <c r="C135" s="362" t="inlineStr">
        <is>
          <t>ASB Dique VG(c)</t>
        </is>
      </c>
      <c r="D135" s="362" t="inlineStr">
        <is>
          <t>TaskDep</t>
        </is>
      </c>
      <c r="E135" s="363" t="n">
        <v>10</v>
      </c>
      <c r="F135" s="362" t="n"/>
      <c r="G135" s="362" t="inlineStr">
        <is>
          <t>04/01/27</t>
        </is>
      </c>
      <c r="H135" s="362" t="inlineStr">
        <is>
          <t>5d/w</t>
        </is>
      </c>
      <c r="I135" s="364" t="n">
        <v>3058</v>
      </c>
      <c r="J135" s="362" t="inlineStr">
        <is>
          <t>Eng.Asb</t>
        </is>
      </c>
      <c r="K135" s="363" t="n">
        <v>1</v>
      </c>
      <c r="L135" s="362" t="n">
        <v>0</v>
      </c>
      <c r="M135" s="362" t="n"/>
    </row>
    <row r="136" ht="15" customHeight="1" s="290">
      <c r="A136" s="362" t="inlineStr">
        <is>
          <t>A6400</t>
        </is>
      </c>
      <c r="B136" s="362" t="inlineStr">
        <is>
          <t>S11.ALA.010499.PRJ</t>
        </is>
      </c>
      <c r="C136" s="362" t="inlineStr">
        <is>
          <t>PRJ Dique S.Manoel</t>
        </is>
      </c>
      <c r="D136" s="362" t="inlineStr">
        <is>
          <t>TaskDep</t>
        </is>
      </c>
      <c r="E136" s="363" t="n">
        <v>15</v>
      </c>
      <c r="F136" s="362" t="inlineStr">
        <is>
          <t>03/08/26</t>
        </is>
      </c>
      <c r="G136" s="362" t="n"/>
      <c r="H136" s="362" t="inlineStr">
        <is>
          <t>5d/w</t>
        </is>
      </c>
      <c r="I136" s="364" t="n">
        <v>874</v>
      </c>
      <c r="J136" s="362" t="inlineStr">
        <is>
          <t>Eng.Proj</t>
        </is>
      </c>
      <c r="K136" s="363" t="n">
        <v>1</v>
      </c>
      <c r="L136" s="362" t="n">
        <v>0</v>
      </c>
      <c r="M136" s="362" t="n"/>
    </row>
    <row r="137" ht="15" customHeight="1" s="290">
      <c r="A137" s="362" t="inlineStr">
        <is>
          <t>A6410</t>
        </is>
      </c>
      <c r="B137" s="362" t="inlineStr">
        <is>
          <t>S11.ALA.010499.EXE</t>
        </is>
      </c>
      <c r="C137" s="362" t="inlineStr">
        <is>
          <t>EXE Dique S.Manoel</t>
        </is>
      </c>
      <c r="D137" s="362" t="inlineStr">
        <is>
          <t>TaskDep</t>
        </is>
      </c>
      <c r="E137" s="363">
        <f>IFERROR(ROUND(2*CRONO_MACRO!$F$4/(CRONO_MACRO!J18/CRONO_MACRO!F18*2*CRONO_MACRO!$D$4),0),0)</f>
        <v/>
      </c>
      <c r="F137" s="362" t="inlineStr">
        <is>
          <t>03/08/26</t>
        </is>
      </c>
      <c r="G137" s="362" t="inlineStr">
        <is>
          <t>04/01/27</t>
        </is>
      </c>
      <c r="H137" s="362" t="inlineStr">
        <is>
          <t>5d/w</t>
        </is>
      </c>
      <c r="I137" s="364" t="n">
        <v>9282</v>
      </c>
      <c r="J137" s="362" t="inlineStr">
        <is>
          <t>Eq.Campo</t>
        </is>
      </c>
      <c r="K137" s="363">
        <f>IFERROR(ROUND(CRONO_MACRO!J18*2/CRONO_MACRO!F18,0),0)</f>
        <v/>
      </c>
      <c r="L137" s="362" t="n">
        <v>2</v>
      </c>
      <c r="M137" s="362" t="inlineStr">
        <is>
          <t>2lig</t>
        </is>
      </c>
    </row>
    <row r="138" ht="15" customHeight="1" s="290">
      <c r="A138" s="362" t="inlineStr">
        <is>
          <t>A6420</t>
        </is>
      </c>
      <c r="B138" s="362" t="inlineStr">
        <is>
          <t>S11.ALA.010499.ASB</t>
        </is>
      </c>
      <c r="C138" s="362" t="inlineStr">
        <is>
          <t>ASB Dique S.Manoel</t>
        </is>
      </c>
      <c r="D138" s="362" t="inlineStr">
        <is>
          <t>TaskDep</t>
        </is>
      </c>
      <c r="E138" s="363" t="n">
        <v>10</v>
      </c>
      <c r="F138" s="362" t="n"/>
      <c r="G138" s="362" t="inlineStr">
        <is>
          <t>04/01/27</t>
        </is>
      </c>
      <c r="H138" s="362" t="inlineStr">
        <is>
          <t>5d/w</t>
        </is>
      </c>
      <c r="I138" s="364" t="n">
        <v>874</v>
      </c>
      <c r="J138" s="362" t="inlineStr">
        <is>
          <t>Eng.Asb</t>
        </is>
      </c>
      <c r="K138" s="363" t="n">
        <v>1</v>
      </c>
      <c r="L138" s="362" t="n">
        <v>0</v>
      </c>
      <c r="M138" s="362" t="n"/>
    </row>
    <row r="139" ht="15" customHeight="1" s="290">
      <c r="A139" s="362" t="inlineStr">
        <is>
          <t>A6500</t>
        </is>
      </c>
      <c r="B139" s="362" t="inlineStr">
        <is>
          <t>S12.MON.010460.PRJ</t>
        </is>
      </c>
      <c r="C139" s="362" t="inlineStr">
        <is>
          <t>PRJ Pacheco AP</t>
        </is>
      </c>
      <c r="D139" s="362" t="inlineStr">
        <is>
          <t>TaskDep</t>
        </is>
      </c>
      <c r="E139" s="363" t="n">
        <v>15</v>
      </c>
      <c r="F139" s="362" t="inlineStr">
        <is>
          <t>03/08/26</t>
        </is>
      </c>
      <c r="G139" s="362" t="n"/>
      <c r="H139" s="362" t="inlineStr">
        <is>
          <t>5d/w</t>
        </is>
      </c>
      <c r="I139" s="364" t="n">
        <v>404477</v>
      </c>
      <c r="J139" s="362" t="inlineStr">
        <is>
          <t>Eng.Proj</t>
        </is>
      </c>
      <c r="K139" s="363" t="n">
        <v>1</v>
      </c>
      <c r="L139" s="362" t="n">
        <v>0</v>
      </c>
      <c r="M139" s="362" t="n"/>
    </row>
    <row r="140" ht="15" customHeight="1" s="290">
      <c r="A140" s="362" t="inlineStr">
        <is>
          <t>A6510</t>
        </is>
      </c>
      <c r="B140" s="362" t="inlineStr">
        <is>
          <t>S12.MON.010460.EXE</t>
        </is>
      </c>
      <c r="C140" s="362" t="inlineStr">
        <is>
          <t>EXE Pacheco AP</t>
        </is>
      </c>
      <c r="D140" s="362" t="inlineStr">
        <is>
          <t>TaskDep</t>
        </is>
      </c>
      <c r="E140" s="363">
        <f>IFERROR(ROUND(926*CRONO_MACRO!$F$4/(CRONO_MACRO!J19/CRONO_MACRO!F19*926*CRONO_MACRO!$D$4),0),0)</f>
        <v/>
      </c>
      <c r="F140" s="362" t="inlineStr">
        <is>
          <t>03/08/26</t>
        </is>
      </c>
      <c r="G140" s="362" t="inlineStr">
        <is>
          <t>04/01/27</t>
        </is>
      </c>
      <c r="H140" s="362" t="inlineStr">
        <is>
          <t>5d/w</t>
        </is>
      </c>
      <c r="I140" s="364" t="n">
        <v>4297566</v>
      </c>
      <c r="J140" s="362" t="inlineStr">
        <is>
          <t>Eq.Campo</t>
        </is>
      </c>
      <c r="K140" s="363">
        <f>IFERROR(ROUND(CRONO_MACRO!J19*926/CRONO_MACRO!F19,0),0)</f>
        <v/>
      </c>
      <c r="L140" s="362" t="n">
        <v>926</v>
      </c>
      <c r="M140" s="362" t="inlineStr">
        <is>
          <t>926lig</t>
        </is>
      </c>
    </row>
    <row r="141" ht="15" customHeight="1" s="290">
      <c r="A141" s="362" t="inlineStr">
        <is>
          <t>A6520</t>
        </is>
      </c>
      <c r="B141" s="362" t="inlineStr">
        <is>
          <t>S12.MON.010460.ASB</t>
        </is>
      </c>
      <c r="C141" s="362" t="inlineStr">
        <is>
          <t>ASB Pacheco AP</t>
        </is>
      </c>
      <c r="D141" s="362" t="inlineStr">
        <is>
          <t>TaskDep</t>
        </is>
      </c>
      <c r="E141" s="363" t="n">
        <v>10</v>
      </c>
      <c r="F141" s="362" t="n"/>
      <c r="G141" s="362" t="inlineStr">
        <is>
          <t>04/01/27</t>
        </is>
      </c>
      <c r="H141" s="362" t="inlineStr">
        <is>
          <t>5d/w</t>
        </is>
      </c>
      <c r="I141" s="364" t="n">
        <v>404477</v>
      </c>
      <c r="J141" s="362" t="inlineStr">
        <is>
          <t>Eng.Asb</t>
        </is>
      </c>
      <c r="K141" s="363" t="n">
        <v>1</v>
      </c>
      <c r="L141" s="362" t="n">
        <v>0</v>
      </c>
      <c r="M141" s="362" t="n"/>
    </row>
    <row r="142" ht="15" customHeight="1" s="290">
      <c r="A142" s="362" t="inlineStr">
        <is>
          <t>A6600</t>
        </is>
      </c>
      <c r="B142" s="362" t="inlineStr">
        <is>
          <t>S12.MON.010455.PRJ</t>
        </is>
      </c>
      <c r="C142" s="362" t="inlineStr">
        <is>
          <t>PRJ Sta Maria</t>
        </is>
      </c>
      <c r="D142" s="362" t="inlineStr">
        <is>
          <t>TaskDep</t>
        </is>
      </c>
      <c r="E142" s="363" t="n">
        <v>15</v>
      </c>
      <c r="F142" s="362" t="inlineStr">
        <is>
          <t>03/08/26</t>
        </is>
      </c>
      <c r="G142" s="362" t="n"/>
      <c r="H142" s="362" t="inlineStr">
        <is>
          <t>5d/w</t>
        </is>
      </c>
      <c r="I142" s="364" t="n">
        <v>273000</v>
      </c>
      <c r="J142" s="362" t="inlineStr">
        <is>
          <t>Eng.Proj</t>
        </is>
      </c>
      <c r="K142" s="363" t="n">
        <v>1</v>
      </c>
      <c r="L142" s="362" t="n">
        <v>0</v>
      </c>
      <c r="M142" s="362" t="n"/>
    </row>
    <row r="143" ht="15" customHeight="1" s="290">
      <c r="A143" s="362" t="inlineStr">
        <is>
          <t>A6610</t>
        </is>
      </c>
      <c r="B143" s="362" t="inlineStr">
        <is>
          <t>S12.MON.010455.EXE</t>
        </is>
      </c>
      <c r="C143" s="362" t="inlineStr">
        <is>
          <t>EXE Sta Maria</t>
        </is>
      </c>
      <c r="D143" s="362" t="inlineStr">
        <is>
          <t>TaskDep</t>
        </is>
      </c>
      <c r="E143" s="363">
        <f>IFERROR(ROUND(625*CRONO_MACRO!$F$4/(CRONO_MACRO!J19/CRONO_MACRO!F19*625*CRONO_MACRO!$D$4),0),0)</f>
        <v/>
      </c>
      <c r="F143" s="362" t="inlineStr">
        <is>
          <t>03/08/26</t>
        </is>
      </c>
      <c r="G143" s="362" t="inlineStr">
        <is>
          <t>04/01/27</t>
        </is>
      </c>
      <c r="H143" s="362" t="inlineStr">
        <is>
          <t>5d/w</t>
        </is>
      </c>
      <c r="I143" s="364" t="n">
        <v>2900625</v>
      </c>
      <c r="J143" s="362" t="inlineStr">
        <is>
          <t>Eq.Campo</t>
        </is>
      </c>
      <c r="K143" s="363">
        <f>IFERROR(ROUND(CRONO_MACRO!J19*625/CRONO_MACRO!F19,0),0)</f>
        <v/>
      </c>
      <c r="L143" s="362" t="n">
        <v>625</v>
      </c>
      <c r="M143" s="362" t="inlineStr">
        <is>
          <t>625lig</t>
        </is>
      </c>
    </row>
    <row r="144" ht="15" customHeight="1" s="290">
      <c r="A144" s="362" t="inlineStr">
        <is>
          <t>A6620</t>
        </is>
      </c>
      <c r="B144" s="362" t="inlineStr">
        <is>
          <t>S12.MON.010455.ASB</t>
        </is>
      </c>
      <c r="C144" s="362" t="inlineStr">
        <is>
          <t>ASB Sta Maria</t>
        </is>
      </c>
      <c r="D144" s="362" t="inlineStr">
        <is>
          <t>TaskDep</t>
        </is>
      </c>
      <c r="E144" s="363" t="n">
        <v>10</v>
      </c>
      <c r="F144" s="362" t="n"/>
      <c r="G144" s="362" t="inlineStr">
        <is>
          <t>04/01/27</t>
        </is>
      </c>
      <c r="H144" s="362" t="inlineStr">
        <is>
          <t>5d/w</t>
        </is>
      </c>
      <c r="I144" s="364" t="n">
        <v>273000</v>
      </c>
      <c r="J144" s="362" t="inlineStr">
        <is>
          <t>Eng.Asb</t>
        </is>
      </c>
      <c r="K144" s="363" t="n">
        <v>1</v>
      </c>
      <c r="L144" s="362" t="n">
        <v>0</v>
      </c>
      <c r="M144" s="362" t="n"/>
    </row>
    <row r="145" ht="15" customHeight="1" s="290">
      <c r="A145" s="362" t="inlineStr">
        <is>
          <t>A6700</t>
        </is>
      </c>
      <c r="B145" s="362" t="inlineStr">
        <is>
          <t>S12.MON.010457.PRJ</t>
        </is>
      </c>
      <c r="C145" s="362" t="inlineStr">
        <is>
          <t>PRJ S.Bento I</t>
        </is>
      </c>
      <c r="D145" s="362" t="inlineStr">
        <is>
          <t>TaskDep</t>
        </is>
      </c>
      <c r="E145" s="363" t="n">
        <v>15</v>
      </c>
      <c r="F145" s="362" t="inlineStr">
        <is>
          <t>03/08/26</t>
        </is>
      </c>
      <c r="G145" s="362" t="n"/>
      <c r="H145" s="362" t="inlineStr">
        <is>
          <t>5d/w</t>
        </is>
      </c>
      <c r="I145" s="364" t="n">
        <v>276494</v>
      </c>
      <c r="J145" s="362" t="inlineStr">
        <is>
          <t>Eng.Proj</t>
        </is>
      </c>
      <c r="K145" s="363" t="n">
        <v>1</v>
      </c>
      <c r="L145" s="362" t="n">
        <v>0</v>
      </c>
      <c r="M145" s="362" t="n"/>
    </row>
    <row r="146" ht="15" customHeight="1" s="290">
      <c r="A146" s="362" t="inlineStr">
        <is>
          <t>A6710</t>
        </is>
      </c>
      <c r="B146" s="362" t="inlineStr">
        <is>
          <t>S12.MON.010457.EXE</t>
        </is>
      </c>
      <c r="C146" s="362" t="inlineStr">
        <is>
          <t>EXE S.Bento I</t>
        </is>
      </c>
      <c r="D146" s="362" t="inlineStr">
        <is>
          <t>TaskDep</t>
        </is>
      </c>
      <c r="E146" s="363">
        <f>IFERROR(ROUND(633*CRONO_MACRO!$F$4/(CRONO_MACRO!J19/CRONO_MACRO!F19*633*CRONO_MACRO!$D$4),0),0)</f>
        <v/>
      </c>
      <c r="F146" s="362" t="inlineStr">
        <is>
          <t>03/08/26</t>
        </is>
      </c>
      <c r="G146" s="362" t="inlineStr">
        <is>
          <t>04/01/27</t>
        </is>
      </c>
      <c r="H146" s="362" t="inlineStr">
        <is>
          <t>5d/w</t>
        </is>
      </c>
      <c r="I146" s="364" t="n">
        <v>2937753</v>
      </c>
      <c r="J146" s="362" t="inlineStr">
        <is>
          <t>Eq.Campo</t>
        </is>
      </c>
      <c r="K146" s="363">
        <f>IFERROR(ROUND(CRONO_MACRO!J19*633/CRONO_MACRO!F19,0),0)</f>
        <v/>
      </c>
      <c r="L146" s="362" t="n">
        <v>633</v>
      </c>
      <c r="M146" s="362" t="inlineStr">
        <is>
          <t>633lig</t>
        </is>
      </c>
    </row>
    <row r="147" ht="15" customHeight="1" s="290">
      <c r="A147" s="362" t="inlineStr">
        <is>
          <t>A6720</t>
        </is>
      </c>
      <c r="B147" s="362" t="inlineStr">
        <is>
          <t>S12.MON.010457.ASB</t>
        </is>
      </c>
      <c r="C147" s="362" t="inlineStr">
        <is>
          <t>ASB S.Bento I</t>
        </is>
      </c>
      <c r="D147" s="362" t="inlineStr">
        <is>
          <t>TaskDep</t>
        </is>
      </c>
      <c r="E147" s="363" t="n">
        <v>10</v>
      </c>
      <c r="F147" s="362" t="n"/>
      <c r="G147" s="362" t="inlineStr">
        <is>
          <t>04/01/27</t>
        </is>
      </c>
      <c r="H147" s="362" t="inlineStr">
        <is>
          <t>5d/w</t>
        </is>
      </c>
      <c r="I147" s="364" t="n">
        <v>276494</v>
      </c>
      <c r="J147" s="362" t="inlineStr">
        <is>
          <t>Eng.Asb</t>
        </is>
      </c>
      <c r="K147" s="363" t="n">
        <v>1</v>
      </c>
      <c r="L147" s="362" t="n">
        <v>0</v>
      </c>
      <c r="M147" s="362" t="n"/>
    </row>
    <row r="148" ht="15" customHeight="1" s="290">
      <c r="A148" s="362" t="inlineStr">
        <is>
          <t>A6800</t>
        </is>
      </c>
      <c r="B148" s="362" t="inlineStr">
        <is>
          <t>S12.MON.010452.PRJ</t>
        </is>
      </c>
      <c r="C148" s="362" t="inlineStr">
        <is>
          <t>PRJ Lomba Penha</t>
        </is>
      </c>
      <c r="D148" s="362" t="inlineStr">
        <is>
          <t>TaskDep</t>
        </is>
      </c>
      <c r="E148" s="363" t="n">
        <v>15</v>
      </c>
      <c r="F148" s="362" t="inlineStr">
        <is>
          <t>03/08/26</t>
        </is>
      </c>
      <c r="G148" s="362" t="n"/>
      <c r="H148" s="362" t="inlineStr">
        <is>
          <t>5d/w</t>
        </is>
      </c>
      <c r="I148" s="364" t="n">
        <v>248102</v>
      </c>
      <c r="J148" s="362" t="inlineStr">
        <is>
          <t>Eng.Proj</t>
        </is>
      </c>
      <c r="K148" s="363" t="n">
        <v>1</v>
      </c>
      <c r="L148" s="362" t="n">
        <v>0</v>
      </c>
      <c r="M148" s="362" t="n"/>
    </row>
    <row r="149" ht="15" customHeight="1" s="290">
      <c r="A149" s="362" t="inlineStr">
        <is>
          <t>A6810</t>
        </is>
      </c>
      <c r="B149" s="362" t="inlineStr">
        <is>
          <t>S12.MON.010452.EXE</t>
        </is>
      </c>
      <c r="C149" s="362" t="inlineStr">
        <is>
          <t>EXE Lomba Penha</t>
        </is>
      </c>
      <c r="D149" s="362" t="inlineStr">
        <is>
          <t>TaskDep</t>
        </is>
      </c>
      <c r="E149" s="363">
        <f>IFERROR(ROUND(568*CRONO_MACRO!$F$4/(CRONO_MACRO!J19/CRONO_MACRO!F19*568*CRONO_MACRO!$D$4),0),0)</f>
        <v/>
      </c>
      <c r="F149" s="362" t="inlineStr">
        <is>
          <t>03/08/26</t>
        </is>
      </c>
      <c r="G149" s="362" t="inlineStr">
        <is>
          <t>04/01/27</t>
        </is>
      </c>
      <c r="H149" s="362" t="inlineStr">
        <is>
          <t>5d/w</t>
        </is>
      </c>
      <c r="I149" s="364" t="n">
        <v>2636088</v>
      </c>
      <c r="J149" s="362" t="inlineStr">
        <is>
          <t>Eq.Campo</t>
        </is>
      </c>
      <c r="K149" s="363">
        <f>IFERROR(ROUND(CRONO_MACRO!J19*568/CRONO_MACRO!F19,0),0)</f>
        <v/>
      </c>
      <c r="L149" s="362" t="n">
        <v>568</v>
      </c>
      <c r="M149" s="362" t="inlineStr">
        <is>
          <t>568lig</t>
        </is>
      </c>
    </row>
    <row r="150" ht="15" customHeight="1" s="290">
      <c r="A150" s="362" t="inlineStr">
        <is>
          <t>A6820</t>
        </is>
      </c>
      <c r="B150" s="362" t="inlineStr">
        <is>
          <t>S12.MON.010452.ASB</t>
        </is>
      </c>
      <c r="C150" s="362" t="inlineStr">
        <is>
          <t>ASB Lomba Penha</t>
        </is>
      </c>
      <c r="D150" s="362" t="inlineStr">
        <is>
          <t>TaskDep</t>
        </is>
      </c>
      <c r="E150" s="363" t="n">
        <v>10</v>
      </c>
      <c r="F150" s="362" t="n"/>
      <c r="G150" s="362" t="inlineStr">
        <is>
          <t>04/01/27</t>
        </is>
      </c>
      <c r="H150" s="362" t="inlineStr">
        <is>
          <t>5d/w</t>
        </is>
      </c>
      <c r="I150" s="364" t="n">
        <v>248102</v>
      </c>
      <c r="J150" s="362" t="inlineStr">
        <is>
          <t>Eng.Asb</t>
        </is>
      </c>
      <c r="K150" s="363" t="n">
        <v>1</v>
      </c>
      <c r="L150" s="362" t="n">
        <v>0</v>
      </c>
      <c r="M150" s="362" t="n"/>
    </row>
    <row r="151" ht="15" customHeight="1" s="290">
      <c r="A151" s="362" t="inlineStr">
        <is>
          <t>A6900</t>
        </is>
      </c>
      <c r="B151" s="362" t="inlineStr">
        <is>
          <t>S12.MON.010449.PRJ</t>
        </is>
      </c>
      <c r="C151" s="362" t="inlineStr">
        <is>
          <t>PRJ ZEIS S.Bento</t>
        </is>
      </c>
      <c r="D151" s="362" t="inlineStr">
        <is>
          <t>TaskDep</t>
        </is>
      </c>
      <c r="E151" s="363" t="n">
        <v>15</v>
      </c>
      <c r="F151" s="362" t="inlineStr">
        <is>
          <t>03/08/26</t>
        </is>
      </c>
      <c r="G151" s="362" t="n"/>
      <c r="H151" s="362" t="inlineStr">
        <is>
          <t>5d/w</t>
        </is>
      </c>
      <c r="I151" s="364" t="n">
        <v>237182</v>
      </c>
      <c r="J151" s="362" t="inlineStr">
        <is>
          <t>Eng.Proj</t>
        </is>
      </c>
      <c r="K151" s="363" t="n">
        <v>1</v>
      </c>
      <c r="L151" s="362" t="n">
        <v>0</v>
      </c>
      <c r="M151" s="362" t="n"/>
    </row>
    <row r="152" ht="15" customHeight="1" s="290">
      <c r="A152" s="362" t="inlineStr">
        <is>
          <t>A6910</t>
        </is>
      </c>
      <c r="B152" s="362" t="inlineStr">
        <is>
          <t>S12.MON.010449.EXE</t>
        </is>
      </c>
      <c r="C152" s="362" t="inlineStr">
        <is>
          <t>EXE ZEIS S.Bento</t>
        </is>
      </c>
      <c r="D152" s="362" t="inlineStr">
        <is>
          <t>TaskDep</t>
        </is>
      </c>
      <c r="E152" s="363">
        <f>IFERROR(ROUND(543*CRONO_MACRO!$F$4/(CRONO_MACRO!J19/CRONO_MACRO!F19*543*CRONO_MACRO!$D$4),0),0)</f>
        <v/>
      </c>
      <c r="F152" s="362" t="inlineStr">
        <is>
          <t>03/08/26</t>
        </is>
      </c>
      <c r="G152" s="362" t="inlineStr">
        <is>
          <t>04/01/27</t>
        </is>
      </c>
      <c r="H152" s="362" t="inlineStr">
        <is>
          <t>5d/w</t>
        </is>
      </c>
      <c r="I152" s="364" t="n">
        <v>2520063</v>
      </c>
      <c r="J152" s="362" t="inlineStr">
        <is>
          <t>Eq.Campo</t>
        </is>
      </c>
      <c r="K152" s="363">
        <f>IFERROR(ROUND(CRONO_MACRO!J19*543/CRONO_MACRO!F19,0),0)</f>
        <v/>
      </c>
      <c r="L152" s="362" t="n">
        <v>543</v>
      </c>
      <c r="M152" s="362" t="inlineStr">
        <is>
          <t>543lig</t>
        </is>
      </c>
    </row>
    <row r="153" ht="15" customHeight="1" s="290">
      <c r="A153" s="362" t="inlineStr">
        <is>
          <t>A6920</t>
        </is>
      </c>
      <c r="B153" s="362" t="inlineStr">
        <is>
          <t>S12.MON.010449.ASB</t>
        </is>
      </c>
      <c r="C153" s="362" t="inlineStr">
        <is>
          <t>ASB ZEIS S.Bento</t>
        </is>
      </c>
      <c r="D153" s="362" t="inlineStr">
        <is>
          <t>TaskDep</t>
        </is>
      </c>
      <c r="E153" s="363" t="n">
        <v>10</v>
      </c>
      <c r="F153" s="362" t="n"/>
      <c r="G153" s="362" t="inlineStr">
        <is>
          <t>04/01/27</t>
        </is>
      </c>
      <c r="H153" s="362" t="inlineStr">
        <is>
          <t>5d/w</t>
        </is>
      </c>
      <c r="I153" s="364" t="n">
        <v>237182</v>
      </c>
      <c r="J153" s="362" t="inlineStr">
        <is>
          <t>Eng.Asb</t>
        </is>
      </c>
      <c r="K153" s="363" t="n">
        <v>1</v>
      </c>
      <c r="L153" s="362" t="n">
        <v>0</v>
      </c>
      <c r="M153" s="362" t="n"/>
    </row>
    <row r="154" ht="15" customHeight="1" s="290">
      <c r="A154" s="362" t="inlineStr">
        <is>
          <t>A7000</t>
        </is>
      </c>
      <c r="B154" s="362" t="inlineStr">
        <is>
          <t>S12.MON.010464.PRJ</t>
        </is>
      </c>
      <c r="C154" s="362" t="inlineStr">
        <is>
          <t>PRJ GRusso-JGS</t>
        </is>
      </c>
      <c r="D154" s="362" t="inlineStr">
        <is>
          <t>TaskDep</t>
        </is>
      </c>
      <c r="E154" s="363" t="n">
        <v>15</v>
      </c>
      <c r="F154" s="362" t="inlineStr">
        <is>
          <t>03/08/26</t>
        </is>
      </c>
      <c r="G154" s="362" t="n"/>
      <c r="H154" s="362" t="inlineStr">
        <is>
          <t>5d/w</t>
        </is>
      </c>
      <c r="I154" s="364" t="n">
        <v>309254</v>
      </c>
      <c r="J154" s="362" t="inlineStr">
        <is>
          <t>Eng.Proj</t>
        </is>
      </c>
      <c r="K154" s="363" t="n">
        <v>1</v>
      </c>
      <c r="L154" s="362" t="n">
        <v>0</v>
      </c>
      <c r="M154" s="362" t="n"/>
    </row>
    <row r="155" ht="15" customHeight="1" s="290">
      <c r="A155" s="362" t="inlineStr">
        <is>
          <t>A7010</t>
        </is>
      </c>
      <c r="B155" s="362" t="inlineStr">
        <is>
          <t>S12.MON.010464.EXE</t>
        </is>
      </c>
      <c r="C155" s="362" t="inlineStr">
        <is>
          <t>EXE GRusso-JGS</t>
        </is>
      </c>
      <c r="D155" s="362" t="inlineStr">
        <is>
          <t>TaskDep</t>
        </is>
      </c>
      <c r="E155" s="363">
        <f>IFERROR(ROUND(708*CRONO_MACRO!$F$4/(CRONO_MACRO!J19/CRONO_MACRO!F19*708*CRONO_MACRO!$D$4),0),0)</f>
        <v/>
      </c>
      <c r="F155" s="362" t="inlineStr">
        <is>
          <t>03/08/26</t>
        </is>
      </c>
      <c r="G155" s="362" t="inlineStr">
        <is>
          <t>04/01/27</t>
        </is>
      </c>
      <c r="H155" s="362" t="inlineStr">
        <is>
          <t>5d/w</t>
        </is>
      </c>
      <c r="I155" s="364" t="n">
        <v>3285828</v>
      </c>
      <c r="J155" s="362" t="inlineStr">
        <is>
          <t>Eq.Campo</t>
        </is>
      </c>
      <c r="K155" s="363">
        <f>IFERROR(ROUND(CRONO_MACRO!J19*708/CRONO_MACRO!F19,0),0)</f>
        <v/>
      </c>
      <c r="L155" s="362" t="n">
        <v>708</v>
      </c>
      <c r="M155" s="362" t="inlineStr">
        <is>
          <t>708lig</t>
        </is>
      </c>
    </row>
    <row r="156" ht="15" customHeight="1" s="290">
      <c r="A156" s="362" t="inlineStr">
        <is>
          <t>A7020</t>
        </is>
      </c>
      <c r="B156" s="362" t="inlineStr">
        <is>
          <t>S12.MON.010464.ASB</t>
        </is>
      </c>
      <c r="C156" s="362" t="inlineStr">
        <is>
          <t>ASB GRusso-JGS</t>
        </is>
      </c>
      <c r="D156" s="362" t="inlineStr">
        <is>
          <t>TaskDep</t>
        </is>
      </c>
      <c r="E156" s="363" t="n">
        <v>10</v>
      </c>
      <c r="F156" s="362" t="n"/>
      <c r="G156" s="362" t="inlineStr">
        <is>
          <t>04/01/27</t>
        </is>
      </c>
      <c r="H156" s="362" t="inlineStr">
        <is>
          <t>5d/w</t>
        </is>
      </c>
      <c r="I156" s="364" t="n">
        <v>309254</v>
      </c>
      <c r="J156" s="362" t="inlineStr">
        <is>
          <t>Eng.Asb</t>
        </is>
      </c>
      <c r="K156" s="363" t="n">
        <v>1</v>
      </c>
      <c r="L156" s="362" t="n">
        <v>0</v>
      </c>
      <c r="M156" s="362" t="n"/>
    </row>
    <row r="157" ht="15" customHeight="1" s="290">
      <c r="A157" s="362" t="inlineStr">
        <is>
          <t>A7100</t>
        </is>
      </c>
      <c r="B157" s="362" t="inlineStr">
        <is>
          <t>S12.MON.010458.PRJ</t>
        </is>
      </c>
      <c r="C157" s="362" t="inlineStr">
        <is>
          <t>PRJ Torquato Dias</t>
        </is>
      </c>
      <c r="D157" s="362" t="inlineStr">
        <is>
          <t>TaskDep</t>
        </is>
      </c>
      <c r="E157" s="363" t="n">
        <v>15</v>
      </c>
      <c r="F157" s="362" t="inlineStr">
        <is>
          <t>03/08/26</t>
        </is>
      </c>
      <c r="G157" s="362" t="n"/>
      <c r="H157" s="362" t="inlineStr">
        <is>
          <t>5d/w</t>
        </is>
      </c>
      <c r="I157" s="364" t="n">
        <v>168168</v>
      </c>
      <c r="J157" s="362" t="inlineStr">
        <is>
          <t>Eng.Proj</t>
        </is>
      </c>
      <c r="K157" s="363" t="n">
        <v>1</v>
      </c>
      <c r="L157" s="362" t="n">
        <v>0</v>
      </c>
      <c r="M157" s="362" t="n"/>
    </row>
    <row r="158" ht="15" customHeight="1" s="290">
      <c r="A158" s="362" t="inlineStr">
        <is>
          <t>A7110</t>
        </is>
      </c>
      <c r="B158" s="362" t="inlineStr">
        <is>
          <t>S12.MON.010458.EXE</t>
        </is>
      </c>
      <c r="C158" s="362" t="inlineStr">
        <is>
          <t>EXE Torquato Dias</t>
        </is>
      </c>
      <c r="D158" s="362" t="inlineStr">
        <is>
          <t>TaskDep</t>
        </is>
      </c>
      <c r="E158" s="363">
        <f>IFERROR(ROUND(385*CRONO_MACRO!$F$4/(CRONO_MACRO!J19/CRONO_MACRO!F19*385*CRONO_MACRO!$D$4),0),0)</f>
        <v/>
      </c>
      <c r="F158" s="362" t="inlineStr">
        <is>
          <t>03/08/26</t>
        </is>
      </c>
      <c r="G158" s="362" t="inlineStr">
        <is>
          <t>04/01/27</t>
        </is>
      </c>
      <c r="H158" s="362" t="inlineStr">
        <is>
          <t>5d/w</t>
        </is>
      </c>
      <c r="I158" s="364" t="n">
        <v>1786785</v>
      </c>
      <c r="J158" s="362" t="inlineStr">
        <is>
          <t>Eq.Campo</t>
        </is>
      </c>
      <c r="K158" s="363">
        <f>IFERROR(ROUND(CRONO_MACRO!J19*385/CRONO_MACRO!F19,0),0)</f>
        <v/>
      </c>
      <c r="L158" s="362" t="n">
        <v>385</v>
      </c>
      <c r="M158" s="362" t="inlineStr">
        <is>
          <t>385lig</t>
        </is>
      </c>
    </row>
    <row r="159" ht="15" customHeight="1" s="290">
      <c r="A159" s="362" t="inlineStr">
        <is>
          <t>A7120</t>
        </is>
      </c>
      <c r="B159" s="362" t="inlineStr">
        <is>
          <t>S12.MON.010458.ASB</t>
        </is>
      </c>
      <c r="C159" s="362" t="inlineStr">
        <is>
          <t>ASB Torquato Dias</t>
        </is>
      </c>
      <c r="D159" s="362" t="inlineStr">
        <is>
          <t>TaskDep</t>
        </is>
      </c>
      <c r="E159" s="363" t="n">
        <v>10</v>
      </c>
      <c r="F159" s="362" t="n"/>
      <c r="G159" s="362" t="inlineStr">
        <is>
          <t>04/01/27</t>
        </is>
      </c>
      <c r="H159" s="362" t="inlineStr">
        <is>
          <t>5d/w</t>
        </is>
      </c>
      <c r="I159" s="364" t="n">
        <v>168168</v>
      </c>
      <c r="J159" s="362" t="inlineStr">
        <is>
          <t>Eng.Asb</t>
        </is>
      </c>
      <c r="K159" s="363" t="n">
        <v>1</v>
      </c>
      <c r="L159" s="362" t="n">
        <v>0</v>
      </c>
      <c r="M159" s="362" t="n"/>
    </row>
    <row r="160" ht="15" customHeight="1" s="290">
      <c r="A160" s="362" t="inlineStr">
        <is>
          <t>A7200</t>
        </is>
      </c>
      <c r="B160" s="362" t="inlineStr">
        <is>
          <t>S12.MON.010527.PRJ</t>
        </is>
      </c>
      <c r="C160" s="362" t="inlineStr">
        <is>
          <t>PRJ Area Tunel</t>
        </is>
      </c>
      <c r="D160" s="362" t="inlineStr">
        <is>
          <t>TaskDep</t>
        </is>
      </c>
      <c r="E160" s="363" t="n">
        <v>15</v>
      </c>
      <c r="F160" s="362" t="inlineStr">
        <is>
          <t>03/08/26</t>
        </is>
      </c>
      <c r="G160" s="362" t="n"/>
      <c r="H160" s="362" t="inlineStr">
        <is>
          <t>5d/w</t>
        </is>
      </c>
      <c r="I160" s="364" t="n">
        <v>145891</v>
      </c>
      <c r="J160" s="362" t="inlineStr">
        <is>
          <t>Eng.Proj</t>
        </is>
      </c>
      <c r="K160" s="363" t="n">
        <v>1</v>
      </c>
      <c r="L160" s="362" t="n">
        <v>0</v>
      </c>
      <c r="M160" s="362" t="n"/>
    </row>
    <row r="161" ht="15" customHeight="1" s="290">
      <c r="A161" s="362" t="inlineStr">
        <is>
          <t>A7210</t>
        </is>
      </c>
      <c r="B161" s="362" t="inlineStr">
        <is>
          <t>S12.MON.010527.EXE</t>
        </is>
      </c>
      <c r="C161" s="362" t="inlineStr">
        <is>
          <t>EXE Area Tunel</t>
        </is>
      </c>
      <c r="D161" s="362" t="inlineStr">
        <is>
          <t>TaskDep</t>
        </is>
      </c>
      <c r="E161" s="363">
        <f>IFERROR(ROUND(334*CRONO_MACRO!$F$4/(CRONO_MACRO!J19/CRONO_MACRO!F19*334*CRONO_MACRO!$D$4),0),0)</f>
        <v/>
      </c>
      <c r="F161" s="362" t="inlineStr">
        <is>
          <t>03/08/26</t>
        </is>
      </c>
      <c r="G161" s="362" t="inlineStr">
        <is>
          <t>04/01/27</t>
        </is>
      </c>
      <c r="H161" s="362" t="inlineStr">
        <is>
          <t>5d/w</t>
        </is>
      </c>
      <c r="I161" s="364" t="n">
        <v>1550094</v>
      </c>
      <c r="J161" s="362" t="inlineStr">
        <is>
          <t>Eq.Campo</t>
        </is>
      </c>
      <c r="K161" s="363">
        <f>IFERROR(ROUND(CRONO_MACRO!J19*334/CRONO_MACRO!F19,0),0)</f>
        <v/>
      </c>
      <c r="L161" s="362" t="n">
        <v>334</v>
      </c>
      <c r="M161" s="362" t="inlineStr">
        <is>
          <t>334lig</t>
        </is>
      </c>
    </row>
    <row r="162" ht="15" customHeight="1" s="290">
      <c r="A162" s="362" t="inlineStr">
        <is>
          <t>A7220</t>
        </is>
      </c>
      <c r="B162" s="362" t="inlineStr">
        <is>
          <t>S12.MON.010527.ASB</t>
        </is>
      </c>
      <c r="C162" s="362" t="inlineStr">
        <is>
          <t>ASB Area Tunel</t>
        </is>
      </c>
      <c r="D162" s="362" t="inlineStr">
        <is>
          <t>TaskDep</t>
        </is>
      </c>
      <c r="E162" s="363" t="n">
        <v>10</v>
      </c>
      <c r="F162" s="362" t="n"/>
      <c r="G162" s="362" t="inlineStr">
        <is>
          <t>04/01/27</t>
        </is>
      </c>
      <c r="H162" s="362" t="inlineStr">
        <is>
          <t>5d/w</t>
        </is>
      </c>
      <c r="I162" s="364" t="n">
        <v>145891</v>
      </c>
      <c r="J162" s="362" t="inlineStr">
        <is>
          <t>Eng.Asb</t>
        </is>
      </c>
      <c r="K162" s="363" t="n">
        <v>1</v>
      </c>
      <c r="L162" s="362" t="n">
        <v>0</v>
      </c>
      <c r="M162" s="362" t="n"/>
    </row>
    <row r="163" ht="15" customHeight="1" s="290">
      <c r="A163" s="362" t="inlineStr">
        <is>
          <t>A7300</t>
        </is>
      </c>
      <c r="B163" s="362" t="inlineStr">
        <is>
          <t>S12.MON.010489.PRJ</t>
        </is>
      </c>
      <c r="C163" s="362" t="inlineStr">
        <is>
          <t>PRJ M.Serrat II</t>
        </is>
      </c>
      <c r="D163" s="362" t="inlineStr">
        <is>
          <t>TaskDep</t>
        </is>
      </c>
      <c r="E163" s="363" t="n">
        <v>15</v>
      </c>
      <c r="F163" s="362" t="inlineStr">
        <is>
          <t>03/08/26</t>
        </is>
      </c>
      <c r="G163" s="362" t="n"/>
      <c r="H163" s="362" t="inlineStr">
        <is>
          <t>5d/w</t>
        </is>
      </c>
      <c r="I163" s="364" t="n">
        <v>118810</v>
      </c>
      <c r="J163" s="362" t="inlineStr">
        <is>
          <t>Eng.Proj</t>
        </is>
      </c>
      <c r="K163" s="363" t="n">
        <v>1</v>
      </c>
      <c r="L163" s="362" t="n">
        <v>0</v>
      </c>
      <c r="M163" s="362" t="n"/>
    </row>
    <row r="164" ht="15" customHeight="1" s="290">
      <c r="A164" s="362" t="inlineStr">
        <is>
          <t>A7310</t>
        </is>
      </c>
      <c r="B164" s="362" t="inlineStr">
        <is>
          <t>S12.MON.010489.EXE</t>
        </is>
      </c>
      <c r="C164" s="362" t="inlineStr">
        <is>
          <t>EXE M.Serrat II</t>
        </is>
      </c>
      <c r="D164" s="362" t="inlineStr">
        <is>
          <t>TaskDep</t>
        </is>
      </c>
      <c r="E164" s="363">
        <f>IFERROR(ROUND(272*CRONO_MACRO!$F$4/(CRONO_MACRO!J19/CRONO_MACRO!F19*272*CRONO_MACRO!$D$4),0),0)</f>
        <v/>
      </c>
      <c r="F164" s="362" t="inlineStr">
        <is>
          <t>03/08/26</t>
        </is>
      </c>
      <c r="G164" s="362" t="inlineStr">
        <is>
          <t>04/01/27</t>
        </is>
      </c>
      <c r="H164" s="362" t="inlineStr">
        <is>
          <t>5d/w</t>
        </is>
      </c>
      <c r="I164" s="364" t="n">
        <v>1262352</v>
      </c>
      <c r="J164" s="362" t="inlineStr">
        <is>
          <t>Eq.Campo</t>
        </is>
      </c>
      <c r="K164" s="363">
        <f>IFERROR(ROUND(CRONO_MACRO!J19*272/CRONO_MACRO!F19,0),0)</f>
        <v/>
      </c>
      <c r="L164" s="362" t="n">
        <v>272</v>
      </c>
      <c r="M164" s="362" t="inlineStr">
        <is>
          <t>272lig</t>
        </is>
      </c>
    </row>
    <row r="165" ht="15" customHeight="1" s="290">
      <c r="A165" s="362" t="inlineStr">
        <is>
          <t>A7320</t>
        </is>
      </c>
      <c r="B165" s="362" t="inlineStr">
        <is>
          <t>S12.MON.010489.ASB</t>
        </is>
      </c>
      <c r="C165" s="362" t="inlineStr">
        <is>
          <t>ASB M.Serrat II</t>
        </is>
      </c>
      <c r="D165" s="362" t="inlineStr">
        <is>
          <t>TaskDep</t>
        </is>
      </c>
      <c r="E165" s="363" t="n">
        <v>10</v>
      </c>
      <c r="F165" s="362" t="n"/>
      <c r="G165" s="362" t="inlineStr">
        <is>
          <t>04/01/27</t>
        </is>
      </c>
      <c r="H165" s="362" t="inlineStr">
        <is>
          <t>5d/w</t>
        </is>
      </c>
      <c r="I165" s="364" t="n">
        <v>118810</v>
      </c>
      <c r="J165" s="362" t="inlineStr">
        <is>
          <t>Eng.Asb</t>
        </is>
      </c>
      <c r="K165" s="363" t="n">
        <v>1</v>
      </c>
      <c r="L165" s="362" t="n">
        <v>0</v>
      </c>
      <c r="M165" s="362" t="n"/>
    </row>
    <row r="166" ht="15" customHeight="1" s="290">
      <c r="A166" s="362" t="inlineStr">
        <is>
          <t>A7400</t>
        </is>
      </c>
      <c r="B166" s="362" t="inlineStr">
        <is>
          <t>S12.MON.010461.PRJ</t>
        </is>
      </c>
      <c r="C166" s="362" t="inlineStr">
        <is>
          <t>PRJ V.Cesar</t>
        </is>
      </c>
      <c r="D166" s="362" t="inlineStr">
        <is>
          <t>TaskDep</t>
        </is>
      </c>
      <c r="E166" s="363" t="n">
        <v>15</v>
      </c>
      <c r="F166" s="362" t="inlineStr">
        <is>
          <t>03/08/26</t>
        </is>
      </c>
      <c r="G166" s="362" t="n"/>
      <c r="H166" s="362" t="inlineStr">
        <is>
          <t>5d/w</t>
        </is>
      </c>
      <c r="I166" s="364" t="n">
        <v>109200</v>
      </c>
      <c r="J166" s="362" t="inlineStr">
        <is>
          <t>Eng.Proj</t>
        </is>
      </c>
      <c r="K166" s="363" t="n">
        <v>1</v>
      </c>
      <c r="L166" s="362" t="n">
        <v>0</v>
      </c>
      <c r="M166" s="362" t="n"/>
    </row>
    <row r="167" ht="15" customHeight="1" s="290">
      <c r="A167" s="362" t="inlineStr">
        <is>
          <t>A7410</t>
        </is>
      </c>
      <c r="B167" s="362" t="inlineStr">
        <is>
          <t>S12.MON.010461.EXE</t>
        </is>
      </c>
      <c r="C167" s="362" t="inlineStr">
        <is>
          <t>EXE V.Cesar</t>
        </is>
      </c>
      <c r="D167" s="362" t="inlineStr">
        <is>
          <t>TaskDep</t>
        </is>
      </c>
      <c r="E167" s="363">
        <f>IFERROR(ROUND(250*CRONO_MACRO!$F$4/(CRONO_MACRO!J19/CRONO_MACRO!F19*250*CRONO_MACRO!$D$4),0),0)</f>
        <v/>
      </c>
      <c r="F167" s="362" t="inlineStr">
        <is>
          <t>03/08/26</t>
        </is>
      </c>
      <c r="G167" s="362" t="inlineStr">
        <is>
          <t>04/01/27</t>
        </is>
      </c>
      <c r="H167" s="362" t="inlineStr">
        <is>
          <t>5d/w</t>
        </is>
      </c>
      <c r="I167" s="364" t="n">
        <v>1160250</v>
      </c>
      <c r="J167" s="362" t="inlineStr">
        <is>
          <t>Eq.Campo</t>
        </is>
      </c>
      <c r="K167" s="363">
        <f>IFERROR(ROUND(CRONO_MACRO!J19*250/CRONO_MACRO!F19,0),0)</f>
        <v/>
      </c>
      <c r="L167" s="362" t="n">
        <v>250</v>
      </c>
      <c r="M167" s="362" t="inlineStr">
        <is>
          <t>250lig</t>
        </is>
      </c>
    </row>
    <row r="168" ht="15" customHeight="1" s="290">
      <c r="A168" s="362" t="inlineStr">
        <is>
          <t>A7420</t>
        </is>
      </c>
      <c r="B168" s="362" t="inlineStr">
        <is>
          <t>S12.MON.010461.ASB</t>
        </is>
      </c>
      <c r="C168" s="362" t="inlineStr">
        <is>
          <t>ASB V.Cesar</t>
        </is>
      </c>
      <c r="D168" s="362" t="inlineStr">
        <is>
          <t>TaskDep</t>
        </is>
      </c>
      <c r="E168" s="363" t="n">
        <v>10</v>
      </c>
      <c r="F168" s="362" t="n"/>
      <c r="G168" s="362" t="inlineStr">
        <is>
          <t>04/01/27</t>
        </is>
      </c>
      <c r="H168" s="362" t="inlineStr">
        <is>
          <t>5d/w</t>
        </is>
      </c>
      <c r="I168" s="364" t="n">
        <v>109200</v>
      </c>
      <c r="J168" s="362" t="inlineStr">
        <is>
          <t>Eng.Asb</t>
        </is>
      </c>
      <c r="K168" s="363" t="n">
        <v>1</v>
      </c>
      <c r="L168" s="362" t="n">
        <v>0</v>
      </c>
      <c r="M168" s="362" t="n"/>
    </row>
    <row r="169" ht="15" customHeight="1" s="290">
      <c r="A169" s="362" t="inlineStr">
        <is>
          <t>A7500</t>
        </is>
      </c>
      <c r="B169" s="362" t="inlineStr">
        <is>
          <t>S12.MON.010453.PRJ</t>
        </is>
      </c>
      <c r="C169" s="362" t="inlineStr">
        <is>
          <t>PRJ N.Cintra I</t>
        </is>
      </c>
      <c r="D169" s="362" t="inlineStr">
        <is>
          <t>TaskDep</t>
        </is>
      </c>
      <c r="E169" s="363" t="n">
        <v>15</v>
      </c>
      <c r="F169" s="362" t="inlineStr">
        <is>
          <t>03/08/26</t>
        </is>
      </c>
      <c r="G169" s="362" t="n"/>
      <c r="H169" s="362" t="inlineStr">
        <is>
          <t>5d/w</t>
        </is>
      </c>
      <c r="I169" s="364" t="n">
        <v>98280</v>
      </c>
      <c r="J169" s="362" t="inlineStr">
        <is>
          <t>Eng.Proj</t>
        </is>
      </c>
      <c r="K169" s="363" t="n">
        <v>1</v>
      </c>
      <c r="L169" s="362" t="n">
        <v>0</v>
      </c>
      <c r="M169" s="362" t="n"/>
    </row>
    <row r="170" ht="15" customHeight="1" s="290">
      <c r="A170" s="362" t="inlineStr">
        <is>
          <t>A7510</t>
        </is>
      </c>
      <c r="B170" s="362" t="inlineStr">
        <is>
          <t>S12.MON.010453.EXE</t>
        </is>
      </c>
      <c r="C170" s="362" t="inlineStr">
        <is>
          <t>EXE N.Cintra I</t>
        </is>
      </c>
      <c r="D170" s="362" t="inlineStr">
        <is>
          <t>TaskDep</t>
        </is>
      </c>
      <c r="E170" s="363">
        <f>IFERROR(ROUND(225*CRONO_MACRO!$F$4/(CRONO_MACRO!J19/CRONO_MACRO!F19*225*CRONO_MACRO!$D$4),0),0)</f>
        <v/>
      </c>
      <c r="F170" s="362" t="inlineStr">
        <is>
          <t>03/08/26</t>
        </is>
      </c>
      <c r="G170" s="362" t="inlineStr">
        <is>
          <t>04/01/27</t>
        </is>
      </c>
      <c r="H170" s="362" t="inlineStr">
        <is>
          <t>5d/w</t>
        </is>
      </c>
      <c r="I170" s="364" t="n">
        <v>1044225</v>
      </c>
      <c r="J170" s="362" t="inlineStr">
        <is>
          <t>Eq.Campo</t>
        </is>
      </c>
      <c r="K170" s="363">
        <f>IFERROR(ROUND(CRONO_MACRO!J19*225/CRONO_MACRO!F19,0),0)</f>
        <v/>
      </c>
      <c r="L170" s="362" t="n">
        <v>225</v>
      </c>
      <c r="M170" s="362" t="inlineStr">
        <is>
          <t>225lig</t>
        </is>
      </c>
    </row>
    <row r="171" ht="15" customHeight="1" s="290">
      <c r="A171" s="362" t="inlineStr">
        <is>
          <t>A7520</t>
        </is>
      </c>
      <c r="B171" s="362" t="inlineStr">
        <is>
          <t>S12.MON.010453.ASB</t>
        </is>
      </c>
      <c r="C171" s="362" t="inlineStr">
        <is>
          <t>ASB N.Cintra I</t>
        </is>
      </c>
      <c r="D171" s="362" t="inlineStr">
        <is>
          <t>TaskDep</t>
        </is>
      </c>
      <c r="E171" s="363" t="n">
        <v>10</v>
      </c>
      <c r="F171" s="362" t="n"/>
      <c r="G171" s="362" t="inlineStr">
        <is>
          <t>04/01/27</t>
        </is>
      </c>
      <c r="H171" s="362" t="inlineStr">
        <is>
          <t>5d/w</t>
        </is>
      </c>
      <c r="I171" s="364" t="n">
        <v>98280</v>
      </c>
      <c r="J171" s="362" t="inlineStr">
        <is>
          <t>Eng.Asb</t>
        </is>
      </c>
      <c r="K171" s="363" t="n">
        <v>1</v>
      </c>
      <c r="L171" s="362" t="n">
        <v>0</v>
      </c>
      <c r="M171" s="362" t="n"/>
    </row>
    <row r="172" ht="15" customHeight="1" s="290">
      <c r="A172" s="362" t="inlineStr">
        <is>
          <t>A7600</t>
        </is>
      </c>
      <c r="B172" s="362" t="inlineStr">
        <is>
          <t>S12.MON.010528.PRJ</t>
        </is>
      </c>
      <c r="C172" s="362" t="inlineStr">
        <is>
          <t>PRJ Av.Pref.Dr.A</t>
        </is>
      </c>
      <c r="D172" s="362" t="inlineStr">
        <is>
          <t>TaskDep</t>
        </is>
      </c>
      <c r="E172" s="363" t="n">
        <v>15</v>
      </c>
      <c r="F172" s="362" t="inlineStr">
        <is>
          <t>03/08/26</t>
        </is>
      </c>
      <c r="G172" s="362" t="n"/>
      <c r="H172" s="362" t="inlineStr">
        <is>
          <t>5d/w</t>
        </is>
      </c>
      <c r="I172" s="364" t="n">
        <v>94349</v>
      </c>
      <c r="J172" s="362" t="inlineStr">
        <is>
          <t>Eng.Proj</t>
        </is>
      </c>
      <c r="K172" s="363" t="n">
        <v>1</v>
      </c>
      <c r="L172" s="362" t="n">
        <v>0</v>
      </c>
      <c r="M172" s="362" t="n"/>
    </row>
    <row r="173" ht="15" customHeight="1" s="290">
      <c r="A173" s="362" t="inlineStr">
        <is>
          <t>A7610</t>
        </is>
      </c>
      <c r="B173" s="362" t="inlineStr">
        <is>
          <t>S12.MON.010528.EXE</t>
        </is>
      </c>
      <c r="C173" s="362" t="inlineStr">
        <is>
          <t>EXE Av.Pref.Dr.A</t>
        </is>
      </c>
      <c r="D173" s="362" t="inlineStr">
        <is>
          <t>TaskDep</t>
        </is>
      </c>
      <c r="E173" s="363">
        <f>IFERROR(ROUND(216*CRONO_MACRO!$F$4/(CRONO_MACRO!J19/CRONO_MACRO!F19*216*CRONO_MACRO!$D$4),0),0)</f>
        <v/>
      </c>
      <c r="F173" s="362" t="inlineStr">
        <is>
          <t>03/08/26</t>
        </is>
      </c>
      <c r="G173" s="362" t="inlineStr">
        <is>
          <t>04/01/27</t>
        </is>
      </c>
      <c r="H173" s="362" t="inlineStr">
        <is>
          <t>5d/w</t>
        </is>
      </c>
      <c r="I173" s="364" t="n">
        <v>1002456</v>
      </c>
      <c r="J173" s="362" t="inlineStr">
        <is>
          <t>Eq.Campo</t>
        </is>
      </c>
      <c r="K173" s="363">
        <f>IFERROR(ROUND(CRONO_MACRO!J19*216/CRONO_MACRO!F19,0),0)</f>
        <v/>
      </c>
      <c r="L173" s="362" t="n">
        <v>216</v>
      </c>
      <c r="M173" s="362" t="inlineStr">
        <is>
          <t>216lig</t>
        </is>
      </c>
    </row>
    <row r="174" ht="15" customHeight="1" s="290">
      <c r="A174" s="362" t="inlineStr">
        <is>
          <t>A7620</t>
        </is>
      </c>
      <c r="B174" s="362" t="inlineStr">
        <is>
          <t>S12.MON.010528.ASB</t>
        </is>
      </c>
      <c r="C174" s="362" t="inlineStr">
        <is>
          <t>ASB Av.Pref.Dr.A</t>
        </is>
      </c>
      <c r="D174" s="362" t="inlineStr">
        <is>
          <t>TaskDep</t>
        </is>
      </c>
      <c r="E174" s="363" t="n">
        <v>10</v>
      </c>
      <c r="F174" s="362" t="n"/>
      <c r="G174" s="362" t="inlineStr">
        <is>
          <t>04/01/27</t>
        </is>
      </c>
      <c r="H174" s="362" t="inlineStr">
        <is>
          <t>5d/w</t>
        </is>
      </c>
      <c r="I174" s="364" t="n">
        <v>94349</v>
      </c>
      <c r="J174" s="362" t="inlineStr">
        <is>
          <t>Eng.Asb</t>
        </is>
      </c>
      <c r="K174" s="363" t="n">
        <v>1</v>
      </c>
      <c r="L174" s="362" t="n">
        <v>0</v>
      </c>
      <c r="M174" s="362" t="n"/>
    </row>
    <row r="175" ht="15" customHeight="1" s="290">
      <c r="A175" s="362" t="inlineStr">
        <is>
          <t>A7700</t>
        </is>
      </c>
      <c r="B175" s="362" t="inlineStr">
        <is>
          <t>S12.MON.010533.PRJ</t>
        </is>
      </c>
      <c r="C175" s="362" t="inlineStr">
        <is>
          <t>PRJ GRusso(v)</t>
        </is>
      </c>
      <c r="D175" s="362" t="inlineStr">
        <is>
          <t>TaskDep</t>
        </is>
      </c>
      <c r="E175" s="363" t="n">
        <v>15</v>
      </c>
      <c r="F175" s="362" t="inlineStr">
        <is>
          <t>03/08/26</t>
        </is>
      </c>
      <c r="G175" s="362" t="n"/>
      <c r="H175" s="362" t="inlineStr">
        <is>
          <t>5d/w</t>
        </is>
      </c>
      <c r="I175" s="364" t="n">
        <v>79498</v>
      </c>
      <c r="J175" s="362" t="inlineStr">
        <is>
          <t>Eng.Proj</t>
        </is>
      </c>
      <c r="K175" s="363" t="n">
        <v>1</v>
      </c>
      <c r="L175" s="362" t="n">
        <v>0</v>
      </c>
      <c r="M175" s="362" t="n"/>
    </row>
    <row r="176" ht="15" customHeight="1" s="290">
      <c r="A176" s="362" t="inlineStr">
        <is>
          <t>A7710</t>
        </is>
      </c>
      <c r="B176" s="362" t="inlineStr">
        <is>
          <t>S12.MON.010533.EXE</t>
        </is>
      </c>
      <c r="C176" s="362" t="inlineStr">
        <is>
          <t>EXE GRusso(v)</t>
        </is>
      </c>
      <c r="D176" s="362" t="inlineStr">
        <is>
          <t>TaskDep</t>
        </is>
      </c>
      <c r="E176" s="363">
        <f>IFERROR(ROUND(182*CRONO_MACRO!$F$4/(CRONO_MACRO!J19/CRONO_MACRO!F19*182*CRONO_MACRO!$D$4),0),0)</f>
        <v/>
      </c>
      <c r="F176" s="362" t="inlineStr">
        <is>
          <t>03/08/26</t>
        </is>
      </c>
      <c r="G176" s="362" t="inlineStr">
        <is>
          <t>04/01/27</t>
        </is>
      </c>
      <c r="H176" s="362" t="inlineStr">
        <is>
          <t>5d/w</t>
        </is>
      </c>
      <c r="I176" s="364" t="n">
        <v>844662</v>
      </c>
      <c r="J176" s="362" t="inlineStr">
        <is>
          <t>Eq.Campo</t>
        </is>
      </c>
      <c r="K176" s="363">
        <f>IFERROR(ROUND(CRONO_MACRO!J19*182/CRONO_MACRO!F19,0),0)</f>
        <v/>
      </c>
      <c r="L176" s="362" t="n">
        <v>182</v>
      </c>
      <c r="M176" s="362" t="inlineStr">
        <is>
          <t>182lig</t>
        </is>
      </c>
    </row>
    <row r="177" ht="15" customHeight="1" s="290">
      <c r="A177" s="362" t="inlineStr">
        <is>
          <t>A7720</t>
        </is>
      </c>
      <c r="B177" s="362" t="inlineStr">
        <is>
          <t>S12.MON.010533.ASB</t>
        </is>
      </c>
      <c r="C177" s="362" t="inlineStr">
        <is>
          <t>ASB GRusso(v)</t>
        </is>
      </c>
      <c r="D177" s="362" t="inlineStr">
        <is>
          <t>TaskDep</t>
        </is>
      </c>
      <c r="E177" s="363" t="n">
        <v>10</v>
      </c>
      <c r="F177" s="362" t="n"/>
      <c r="G177" s="362" t="inlineStr">
        <is>
          <t>04/01/27</t>
        </is>
      </c>
      <c r="H177" s="362" t="inlineStr">
        <is>
          <t>5d/w</t>
        </is>
      </c>
      <c r="I177" s="364" t="n">
        <v>79498</v>
      </c>
      <c r="J177" s="362" t="inlineStr">
        <is>
          <t>Eng.Asb</t>
        </is>
      </c>
      <c r="K177" s="363" t="n">
        <v>1</v>
      </c>
      <c r="L177" s="362" t="n">
        <v>0</v>
      </c>
      <c r="M177" s="362" t="n"/>
    </row>
    <row r="178" ht="15" customHeight="1" s="290">
      <c r="A178" s="362" t="inlineStr">
        <is>
          <t>A7800</t>
        </is>
      </c>
      <c r="B178" s="362" t="inlineStr">
        <is>
          <t>S12.MON.010459.PRJ</t>
        </is>
      </c>
      <c r="C178" s="362" t="inlineStr">
        <is>
          <t>PRJ V.Vitoria</t>
        </is>
      </c>
      <c r="D178" s="362" t="inlineStr">
        <is>
          <t>TaskDep</t>
        </is>
      </c>
      <c r="E178" s="363" t="n">
        <v>15</v>
      </c>
      <c r="F178" s="362" t="inlineStr">
        <is>
          <t>03/08/26</t>
        </is>
      </c>
      <c r="G178" s="362" t="n"/>
      <c r="H178" s="362" t="inlineStr">
        <is>
          <t>5d/w</t>
        </is>
      </c>
      <c r="I178" s="364" t="n">
        <v>76877</v>
      </c>
      <c r="J178" s="362" t="inlineStr">
        <is>
          <t>Eng.Proj</t>
        </is>
      </c>
      <c r="K178" s="363" t="n">
        <v>1</v>
      </c>
      <c r="L178" s="362" t="n">
        <v>0</v>
      </c>
      <c r="M178" s="362" t="n"/>
    </row>
    <row r="179" ht="15" customHeight="1" s="290">
      <c r="A179" s="362" t="inlineStr">
        <is>
          <t>A7810</t>
        </is>
      </c>
      <c r="B179" s="362" t="inlineStr">
        <is>
          <t>S12.MON.010459.EXE</t>
        </is>
      </c>
      <c r="C179" s="362" t="inlineStr">
        <is>
          <t>EXE V.Vitoria</t>
        </is>
      </c>
      <c r="D179" s="362" t="inlineStr">
        <is>
          <t>TaskDep</t>
        </is>
      </c>
      <c r="E179" s="363">
        <f>IFERROR(ROUND(176*CRONO_MACRO!$F$4/(CRONO_MACRO!J19/CRONO_MACRO!F19*176*CRONO_MACRO!$D$4),0),0)</f>
        <v/>
      </c>
      <c r="F179" s="362" t="inlineStr">
        <is>
          <t>03/08/26</t>
        </is>
      </c>
      <c r="G179" s="362" t="inlineStr">
        <is>
          <t>04/01/27</t>
        </is>
      </c>
      <c r="H179" s="362" t="inlineStr">
        <is>
          <t>5d/w</t>
        </is>
      </c>
      <c r="I179" s="364" t="n">
        <v>816816</v>
      </c>
      <c r="J179" s="362" t="inlineStr">
        <is>
          <t>Eq.Campo</t>
        </is>
      </c>
      <c r="K179" s="363">
        <f>IFERROR(ROUND(CRONO_MACRO!J19*176/CRONO_MACRO!F19,0),0)</f>
        <v/>
      </c>
      <c r="L179" s="362" t="n">
        <v>176</v>
      </c>
      <c r="M179" s="362" t="inlineStr">
        <is>
          <t>176lig</t>
        </is>
      </c>
    </row>
    <row r="180" ht="15" customHeight="1" s="290">
      <c r="A180" s="362" t="inlineStr">
        <is>
          <t>A7820</t>
        </is>
      </c>
      <c r="B180" s="362" t="inlineStr">
        <is>
          <t>S12.MON.010459.ASB</t>
        </is>
      </c>
      <c r="C180" s="362" t="inlineStr">
        <is>
          <t>ASB V.Vitoria</t>
        </is>
      </c>
      <c r="D180" s="362" t="inlineStr">
        <is>
          <t>TaskDep</t>
        </is>
      </c>
      <c r="E180" s="363" t="n">
        <v>10</v>
      </c>
      <c r="F180" s="362" t="n"/>
      <c r="G180" s="362" t="inlineStr">
        <is>
          <t>04/01/27</t>
        </is>
      </c>
      <c r="H180" s="362" t="inlineStr">
        <is>
          <t>5d/w</t>
        </is>
      </c>
      <c r="I180" s="364" t="n">
        <v>76877</v>
      </c>
      <c r="J180" s="362" t="inlineStr">
        <is>
          <t>Eng.Asb</t>
        </is>
      </c>
      <c r="K180" s="363" t="n">
        <v>1</v>
      </c>
      <c r="L180" s="362" t="n">
        <v>0</v>
      </c>
      <c r="M180" s="362" t="n"/>
    </row>
    <row r="181" ht="15" customHeight="1" s="290">
      <c r="A181" s="362" t="inlineStr">
        <is>
          <t>A7900</t>
        </is>
      </c>
      <c r="B181" s="362" t="inlineStr">
        <is>
          <t>S12.MON.010445.PRJ</t>
        </is>
      </c>
      <c r="C181" s="362" t="inlineStr">
        <is>
          <t>PRJ Cam.Pedras</t>
        </is>
      </c>
      <c r="D181" s="362" t="inlineStr">
        <is>
          <t>TaskDep</t>
        </is>
      </c>
      <c r="E181" s="363" t="n">
        <v>15</v>
      </c>
      <c r="F181" s="362" t="inlineStr">
        <is>
          <t>03/08/26</t>
        </is>
      </c>
      <c r="G181" s="362" t="n"/>
      <c r="H181" s="362" t="inlineStr">
        <is>
          <t>5d/w</t>
        </is>
      </c>
      <c r="I181" s="364" t="n">
        <v>64646</v>
      </c>
      <c r="J181" s="362" t="inlineStr">
        <is>
          <t>Eng.Proj</t>
        </is>
      </c>
      <c r="K181" s="363" t="n">
        <v>1</v>
      </c>
      <c r="L181" s="362" t="n">
        <v>0</v>
      </c>
      <c r="M181" s="362" t="n"/>
    </row>
    <row r="182" ht="15" customHeight="1" s="290">
      <c r="A182" s="362" t="inlineStr">
        <is>
          <t>A7910</t>
        </is>
      </c>
      <c r="B182" s="362" t="inlineStr">
        <is>
          <t>S12.MON.010445.EXE</t>
        </is>
      </c>
      <c r="C182" s="362" t="inlineStr">
        <is>
          <t>EXE Cam.Pedras</t>
        </is>
      </c>
      <c r="D182" s="362" t="inlineStr">
        <is>
          <t>TaskDep</t>
        </is>
      </c>
      <c r="E182" s="363">
        <f>IFERROR(ROUND(148*CRONO_MACRO!$F$4/(CRONO_MACRO!J19/CRONO_MACRO!F19*148*CRONO_MACRO!$D$4),0),0)</f>
        <v/>
      </c>
      <c r="F182" s="362" t="inlineStr">
        <is>
          <t>03/08/26</t>
        </is>
      </c>
      <c r="G182" s="362" t="inlineStr">
        <is>
          <t>04/01/27</t>
        </is>
      </c>
      <c r="H182" s="362" t="inlineStr">
        <is>
          <t>5d/w</t>
        </is>
      </c>
      <c r="I182" s="364" t="n">
        <v>686868</v>
      </c>
      <c r="J182" s="362" t="inlineStr">
        <is>
          <t>Eq.Campo</t>
        </is>
      </c>
      <c r="K182" s="363">
        <f>IFERROR(ROUND(CRONO_MACRO!J19*148/CRONO_MACRO!F19,0),0)</f>
        <v/>
      </c>
      <c r="L182" s="362" t="n">
        <v>148</v>
      </c>
      <c r="M182" s="362" t="inlineStr">
        <is>
          <t>148lig</t>
        </is>
      </c>
    </row>
    <row r="183" ht="15" customHeight="1" s="290">
      <c r="A183" s="362" t="inlineStr">
        <is>
          <t>A7920</t>
        </is>
      </c>
      <c r="B183" s="362" t="inlineStr">
        <is>
          <t>S12.MON.010445.ASB</t>
        </is>
      </c>
      <c r="C183" s="362" t="inlineStr">
        <is>
          <t>ASB Cam.Pedras</t>
        </is>
      </c>
      <c r="D183" s="362" t="inlineStr">
        <is>
          <t>TaskDep</t>
        </is>
      </c>
      <c r="E183" s="363" t="n">
        <v>10</v>
      </c>
      <c r="F183" s="362" t="n"/>
      <c r="G183" s="362" t="inlineStr">
        <is>
          <t>04/01/27</t>
        </is>
      </c>
      <c r="H183" s="362" t="inlineStr">
        <is>
          <t>5d/w</t>
        </is>
      </c>
      <c r="I183" s="364" t="n">
        <v>64646</v>
      </c>
      <c r="J183" s="362" t="inlineStr">
        <is>
          <t>Eng.Asb</t>
        </is>
      </c>
      <c r="K183" s="363" t="n">
        <v>1</v>
      </c>
      <c r="L183" s="362" t="n">
        <v>0</v>
      </c>
      <c r="M183" s="362" t="n"/>
    </row>
    <row r="184" ht="15" customHeight="1" s="290">
      <c r="A184" s="362" t="inlineStr">
        <is>
          <t>A8000</t>
        </is>
      </c>
      <c r="B184" s="362" t="inlineStr">
        <is>
          <t>S12.MON.010513.PRJ</t>
        </is>
      </c>
      <c r="C184" s="362" t="inlineStr">
        <is>
          <t>PRJ L.Penha(JB)</t>
        </is>
      </c>
      <c r="D184" s="362" t="inlineStr">
        <is>
          <t>TaskDep</t>
        </is>
      </c>
      <c r="E184" s="363" t="n">
        <v>15</v>
      </c>
      <c r="F184" s="362" t="inlineStr">
        <is>
          <t>03/08/26</t>
        </is>
      </c>
      <c r="G184" s="362" t="n"/>
      <c r="H184" s="362" t="inlineStr">
        <is>
          <t>5d/w</t>
        </is>
      </c>
      <c r="I184" s="364" t="n">
        <v>55910</v>
      </c>
      <c r="J184" s="362" t="inlineStr">
        <is>
          <t>Eng.Proj</t>
        </is>
      </c>
      <c r="K184" s="363" t="n">
        <v>1</v>
      </c>
      <c r="L184" s="362" t="n">
        <v>0</v>
      </c>
      <c r="M184" s="362" t="n"/>
    </row>
    <row r="185" ht="15" customHeight="1" s="290">
      <c r="A185" s="362" t="inlineStr">
        <is>
          <t>A8010</t>
        </is>
      </c>
      <c r="B185" s="362" t="inlineStr">
        <is>
          <t>S12.MON.010513.EXE</t>
        </is>
      </c>
      <c r="C185" s="362" t="inlineStr">
        <is>
          <t>EXE L.Penha(JB)</t>
        </is>
      </c>
      <c r="D185" s="362" t="inlineStr">
        <is>
          <t>TaskDep</t>
        </is>
      </c>
      <c r="E185" s="363">
        <f>IFERROR(ROUND(128*CRONO_MACRO!$F$4/(CRONO_MACRO!J19/CRONO_MACRO!F19*128*CRONO_MACRO!$D$4),0),0)</f>
        <v/>
      </c>
      <c r="F185" s="362" t="inlineStr">
        <is>
          <t>03/08/26</t>
        </is>
      </c>
      <c r="G185" s="362" t="inlineStr">
        <is>
          <t>04/01/27</t>
        </is>
      </c>
      <c r="H185" s="362" t="inlineStr">
        <is>
          <t>5d/w</t>
        </is>
      </c>
      <c r="I185" s="364" t="n">
        <v>594048</v>
      </c>
      <c r="J185" s="362" t="inlineStr">
        <is>
          <t>Eq.Campo</t>
        </is>
      </c>
      <c r="K185" s="363">
        <f>IFERROR(ROUND(CRONO_MACRO!J19*128/CRONO_MACRO!F19,0),0)</f>
        <v/>
      </c>
      <c r="L185" s="362" t="n">
        <v>128</v>
      </c>
      <c r="M185" s="362" t="inlineStr">
        <is>
          <t>128lig</t>
        </is>
      </c>
    </row>
    <row r="186" ht="15" customHeight="1" s="290">
      <c r="A186" s="362" t="inlineStr">
        <is>
          <t>A8020</t>
        </is>
      </c>
      <c r="B186" s="362" t="inlineStr">
        <is>
          <t>S12.MON.010513.ASB</t>
        </is>
      </c>
      <c r="C186" s="362" t="inlineStr">
        <is>
          <t>ASB L.Penha(JB)</t>
        </is>
      </c>
      <c r="D186" s="362" t="inlineStr">
        <is>
          <t>TaskDep</t>
        </is>
      </c>
      <c r="E186" s="363" t="n">
        <v>10</v>
      </c>
      <c r="F186" s="362" t="n"/>
      <c r="G186" s="362" t="inlineStr">
        <is>
          <t>04/01/27</t>
        </is>
      </c>
      <c r="H186" s="362" t="inlineStr">
        <is>
          <t>5d/w</t>
        </is>
      </c>
      <c r="I186" s="364" t="n">
        <v>55910</v>
      </c>
      <c r="J186" s="362" t="inlineStr">
        <is>
          <t>Eng.Asb</t>
        </is>
      </c>
      <c r="K186" s="363" t="n">
        <v>1</v>
      </c>
      <c r="L186" s="362" t="n">
        <v>0</v>
      </c>
      <c r="M186" s="362" t="n"/>
    </row>
    <row r="187" ht="15" customHeight="1" s="290">
      <c r="A187" s="362" t="inlineStr">
        <is>
          <t>A8100</t>
        </is>
      </c>
      <c r="B187" s="362" t="inlineStr">
        <is>
          <t>S12.MON.010463.PRJ</t>
        </is>
      </c>
      <c r="C187" s="362" t="inlineStr">
        <is>
          <t>PRJ V.Pantanal M</t>
        </is>
      </c>
      <c r="D187" s="362" t="inlineStr">
        <is>
          <t>TaskDep</t>
        </is>
      </c>
      <c r="E187" s="363" t="n">
        <v>15</v>
      </c>
      <c r="F187" s="362" t="inlineStr">
        <is>
          <t>03/08/26</t>
        </is>
      </c>
      <c r="G187" s="362" t="n"/>
      <c r="H187" s="362" t="inlineStr">
        <is>
          <t>5d/w</t>
        </is>
      </c>
      <c r="I187" s="364" t="n">
        <v>53290</v>
      </c>
      <c r="J187" s="362" t="inlineStr">
        <is>
          <t>Eng.Proj</t>
        </is>
      </c>
      <c r="K187" s="363" t="n">
        <v>1</v>
      </c>
      <c r="L187" s="362" t="n">
        <v>0</v>
      </c>
      <c r="M187" s="362" t="n"/>
    </row>
    <row r="188" ht="15" customHeight="1" s="290">
      <c r="A188" s="362" t="inlineStr">
        <is>
          <t>A8110</t>
        </is>
      </c>
      <c r="B188" s="362" t="inlineStr">
        <is>
          <t>S12.MON.010463.EXE</t>
        </is>
      </c>
      <c r="C188" s="362" t="inlineStr">
        <is>
          <t>EXE V.Pantanal M</t>
        </is>
      </c>
      <c r="D188" s="362" t="inlineStr">
        <is>
          <t>TaskDep</t>
        </is>
      </c>
      <c r="E188" s="363">
        <f>IFERROR(ROUND(122*CRONO_MACRO!$F$4/(CRONO_MACRO!J19/CRONO_MACRO!F19*122*CRONO_MACRO!$D$4),0),0)</f>
        <v/>
      </c>
      <c r="F188" s="362" t="inlineStr">
        <is>
          <t>03/08/26</t>
        </is>
      </c>
      <c r="G188" s="362" t="inlineStr">
        <is>
          <t>04/01/27</t>
        </is>
      </c>
      <c r="H188" s="362" t="inlineStr">
        <is>
          <t>5d/w</t>
        </is>
      </c>
      <c r="I188" s="364" t="n">
        <v>566202</v>
      </c>
      <c r="J188" s="362" t="inlineStr">
        <is>
          <t>Eq.Campo</t>
        </is>
      </c>
      <c r="K188" s="363">
        <f>IFERROR(ROUND(CRONO_MACRO!J19*122/CRONO_MACRO!F19,0),0)</f>
        <v/>
      </c>
      <c r="L188" s="362" t="n">
        <v>122</v>
      </c>
      <c r="M188" s="362" t="inlineStr">
        <is>
          <t>122lig</t>
        </is>
      </c>
    </row>
    <row r="189" ht="15" customHeight="1" s="290">
      <c r="A189" s="362" t="inlineStr">
        <is>
          <t>A8120</t>
        </is>
      </c>
      <c r="B189" s="362" t="inlineStr">
        <is>
          <t>S12.MON.010463.ASB</t>
        </is>
      </c>
      <c r="C189" s="362" t="inlineStr">
        <is>
          <t>ASB V.Pantanal M</t>
        </is>
      </c>
      <c r="D189" s="362" t="inlineStr">
        <is>
          <t>TaskDep</t>
        </is>
      </c>
      <c r="E189" s="363" t="n">
        <v>10</v>
      </c>
      <c r="F189" s="362" t="n"/>
      <c r="G189" s="362" t="inlineStr">
        <is>
          <t>04/01/27</t>
        </is>
      </c>
      <c r="H189" s="362" t="inlineStr">
        <is>
          <t>5d/w</t>
        </is>
      </c>
      <c r="I189" s="364" t="n">
        <v>53290</v>
      </c>
      <c r="J189" s="362" t="inlineStr">
        <is>
          <t>Eng.Asb</t>
        </is>
      </c>
      <c r="K189" s="363" t="n">
        <v>1</v>
      </c>
      <c r="L189" s="362" t="n">
        <v>0</v>
      </c>
      <c r="M189" s="362" t="n"/>
    </row>
    <row r="190" ht="15" customHeight="1" s="290">
      <c r="A190" s="362" t="inlineStr">
        <is>
          <t>A8200</t>
        </is>
      </c>
      <c r="B190" s="362" t="inlineStr">
        <is>
          <t>S12.MON.010454.PRJ</t>
        </is>
      </c>
      <c r="C190" s="362" t="inlineStr">
        <is>
          <t>PRJ Pacheco SC</t>
        </is>
      </c>
      <c r="D190" s="362" t="inlineStr">
        <is>
          <t>TaskDep</t>
        </is>
      </c>
      <c r="E190" s="363" t="n">
        <v>15</v>
      </c>
      <c r="F190" s="362" t="inlineStr">
        <is>
          <t>03/08/26</t>
        </is>
      </c>
      <c r="G190" s="362" t="n"/>
      <c r="H190" s="362" t="inlineStr">
        <is>
          <t>5d/w</t>
        </is>
      </c>
      <c r="I190" s="364" t="n">
        <v>43680</v>
      </c>
      <c r="J190" s="362" t="inlineStr">
        <is>
          <t>Eng.Proj</t>
        </is>
      </c>
      <c r="K190" s="363" t="n">
        <v>1</v>
      </c>
      <c r="L190" s="362" t="n">
        <v>0</v>
      </c>
      <c r="M190" s="362" t="n"/>
    </row>
    <row r="191" ht="15" customHeight="1" s="290">
      <c r="A191" s="362" t="inlineStr">
        <is>
          <t>A8210</t>
        </is>
      </c>
      <c r="B191" s="362" t="inlineStr">
        <is>
          <t>S12.MON.010454.EXE</t>
        </is>
      </c>
      <c r="C191" s="362" t="inlineStr">
        <is>
          <t>EXE Pacheco SC</t>
        </is>
      </c>
      <c r="D191" s="362" t="inlineStr">
        <is>
          <t>TaskDep</t>
        </is>
      </c>
      <c r="E191" s="363">
        <f>IFERROR(ROUND(100*CRONO_MACRO!$F$4/(CRONO_MACRO!J19/CRONO_MACRO!F19*100*CRONO_MACRO!$D$4),0),0)</f>
        <v/>
      </c>
      <c r="F191" s="362" t="inlineStr">
        <is>
          <t>03/08/26</t>
        </is>
      </c>
      <c r="G191" s="362" t="inlineStr">
        <is>
          <t>04/01/27</t>
        </is>
      </c>
      <c r="H191" s="362" t="inlineStr">
        <is>
          <t>5d/w</t>
        </is>
      </c>
      <c r="I191" s="364" t="n">
        <v>464100</v>
      </c>
      <c r="J191" s="362" t="inlineStr">
        <is>
          <t>Eq.Campo</t>
        </is>
      </c>
      <c r="K191" s="363">
        <f>IFERROR(ROUND(CRONO_MACRO!J19*100/CRONO_MACRO!F19,0),0)</f>
        <v/>
      </c>
      <c r="L191" s="362" t="n">
        <v>100</v>
      </c>
      <c r="M191" s="362" t="inlineStr">
        <is>
          <t>100lig</t>
        </is>
      </c>
    </row>
    <row r="192" ht="15" customHeight="1" s="290">
      <c r="A192" s="362" t="inlineStr">
        <is>
          <t>A8220</t>
        </is>
      </c>
      <c r="B192" s="362" t="inlineStr">
        <is>
          <t>S12.MON.010454.ASB</t>
        </is>
      </c>
      <c r="C192" s="362" t="inlineStr">
        <is>
          <t>ASB Pacheco SC</t>
        </is>
      </c>
      <c r="D192" s="362" t="inlineStr">
        <is>
          <t>TaskDep</t>
        </is>
      </c>
      <c r="E192" s="363" t="n">
        <v>10</v>
      </c>
      <c r="F192" s="362" t="n"/>
      <c r="G192" s="362" t="inlineStr">
        <is>
          <t>04/01/27</t>
        </is>
      </c>
      <c r="H192" s="362" t="inlineStr">
        <is>
          <t>5d/w</t>
        </is>
      </c>
      <c r="I192" s="364" t="n">
        <v>43680</v>
      </c>
      <c r="J192" s="362" t="inlineStr">
        <is>
          <t>Eng.Asb</t>
        </is>
      </c>
      <c r="K192" s="363" t="n">
        <v>1</v>
      </c>
      <c r="L192" s="362" t="n">
        <v>0</v>
      </c>
      <c r="M192" s="362" t="n"/>
    </row>
    <row r="193" ht="15" customHeight="1" s="290">
      <c r="A193" s="362" t="inlineStr">
        <is>
          <t>A8300</t>
        </is>
      </c>
      <c r="B193" s="362" t="inlineStr">
        <is>
          <t>S12.MON.010456.PRJ</t>
        </is>
      </c>
      <c r="C193" s="362" t="inlineStr">
        <is>
          <t>PRJ N.Cintra(b)</t>
        </is>
      </c>
      <c r="D193" s="362" t="inlineStr">
        <is>
          <t>TaskDep</t>
        </is>
      </c>
      <c r="E193" s="363" t="n">
        <v>15</v>
      </c>
      <c r="F193" s="362" t="inlineStr">
        <is>
          <t>03/08/26</t>
        </is>
      </c>
      <c r="G193" s="362" t="n"/>
      <c r="H193" s="362" t="inlineStr">
        <is>
          <t>5d/w</t>
        </is>
      </c>
      <c r="I193" s="364" t="n">
        <v>39312</v>
      </c>
      <c r="J193" s="362" t="inlineStr">
        <is>
          <t>Eng.Proj</t>
        </is>
      </c>
      <c r="K193" s="363" t="n">
        <v>1</v>
      </c>
      <c r="L193" s="362" t="n">
        <v>0</v>
      </c>
      <c r="M193" s="362" t="n"/>
    </row>
    <row r="194" ht="15" customHeight="1" s="290">
      <c r="A194" s="362" t="inlineStr">
        <is>
          <t>A8310</t>
        </is>
      </c>
      <c r="B194" s="362" t="inlineStr">
        <is>
          <t>S12.MON.010456.EXE</t>
        </is>
      </c>
      <c r="C194" s="362" t="inlineStr">
        <is>
          <t>EXE N.Cintra(b)</t>
        </is>
      </c>
      <c r="D194" s="362" t="inlineStr">
        <is>
          <t>TaskDep</t>
        </is>
      </c>
      <c r="E194" s="363">
        <f>IFERROR(ROUND(90*CRONO_MACRO!$F$4/(CRONO_MACRO!J19/CRONO_MACRO!F19*90*CRONO_MACRO!$D$4),0),0)</f>
        <v/>
      </c>
      <c r="F194" s="362" t="inlineStr">
        <is>
          <t>03/08/26</t>
        </is>
      </c>
      <c r="G194" s="362" t="inlineStr">
        <is>
          <t>04/01/27</t>
        </is>
      </c>
      <c r="H194" s="362" t="inlineStr">
        <is>
          <t>5d/w</t>
        </is>
      </c>
      <c r="I194" s="364" t="n">
        <v>417690</v>
      </c>
      <c r="J194" s="362" t="inlineStr">
        <is>
          <t>Eq.Campo</t>
        </is>
      </c>
      <c r="K194" s="363">
        <f>IFERROR(ROUND(CRONO_MACRO!J19*90/CRONO_MACRO!F19,0),0)</f>
        <v/>
      </c>
      <c r="L194" s="362" t="n">
        <v>90</v>
      </c>
      <c r="M194" s="362" t="inlineStr">
        <is>
          <t>90lig</t>
        </is>
      </c>
    </row>
    <row r="195" ht="15" customHeight="1" s="290">
      <c r="A195" s="362" t="inlineStr">
        <is>
          <t>A8320</t>
        </is>
      </c>
      <c r="B195" s="362" t="inlineStr">
        <is>
          <t>S12.MON.010456.ASB</t>
        </is>
      </c>
      <c r="C195" s="362" t="inlineStr">
        <is>
          <t>ASB N.Cintra(b)</t>
        </is>
      </c>
      <c r="D195" s="362" t="inlineStr">
        <is>
          <t>TaskDep</t>
        </is>
      </c>
      <c r="E195" s="363" t="n">
        <v>10</v>
      </c>
      <c r="F195" s="362" t="n"/>
      <c r="G195" s="362" t="inlineStr">
        <is>
          <t>04/01/27</t>
        </is>
      </c>
      <c r="H195" s="362" t="inlineStr">
        <is>
          <t>5d/w</t>
        </is>
      </c>
      <c r="I195" s="364" t="n">
        <v>39312</v>
      </c>
      <c r="J195" s="362" t="inlineStr">
        <is>
          <t>Eng.Asb</t>
        </is>
      </c>
      <c r="K195" s="363" t="n">
        <v>1</v>
      </c>
      <c r="L195" s="362" t="n">
        <v>0</v>
      </c>
      <c r="M195" s="362" t="n"/>
    </row>
    <row r="196" ht="15" customHeight="1" s="290">
      <c r="A196" s="362" t="inlineStr">
        <is>
          <t>A8400</t>
        </is>
      </c>
      <c r="B196" s="362" t="inlineStr">
        <is>
          <t>S12.MON.010451.PRJ</t>
        </is>
      </c>
      <c r="C196" s="362" t="inlineStr">
        <is>
          <t>PRJ Jus.Sta Maria</t>
        </is>
      </c>
      <c r="D196" s="362" t="inlineStr">
        <is>
          <t>TaskDep</t>
        </is>
      </c>
      <c r="E196" s="363" t="n">
        <v>15</v>
      </c>
      <c r="F196" s="362" t="inlineStr">
        <is>
          <t>03/08/26</t>
        </is>
      </c>
      <c r="G196" s="362" t="n"/>
      <c r="H196" s="362" t="inlineStr">
        <is>
          <t>5d/w</t>
        </is>
      </c>
      <c r="I196" s="364" t="n">
        <v>37565</v>
      </c>
      <c r="J196" s="362" t="inlineStr">
        <is>
          <t>Eng.Proj</t>
        </is>
      </c>
      <c r="K196" s="363" t="n">
        <v>1</v>
      </c>
      <c r="L196" s="362" t="n">
        <v>0</v>
      </c>
      <c r="M196" s="362" t="n"/>
    </row>
    <row r="197" ht="15" customHeight="1" s="290">
      <c r="A197" s="362" t="inlineStr">
        <is>
          <t>A8410</t>
        </is>
      </c>
      <c r="B197" s="362" t="inlineStr">
        <is>
          <t>S12.MON.010451.EXE</t>
        </is>
      </c>
      <c r="C197" s="362" t="inlineStr">
        <is>
          <t>EXE Jus.Sta Maria</t>
        </is>
      </c>
      <c r="D197" s="362" t="inlineStr">
        <is>
          <t>TaskDep</t>
        </is>
      </c>
      <c r="E197" s="363">
        <f>IFERROR(ROUND(86*CRONO_MACRO!$F$4/(CRONO_MACRO!J19/CRONO_MACRO!F19*86*CRONO_MACRO!$D$4),0),0)</f>
        <v/>
      </c>
      <c r="F197" s="362" t="inlineStr">
        <is>
          <t>03/08/26</t>
        </is>
      </c>
      <c r="G197" s="362" t="inlineStr">
        <is>
          <t>04/01/27</t>
        </is>
      </c>
      <c r="H197" s="362" t="inlineStr">
        <is>
          <t>5d/w</t>
        </is>
      </c>
      <c r="I197" s="364" t="n">
        <v>399126</v>
      </c>
      <c r="J197" s="362" t="inlineStr">
        <is>
          <t>Eq.Campo</t>
        </is>
      </c>
      <c r="K197" s="363">
        <f>IFERROR(ROUND(CRONO_MACRO!J19*86/CRONO_MACRO!F19,0),0)</f>
        <v/>
      </c>
      <c r="L197" s="362" t="n">
        <v>86</v>
      </c>
      <c r="M197" s="362" t="inlineStr">
        <is>
          <t>86lig</t>
        </is>
      </c>
    </row>
    <row r="198" ht="15" customHeight="1" s="290">
      <c r="A198" s="362" t="inlineStr">
        <is>
          <t>A8420</t>
        </is>
      </c>
      <c r="B198" s="362" t="inlineStr">
        <is>
          <t>S12.MON.010451.ASB</t>
        </is>
      </c>
      <c r="C198" s="362" t="inlineStr">
        <is>
          <t>ASB Jus.Sta Maria</t>
        </is>
      </c>
      <c r="D198" s="362" t="inlineStr">
        <is>
          <t>TaskDep</t>
        </is>
      </c>
      <c r="E198" s="363" t="n">
        <v>10</v>
      </c>
      <c r="F198" s="362" t="n"/>
      <c r="G198" s="362" t="inlineStr">
        <is>
          <t>04/01/27</t>
        </is>
      </c>
      <c r="H198" s="362" t="inlineStr">
        <is>
          <t>5d/w</t>
        </is>
      </c>
      <c r="I198" s="364" t="n">
        <v>37565</v>
      </c>
      <c r="J198" s="362" t="inlineStr">
        <is>
          <t>Eng.Asb</t>
        </is>
      </c>
      <c r="K198" s="363" t="n">
        <v>1</v>
      </c>
      <c r="L198" s="362" t="n">
        <v>0</v>
      </c>
      <c r="M198" s="362" t="n"/>
    </row>
    <row r="199" ht="15" customHeight="1" s="290">
      <c r="A199" s="362" t="inlineStr">
        <is>
          <t>A8500</t>
        </is>
      </c>
      <c r="B199" s="362" t="inlineStr">
        <is>
          <t>S12.MON.010534.PRJ</t>
        </is>
      </c>
      <c r="C199" s="362" t="inlineStr">
        <is>
          <t>PRJ Vale Verde</t>
        </is>
      </c>
      <c r="D199" s="362" t="inlineStr">
        <is>
          <t>TaskDep</t>
        </is>
      </c>
      <c r="E199" s="363" t="n">
        <v>15</v>
      </c>
      <c r="F199" s="362" t="inlineStr">
        <is>
          <t>03/08/26</t>
        </is>
      </c>
      <c r="G199" s="362" t="n"/>
      <c r="H199" s="362" t="inlineStr">
        <is>
          <t>5d/w</t>
        </is>
      </c>
      <c r="I199" s="364" t="n">
        <v>27082</v>
      </c>
      <c r="J199" s="362" t="inlineStr">
        <is>
          <t>Eng.Proj</t>
        </is>
      </c>
      <c r="K199" s="363" t="n">
        <v>1</v>
      </c>
      <c r="L199" s="362" t="n">
        <v>0</v>
      </c>
      <c r="M199" s="362" t="n"/>
    </row>
    <row r="200" ht="15" customHeight="1" s="290">
      <c r="A200" s="362" t="inlineStr">
        <is>
          <t>A8510</t>
        </is>
      </c>
      <c r="B200" s="362" t="inlineStr">
        <is>
          <t>S12.MON.010534.EXE</t>
        </is>
      </c>
      <c r="C200" s="362" t="inlineStr">
        <is>
          <t>EXE Vale Verde</t>
        </is>
      </c>
      <c r="D200" s="362" t="inlineStr">
        <is>
          <t>TaskDep</t>
        </is>
      </c>
      <c r="E200" s="363">
        <f>IFERROR(ROUND(62*CRONO_MACRO!$F$4/(CRONO_MACRO!J19/CRONO_MACRO!F19*62*CRONO_MACRO!$D$4),0),0)</f>
        <v/>
      </c>
      <c r="F200" s="362" t="inlineStr">
        <is>
          <t>03/08/26</t>
        </is>
      </c>
      <c r="G200" s="362" t="inlineStr">
        <is>
          <t>04/01/27</t>
        </is>
      </c>
      <c r="H200" s="362" t="inlineStr">
        <is>
          <t>5d/w</t>
        </is>
      </c>
      <c r="I200" s="364" t="n">
        <v>287742</v>
      </c>
      <c r="J200" s="362" t="inlineStr">
        <is>
          <t>Eq.Campo</t>
        </is>
      </c>
      <c r="K200" s="363">
        <f>IFERROR(ROUND(CRONO_MACRO!J19*62/CRONO_MACRO!F19,0),0)</f>
        <v/>
      </c>
      <c r="L200" s="362" t="n">
        <v>62</v>
      </c>
      <c r="M200" s="362" t="inlineStr">
        <is>
          <t>62lig</t>
        </is>
      </c>
    </row>
    <row r="201" ht="15" customHeight="1" s="290">
      <c r="A201" s="362" t="inlineStr">
        <is>
          <t>A8520</t>
        </is>
      </c>
      <c r="B201" s="362" t="inlineStr">
        <is>
          <t>S12.MON.010534.ASB</t>
        </is>
      </c>
      <c r="C201" s="362" t="inlineStr">
        <is>
          <t>ASB Vale Verde</t>
        </is>
      </c>
      <c r="D201" s="362" t="inlineStr">
        <is>
          <t>TaskDep</t>
        </is>
      </c>
      <c r="E201" s="363" t="n">
        <v>10</v>
      </c>
      <c r="F201" s="362" t="n"/>
      <c r="G201" s="362" t="inlineStr">
        <is>
          <t>04/01/27</t>
        </is>
      </c>
      <c r="H201" s="362" t="inlineStr">
        <is>
          <t>5d/w</t>
        </is>
      </c>
      <c r="I201" s="364" t="n">
        <v>27082</v>
      </c>
      <c r="J201" s="362" t="inlineStr">
        <is>
          <t>Eng.Asb</t>
        </is>
      </c>
      <c r="K201" s="363" t="n">
        <v>1</v>
      </c>
      <c r="L201" s="362" t="n">
        <v>0</v>
      </c>
      <c r="M201" s="362" t="n"/>
    </row>
    <row r="202" ht="15" customHeight="1" s="290">
      <c r="A202" s="362" t="inlineStr">
        <is>
          <t>A8600</t>
        </is>
      </c>
      <c r="B202" s="362" t="inlineStr">
        <is>
          <t>S12.MON.010488.PRJ</t>
        </is>
      </c>
      <c r="C202" s="362" t="inlineStr">
        <is>
          <t>PRJ M.Serrat I</t>
        </is>
      </c>
      <c r="D202" s="362" t="inlineStr">
        <is>
          <t>TaskDep</t>
        </is>
      </c>
      <c r="E202" s="363" t="n">
        <v>15</v>
      </c>
      <c r="F202" s="362" t="inlineStr">
        <is>
          <t>03/08/26</t>
        </is>
      </c>
      <c r="G202" s="362" t="n"/>
      <c r="H202" s="362" t="inlineStr">
        <is>
          <t>5d/w</t>
        </is>
      </c>
      <c r="I202" s="364" t="n">
        <v>8736</v>
      </c>
      <c r="J202" s="362" t="inlineStr">
        <is>
          <t>Eng.Proj</t>
        </is>
      </c>
      <c r="K202" s="363" t="n">
        <v>1</v>
      </c>
      <c r="L202" s="362" t="n">
        <v>0</v>
      </c>
      <c r="M202" s="362" t="n"/>
    </row>
    <row r="203" ht="15" customHeight="1" s="290">
      <c r="A203" s="362" t="inlineStr">
        <is>
          <t>A8610</t>
        </is>
      </c>
      <c r="B203" s="362" t="inlineStr">
        <is>
          <t>S12.MON.010488.EXE</t>
        </is>
      </c>
      <c r="C203" s="362" t="inlineStr">
        <is>
          <t>EXE M.Serrat I</t>
        </is>
      </c>
      <c r="D203" s="362" t="inlineStr">
        <is>
          <t>TaskDep</t>
        </is>
      </c>
      <c r="E203" s="363">
        <f>IFERROR(ROUND(20*CRONO_MACRO!$F$4/(CRONO_MACRO!J19/CRONO_MACRO!F19*20*CRONO_MACRO!$D$4),0),0)</f>
        <v/>
      </c>
      <c r="F203" s="362" t="inlineStr">
        <is>
          <t>03/08/26</t>
        </is>
      </c>
      <c r="G203" s="362" t="inlineStr">
        <is>
          <t>04/01/27</t>
        </is>
      </c>
      <c r="H203" s="362" t="inlineStr">
        <is>
          <t>5d/w</t>
        </is>
      </c>
      <c r="I203" s="364" t="n">
        <v>92820</v>
      </c>
      <c r="J203" s="362" t="inlineStr">
        <is>
          <t>Eq.Campo</t>
        </is>
      </c>
      <c r="K203" s="363">
        <f>IFERROR(ROUND(CRONO_MACRO!J19*20/CRONO_MACRO!F19,0),0)</f>
        <v/>
      </c>
      <c r="L203" s="362" t="n">
        <v>20</v>
      </c>
      <c r="M203" s="362" t="inlineStr">
        <is>
          <t>20lig</t>
        </is>
      </c>
    </row>
    <row r="204" ht="15" customHeight="1" s="290">
      <c r="A204" s="362" t="inlineStr">
        <is>
          <t>A8620</t>
        </is>
      </c>
      <c r="B204" s="362" t="inlineStr">
        <is>
          <t>S12.MON.010488.ASB</t>
        </is>
      </c>
      <c r="C204" s="362" t="inlineStr">
        <is>
          <t>ASB M.Serrat I</t>
        </is>
      </c>
      <c r="D204" s="362" t="inlineStr">
        <is>
          <t>TaskDep</t>
        </is>
      </c>
      <c r="E204" s="363" t="n">
        <v>10</v>
      </c>
      <c r="F204" s="362" t="n"/>
      <c r="G204" s="362" t="inlineStr">
        <is>
          <t>04/01/27</t>
        </is>
      </c>
      <c r="H204" s="362" t="inlineStr">
        <is>
          <t>5d/w</t>
        </is>
      </c>
      <c r="I204" s="364" t="n">
        <v>8736</v>
      </c>
      <c r="J204" s="362" t="inlineStr">
        <is>
          <t>Eng.Asb</t>
        </is>
      </c>
      <c r="K204" s="363" t="n">
        <v>1</v>
      </c>
      <c r="L204" s="362" t="n">
        <v>0</v>
      </c>
      <c r="M204" s="362" t="n"/>
    </row>
    <row r="205" ht="15" customHeight="1" s="290">
      <c r="A205" s="362" t="inlineStr">
        <is>
          <t>A8700</t>
        </is>
      </c>
      <c r="B205" s="362" t="inlineStr">
        <is>
          <t>S12.MON.010448.PRJ</t>
        </is>
      </c>
      <c r="C205" s="362" t="inlineStr">
        <is>
          <t>PRJ Caneleira III</t>
        </is>
      </c>
      <c r="D205" s="362" t="inlineStr">
        <is>
          <t>TaskDep</t>
        </is>
      </c>
      <c r="E205" s="363" t="n">
        <v>15</v>
      </c>
      <c r="F205" s="362" t="inlineStr">
        <is>
          <t>03/08/26</t>
        </is>
      </c>
      <c r="G205" s="362" t="n"/>
      <c r="H205" s="362" t="inlineStr">
        <is>
          <t>5d/w</t>
        </is>
      </c>
      <c r="I205" s="364" t="n">
        <v>874</v>
      </c>
      <c r="J205" s="362" t="inlineStr">
        <is>
          <t>Eng.Proj</t>
        </is>
      </c>
      <c r="K205" s="363" t="n">
        <v>1</v>
      </c>
      <c r="L205" s="362" t="n">
        <v>0</v>
      </c>
      <c r="M205" s="362" t="n"/>
    </row>
    <row r="206" ht="15" customHeight="1" s="290">
      <c r="A206" s="362" t="inlineStr">
        <is>
          <t>A8710</t>
        </is>
      </c>
      <c r="B206" s="362" t="inlineStr">
        <is>
          <t>S12.MON.010448.EXE</t>
        </is>
      </c>
      <c r="C206" s="362" t="inlineStr">
        <is>
          <t>EXE Caneleira III</t>
        </is>
      </c>
      <c r="D206" s="362" t="inlineStr">
        <is>
          <t>TaskDep</t>
        </is>
      </c>
      <c r="E206" s="363">
        <f>IFERROR(ROUND(2*CRONO_MACRO!$F$4/(CRONO_MACRO!J19/CRONO_MACRO!F19*2*CRONO_MACRO!$D$4),0),0)</f>
        <v/>
      </c>
      <c r="F206" s="362" t="inlineStr">
        <is>
          <t>03/08/26</t>
        </is>
      </c>
      <c r="G206" s="362" t="inlineStr">
        <is>
          <t>04/01/27</t>
        </is>
      </c>
      <c r="H206" s="362" t="inlineStr">
        <is>
          <t>5d/w</t>
        </is>
      </c>
      <c r="I206" s="364" t="n">
        <v>9282</v>
      </c>
      <c r="J206" s="362" t="inlineStr">
        <is>
          <t>Eq.Campo</t>
        </is>
      </c>
      <c r="K206" s="363">
        <f>IFERROR(ROUND(CRONO_MACRO!J19*2/CRONO_MACRO!F19,0),0)</f>
        <v/>
      </c>
      <c r="L206" s="362" t="n">
        <v>2</v>
      </c>
      <c r="M206" s="362" t="inlineStr">
        <is>
          <t>2lig</t>
        </is>
      </c>
    </row>
    <row r="207" ht="15" customHeight="1" s="290">
      <c r="A207" s="362" t="inlineStr">
        <is>
          <t>A8720</t>
        </is>
      </c>
      <c r="B207" s="362" t="inlineStr">
        <is>
          <t>S12.MON.010448.ASB</t>
        </is>
      </c>
      <c r="C207" s="362" t="inlineStr">
        <is>
          <t>ASB Caneleira III</t>
        </is>
      </c>
      <c r="D207" s="362" t="inlineStr">
        <is>
          <t>TaskDep</t>
        </is>
      </c>
      <c r="E207" s="363" t="n">
        <v>10</v>
      </c>
      <c r="F207" s="362" t="n"/>
      <c r="G207" s="362" t="inlineStr">
        <is>
          <t>04/01/27</t>
        </is>
      </c>
      <c r="H207" s="362" t="inlineStr">
        <is>
          <t>5d/w</t>
        </is>
      </c>
      <c r="I207" s="364" t="n">
        <v>874</v>
      </c>
      <c r="J207" s="362" t="inlineStr">
        <is>
          <t>Eng.Asb</t>
        </is>
      </c>
      <c r="K207" s="363" t="n">
        <v>1</v>
      </c>
      <c r="L207" s="362" t="n">
        <v>0</v>
      </c>
      <c r="M207" s="36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21"/>
  <sheetViews>
    <sheetView showFormulas="0" showGridLines="1" showRowColHeaders="1" showZeros="1" rightToLeft="0" tabSelected="0" showOutlineSymbols="1" defaultGridColor="1" view="normal" topLeftCell="A3" colorId="64" zoomScale="175" zoomScaleNormal="175" zoomScalePageLayoutView="100" workbookViewId="0">
      <selection pane="topLeft" activeCell="I22" activeCellId="0" sqref="I22"/>
    </sheetView>
  </sheetViews>
  <sheetFormatPr baseColWidth="8" defaultColWidth="8.71484375" defaultRowHeight="15" zeroHeight="0" outlineLevelRow="0"/>
  <cols>
    <col width="14.57" customWidth="1" style="289" min="1" max="1"/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N07 — Zona Noroeste | 2.996 lig | M/Lig=2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010524</t>
        </is>
      </c>
      <c r="B3" s="295" t="inlineStr">
        <is>
          <t>Vila Alemoa</t>
        </is>
      </c>
      <c r="C3" s="349" t="inlineStr">
        <is>
          <t>UD</t>
        </is>
      </c>
      <c r="D3" s="342" t="n">
        <v>461</v>
      </c>
      <c r="E3" s="342" t="n">
        <v>946</v>
      </c>
      <c r="F3" s="342" t="n">
        <v>1407</v>
      </c>
      <c r="G3" s="342" t="n">
        <v>5</v>
      </c>
      <c r="H3" s="342" t="n">
        <v>6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1407</v>
      </c>
      <c r="U3" s="345" t="n">
        <v>0</v>
      </c>
      <c r="V3" s="345" t="n">
        <v>42.5</v>
      </c>
    </row>
    <row r="4" ht="15" customHeight="1" s="290">
      <c r="A4" s="295" t="inlineStr">
        <is>
          <t>010518</t>
        </is>
      </c>
      <c r="B4" s="295" t="inlineStr">
        <is>
          <t>Ilheu Baixo</t>
        </is>
      </c>
      <c r="C4" s="334" t="inlineStr">
        <is>
          <t>UD</t>
        </is>
      </c>
      <c r="D4" s="336" t="n">
        <v>73</v>
      </c>
      <c r="E4" s="336" t="n">
        <v>603</v>
      </c>
      <c r="F4" s="336" t="n">
        <v>676</v>
      </c>
      <c r="G4" s="336" t="n">
        <v>2</v>
      </c>
      <c r="H4" s="336" t="n">
        <v>6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676</v>
      </c>
      <c r="U4" s="340" t="n">
        <v>0</v>
      </c>
      <c r="V4" s="340" t="n">
        <v>17</v>
      </c>
    </row>
    <row r="5" ht="15" customHeight="1" s="290">
      <c r="A5" s="296" t="inlineStr">
        <is>
          <t>010522</t>
        </is>
      </c>
      <c r="B5" s="295" t="inlineStr">
        <is>
          <t>NSRA Fatima</t>
        </is>
      </c>
      <c r="C5" s="349" t="inlineStr">
        <is>
          <t>UD</t>
        </is>
      </c>
      <c r="D5" s="342" t="n">
        <v>91</v>
      </c>
      <c r="E5" s="342" t="n">
        <v>170</v>
      </c>
      <c r="F5" s="342" t="n">
        <v>261</v>
      </c>
      <c r="G5" s="342" t="n">
        <v>1</v>
      </c>
      <c r="H5" s="342" t="n">
        <v>6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261</v>
      </c>
      <c r="U5" s="345" t="n">
        <v>0</v>
      </c>
      <c r="V5" s="345" t="n">
        <v>8.5</v>
      </c>
    </row>
    <row r="6" ht="15" customHeight="1" s="290">
      <c r="A6" s="295" t="inlineStr">
        <is>
          <t>010526</t>
        </is>
      </c>
      <c r="B6" s="295" t="inlineStr">
        <is>
          <t>Vila Telma</t>
        </is>
      </c>
      <c r="C6" s="334" t="inlineStr">
        <is>
          <t>UD</t>
        </is>
      </c>
      <c r="D6" s="336" t="n">
        <v>48</v>
      </c>
      <c r="E6" s="336" t="n">
        <v>143</v>
      </c>
      <c r="F6" s="336" t="n">
        <v>191</v>
      </c>
      <c r="G6" s="336" t="n">
        <v>1</v>
      </c>
      <c r="H6" s="336" t="n">
        <v>6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191</v>
      </c>
      <c r="U6" s="340" t="n">
        <v>0</v>
      </c>
      <c r="V6" s="340" t="n">
        <v>8.5</v>
      </c>
    </row>
    <row r="7" ht="15" customHeight="1" s="290">
      <c r="A7" s="296" t="inlineStr">
        <is>
          <t>010525</t>
        </is>
      </c>
      <c r="B7" s="295" t="inlineStr">
        <is>
          <t>V.Alemoa Rem</t>
        </is>
      </c>
      <c r="C7" s="349" t="inlineStr">
        <is>
          <t>UD</t>
        </is>
      </c>
      <c r="D7" s="342" t="n">
        <v>50</v>
      </c>
      <c r="E7" s="342" t="n">
        <v>50</v>
      </c>
      <c r="F7" s="342" t="n">
        <v>100</v>
      </c>
      <c r="G7" s="342" t="n">
        <v>1</v>
      </c>
      <c r="H7" s="342" t="n">
        <v>6</v>
      </c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100</v>
      </c>
      <c r="U7" s="345" t="n">
        <v>0</v>
      </c>
      <c r="V7" s="345" t="n">
        <v>8.5</v>
      </c>
    </row>
    <row r="8" ht="15" customHeight="1" s="290">
      <c r="A8" s="295" t="inlineStr">
        <is>
          <t>010521</t>
        </is>
      </c>
      <c r="B8" s="295" t="inlineStr">
        <is>
          <t>Lote L Chico</t>
        </is>
      </c>
      <c r="C8" s="334" t="inlineStr">
        <is>
          <t>UD</t>
        </is>
      </c>
      <c r="D8" s="336" t="n">
        <v>48</v>
      </c>
      <c r="E8" s="336" t="n">
        <v>48</v>
      </c>
      <c r="F8" s="336" t="n">
        <v>96</v>
      </c>
      <c r="G8" s="336" t="n">
        <v>1</v>
      </c>
      <c r="H8" s="336" t="n">
        <v>6</v>
      </c>
      <c r="I8" s="336" t="n">
        <v>0</v>
      </c>
      <c r="J8" s="336" t="n">
        <v>0</v>
      </c>
      <c r="K8" s="336" t="n">
        <v>0</v>
      </c>
      <c r="L8" s="336" t="n">
        <v>0</v>
      </c>
      <c r="M8" s="336" t="n">
        <v>0</v>
      </c>
      <c r="N8" s="336" t="n">
        <v>0</v>
      </c>
      <c r="O8" s="336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96</v>
      </c>
      <c r="U8" s="340" t="n">
        <v>0</v>
      </c>
      <c r="V8" s="340" t="n">
        <v>8.5</v>
      </c>
    </row>
    <row r="9" ht="15" customHeight="1" s="290">
      <c r="A9" s="296" t="inlineStr">
        <is>
          <t>010523</t>
        </is>
      </c>
      <c r="B9" s="295" t="inlineStr">
        <is>
          <t>V.Alemoa COHAB</t>
        </is>
      </c>
      <c r="C9" s="349" t="inlineStr">
        <is>
          <t>UD</t>
        </is>
      </c>
      <c r="D9" s="342" t="n">
        <v>39</v>
      </c>
      <c r="E9" s="342" t="n">
        <v>39</v>
      </c>
      <c r="F9" s="342" t="n">
        <v>78</v>
      </c>
      <c r="G9" s="342" t="n">
        <v>1</v>
      </c>
      <c r="H9" s="342" t="n">
        <v>6</v>
      </c>
      <c r="I9" s="342" t="n">
        <v>0</v>
      </c>
      <c r="J9" s="342" t="n">
        <v>0</v>
      </c>
      <c r="K9" s="342" t="n">
        <v>0</v>
      </c>
      <c r="L9" s="342" t="n">
        <v>0</v>
      </c>
      <c r="M9" s="342" t="n">
        <v>0</v>
      </c>
      <c r="N9" s="342" t="n">
        <v>0</v>
      </c>
      <c r="O9" s="342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78</v>
      </c>
      <c r="U9" s="345" t="n">
        <v>0</v>
      </c>
      <c r="V9" s="345" t="n">
        <v>8.5</v>
      </c>
    </row>
    <row r="10" ht="15" customHeight="1" s="290">
      <c r="A10" s="295" t="inlineStr">
        <is>
          <t>010520</t>
        </is>
      </c>
      <c r="B10" s="295" t="inlineStr">
        <is>
          <t>Joao Barro</t>
        </is>
      </c>
      <c r="C10" s="334" t="inlineStr">
        <is>
          <t>UD</t>
        </is>
      </c>
      <c r="D10" s="336" t="n">
        <v>29</v>
      </c>
      <c r="E10" s="336" t="n">
        <v>58</v>
      </c>
      <c r="F10" s="336" t="n">
        <v>87</v>
      </c>
      <c r="G10" s="336" t="n">
        <v>1</v>
      </c>
      <c r="H10" s="336" t="n">
        <v>6</v>
      </c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>
        <v>0</v>
      </c>
      <c r="O10" s="336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87</v>
      </c>
      <c r="U10" s="340" t="n">
        <v>0</v>
      </c>
      <c r="V10" s="340" t="n">
        <v>8.5</v>
      </c>
    </row>
    <row r="11" ht="15" customHeight="1" s="290">
      <c r="A11" s="296" t="inlineStr">
        <is>
          <t>010515</t>
        </is>
      </c>
      <c r="B11" s="295" t="inlineStr">
        <is>
          <t>Saboo II</t>
        </is>
      </c>
      <c r="C11" s="349" t="inlineStr">
        <is>
          <t>UD</t>
        </is>
      </c>
      <c r="D11" s="342" t="n">
        <v>37</v>
      </c>
      <c r="E11" s="342" t="n">
        <v>49</v>
      </c>
      <c r="F11" s="342" t="n">
        <v>86</v>
      </c>
      <c r="G11" s="342" t="n">
        <v>1</v>
      </c>
      <c r="H11" s="342" t="n">
        <v>6</v>
      </c>
      <c r="I11" s="342" t="n">
        <v>0</v>
      </c>
      <c r="J11" s="342" t="n">
        <v>0</v>
      </c>
      <c r="K11" s="342" t="n">
        <v>0</v>
      </c>
      <c r="L11" s="342" t="n">
        <v>0</v>
      </c>
      <c r="M11" s="342" t="n">
        <v>0</v>
      </c>
      <c r="N11" s="342" t="n">
        <v>0</v>
      </c>
      <c r="O11" s="342" t="n">
        <v>0</v>
      </c>
      <c r="P11" s="345" t="n">
        <v>0</v>
      </c>
      <c r="Q11" s="345" t="n">
        <v>0</v>
      </c>
      <c r="R11" s="345" t="n">
        <v>0</v>
      </c>
      <c r="S11" s="345" t="n">
        <v>0</v>
      </c>
      <c r="T11" s="345" t="n">
        <v>86</v>
      </c>
      <c r="U11" s="345" t="n">
        <v>0</v>
      </c>
      <c r="V11" s="345" t="n">
        <v>8.5</v>
      </c>
    </row>
    <row r="12" ht="15" customHeight="1" s="290">
      <c r="A12" s="295" t="inlineStr">
        <is>
          <t>010517</t>
        </is>
      </c>
      <c r="B12" s="295" t="inlineStr">
        <is>
          <t>Fav.Butanta</t>
        </is>
      </c>
      <c r="C12" s="334" t="inlineStr">
        <is>
          <t>UD</t>
        </is>
      </c>
      <c r="D12" s="336" t="n">
        <v>7</v>
      </c>
      <c r="E12" s="336" t="n">
        <v>7</v>
      </c>
      <c r="F12" s="336" t="n">
        <v>14</v>
      </c>
      <c r="G12" s="336" t="n">
        <v>1</v>
      </c>
      <c r="H12" s="336" t="n">
        <v>6</v>
      </c>
      <c r="I12" s="336" t="n">
        <v>0</v>
      </c>
      <c r="J12" s="336" t="n">
        <v>0</v>
      </c>
      <c r="K12" s="336" t="n">
        <v>0</v>
      </c>
      <c r="L12" s="336" t="n">
        <v>0</v>
      </c>
      <c r="M12" s="336" t="n">
        <v>0</v>
      </c>
      <c r="N12" s="336" t="n">
        <v>0</v>
      </c>
      <c r="O12" s="336" t="n">
        <v>0</v>
      </c>
      <c r="P12" s="340" t="n">
        <v>0</v>
      </c>
      <c r="Q12" s="340" t="n">
        <v>0</v>
      </c>
      <c r="R12" s="340" t="n">
        <v>0</v>
      </c>
      <c r="S12" s="340" t="n">
        <v>0</v>
      </c>
      <c r="T12" s="340" t="n">
        <v>14</v>
      </c>
      <c r="U12" s="340" t="n">
        <v>0</v>
      </c>
      <c r="V12" s="340" t="n">
        <v>8.5</v>
      </c>
    </row>
    <row r="13" ht="15" customHeight="1" s="290">
      <c r="A13" s="296" t="n"/>
      <c r="B13" s="295" t="inlineStr">
        <is>
          <t>TOTAL</t>
        </is>
      </c>
      <c r="C13" s="349" t="n"/>
      <c r="D13" s="342" t="n">
        <v>883</v>
      </c>
      <c r="E13" s="342" t="n">
        <v>2113</v>
      </c>
      <c r="F13" s="342" t="n">
        <v>2996</v>
      </c>
      <c r="G13" s="342" t="n">
        <v>15</v>
      </c>
      <c r="H13" s="342" t="n"/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>
        <v>0</v>
      </c>
      <c r="O13" s="342" t="n">
        <v>0</v>
      </c>
      <c r="P13" s="345" t="n">
        <v>0</v>
      </c>
      <c r="Q13" s="345" t="n">
        <v>0</v>
      </c>
      <c r="R13" s="345" t="n">
        <v>0</v>
      </c>
      <c r="S13" s="345" t="n">
        <v>0</v>
      </c>
      <c r="T13" s="345" t="n">
        <v>2996</v>
      </c>
      <c r="U13" s="345" t="n">
        <v>0</v>
      </c>
      <c r="V13" s="345" t="n">
        <v>127.5</v>
      </c>
    </row>
    <row r="14" ht="15" customHeight="1" s="290">
      <c r="A14" s="295" t="inlineStr">
        <is>
          <t>MATERIAL</t>
        </is>
      </c>
      <c r="B14" s="295" t="n"/>
      <c r="C14" s="334" t="n"/>
      <c r="D14" s="336" t="n"/>
      <c r="E14" s="336" t="n"/>
      <c r="F14" s="336" t="n"/>
      <c r="G14" s="336" t="n"/>
      <c r="H14" s="336" t="n"/>
      <c r="I14" s="336" t="n"/>
      <c r="J14" s="336" t="n"/>
      <c r="K14" s="336" t="n"/>
      <c r="L14" s="336" t="n"/>
      <c r="M14" s="336" t="n"/>
      <c r="N14" s="336" t="n"/>
      <c r="O14" s="336" t="n"/>
      <c r="P14" s="334" t="n"/>
      <c r="Q14" s="334" t="n"/>
      <c r="R14" s="334" t="n"/>
      <c r="S14" s="334" t="n"/>
      <c r="T14" s="334" t="n"/>
      <c r="U14" s="334" t="n"/>
      <c r="V14" s="334" t="n"/>
    </row>
    <row r="15" ht="15" customHeight="1" s="290">
      <c r="A15" s="296" t="inlineStr">
        <is>
          <t>Material</t>
        </is>
      </c>
      <c r="B15" s="295" t="inlineStr">
        <is>
          <t>Fator</t>
        </is>
      </c>
      <c r="C15" s="349" t="inlineStr">
        <is>
          <t>Total</t>
        </is>
      </c>
      <c r="D15" s="342" t="inlineStr">
        <is>
          <t>Abr</t>
        </is>
      </c>
      <c r="E15" s="342" t="inlineStr">
        <is>
          <t>Mai</t>
        </is>
      </c>
      <c r="F15" s="342" t="inlineStr">
        <is>
          <t>Jun</t>
        </is>
      </c>
      <c r="G15" s="342" t="inlineStr">
        <is>
          <t>Jul</t>
        </is>
      </c>
      <c r="H15" s="342" t="inlineStr">
        <is>
          <t>Ago</t>
        </is>
      </c>
      <c r="I15" s="342" t="inlineStr">
        <is>
          <t>Set</t>
        </is>
      </c>
      <c r="J15" s="342" t="inlineStr">
        <is>
          <t>Out</t>
        </is>
      </c>
      <c r="K15" s="342" t="inlineStr">
        <is>
          <t>Nov</t>
        </is>
      </c>
      <c r="L15" s="342" t="inlineStr">
        <is>
          <t>Dez</t>
        </is>
      </c>
      <c r="M15" s="342" t="inlineStr">
        <is>
          <t>Jan/27</t>
        </is>
      </c>
      <c r="N15" s="342" t="n"/>
      <c r="O15" s="342" t="n"/>
      <c r="P15" s="349" t="n"/>
      <c r="Q15" s="349" t="n"/>
      <c r="R15" s="349" t="n"/>
      <c r="S15" s="349" t="n"/>
      <c r="T15" s="349" t="n"/>
      <c r="U15" s="349" t="n"/>
      <c r="V15" s="349" t="n"/>
    </row>
    <row r="16" ht="15" customHeight="1" s="290">
      <c r="A16" s="295" t="inlineStr">
        <is>
          <t>Tubo PVC ESG</t>
        </is>
      </c>
      <c r="B16" s="340" t="n">
        <v>0.55</v>
      </c>
      <c r="C16" s="340" t="n">
        <v>0</v>
      </c>
      <c r="D16" s="336" t="n">
        <v>0</v>
      </c>
      <c r="E16" s="336" t="n">
        <v>0</v>
      </c>
      <c r="F16" s="336" t="n">
        <v>0</v>
      </c>
      <c r="G16" s="336" t="n">
        <v>0</v>
      </c>
      <c r="H16" s="336" t="n">
        <v>0</v>
      </c>
      <c r="I16" s="336" t="n">
        <v>0</v>
      </c>
      <c r="J16" s="336" t="n">
        <v>0</v>
      </c>
      <c r="K16" s="336" t="n">
        <v>0</v>
      </c>
      <c r="L16" s="336" t="n">
        <v>0</v>
      </c>
      <c r="M16" s="336" t="n">
        <v>0</v>
      </c>
      <c r="N16" s="336" t="n"/>
      <c r="O16" s="336" t="n"/>
      <c r="P16" s="334" t="n"/>
      <c r="Q16" s="334" t="n"/>
      <c r="R16" s="334" t="n"/>
      <c r="S16" s="334" t="n"/>
      <c r="T16" s="334" t="n"/>
      <c r="U16" s="334" t="n"/>
      <c r="V16" s="334" t="n"/>
    </row>
    <row r="17" ht="15" customHeight="1" s="290">
      <c r="A17" s="296" t="inlineStr">
        <is>
          <t>Tubo PEAD Agua</t>
        </is>
      </c>
      <c r="B17" s="345" t="n">
        <v>0.65</v>
      </c>
      <c r="C17" s="345" t="n">
        <v>0</v>
      </c>
      <c r="D17" s="342" t="n">
        <v>0</v>
      </c>
      <c r="E17" s="342" t="n">
        <v>0</v>
      </c>
      <c r="F17" s="342" t="n">
        <v>0</v>
      </c>
      <c r="G17" s="342" t="n">
        <v>0</v>
      </c>
      <c r="H17" s="342" t="n">
        <v>0</v>
      </c>
      <c r="I17" s="342" t="n">
        <v>0</v>
      </c>
      <c r="J17" s="342" t="n">
        <v>0</v>
      </c>
      <c r="K17" s="342" t="n">
        <v>0</v>
      </c>
      <c r="L17" s="342" t="n">
        <v>0</v>
      </c>
      <c r="M17" s="342" t="n">
        <v>0</v>
      </c>
      <c r="N17" s="342" t="n"/>
      <c r="O17" s="342" t="n"/>
      <c r="P17" s="349" t="n"/>
      <c r="Q17" s="349" t="n"/>
      <c r="R17" s="349" t="n"/>
      <c r="S17" s="349" t="n"/>
      <c r="T17" s="349" t="n"/>
      <c r="U17" s="349" t="n"/>
      <c r="V17" s="349" t="n"/>
    </row>
    <row r="18" ht="15" customHeight="1" s="290">
      <c r="A18" s="295" t="inlineStr">
        <is>
          <t>Areia</t>
        </is>
      </c>
      <c r="B18" s="340" t="n">
        <v>0.27</v>
      </c>
      <c r="C18" s="340" t="n">
        <v>0</v>
      </c>
      <c r="D18" s="336" t="n">
        <v>0</v>
      </c>
      <c r="E18" s="336" t="n">
        <v>0</v>
      </c>
      <c r="F18" s="336" t="n">
        <v>0</v>
      </c>
      <c r="G18" s="336" t="n">
        <v>0</v>
      </c>
      <c r="H18" s="336" t="n">
        <v>0</v>
      </c>
      <c r="I18" s="336" t="n">
        <v>0</v>
      </c>
      <c r="J18" s="336" t="n">
        <v>0</v>
      </c>
      <c r="K18" s="336" t="n">
        <v>0</v>
      </c>
      <c r="L18" s="336" t="n">
        <v>0</v>
      </c>
      <c r="M18" s="336" t="n">
        <v>0</v>
      </c>
      <c r="N18" s="336" t="n"/>
      <c r="O18" s="336" t="n"/>
      <c r="P18" s="334" t="n"/>
      <c r="Q18" s="334" t="n"/>
      <c r="R18" s="334" t="n"/>
      <c r="S18" s="334" t="n"/>
      <c r="T18" s="334" t="n"/>
      <c r="U18" s="334" t="n"/>
      <c r="V18" s="334" t="n"/>
    </row>
    <row r="19" ht="15" customHeight="1" s="290">
      <c r="A19" s="296" t="inlineStr">
        <is>
          <t>Brita</t>
        </is>
      </c>
      <c r="B19" s="345" t="n">
        <v>0.12</v>
      </c>
      <c r="C19" s="345" t="n">
        <v>0</v>
      </c>
      <c r="D19" s="342" t="n">
        <v>0</v>
      </c>
      <c r="E19" s="342" t="n">
        <v>0</v>
      </c>
      <c r="F19" s="342" t="n">
        <v>0</v>
      </c>
      <c r="G19" s="342" t="n">
        <v>0</v>
      </c>
      <c r="H19" s="342" t="n">
        <v>0</v>
      </c>
      <c r="I19" s="342" t="n">
        <v>0</v>
      </c>
      <c r="J19" s="342" t="n">
        <v>0</v>
      </c>
      <c r="K19" s="342" t="n">
        <v>0</v>
      </c>
      <c r="L19" s="342" t="n">
        <v>0</v>
      </c>
      <c r="M19" s="342" t="n">
        <v>0</v>
      </c>
      <c r="N19" s="342" t="n"/>
      <c r="O19" s="342" t="n"/>
      <c r="P19" s="349" t="n"/>
      <c r="Q19" s="349" t="n"/>
      <c r="R19" s="349" t="n"/>
      <c r="S19" s="349" t="n"/>
      <c r="T19" s="349" t="n"/>
      <c r="U19" s="349" t="n"/>
      <c r="V19" s="349" t="n"/>
    </row>
    <row r="20" ht="15" customHeight="1" s="290">
      <c r="A20" s="295" t="inlineStr">
        <is>
          <t>Concreto</t>
        </is>
      </c>
      <c r="B20" s="340" t="n">
        <v>0.1</v>
      </c>
      <c r="C20" s="340" t="n">
        <v>0</v>
      </c>
      <c r="D20" s="336" t="n">
        <v>0</v>
      </c>
      <c r="E20" s="336" t="n">
        <v>0</v>
      </c>
      <c r="F20" s="336" t="n">
        <v>0</v>
      </c>
      <c r="G20" s="336" t="n">
        <v>0</v>
      </c>
      <c r="H20" s="336" t="n">
        <v>0</v>
      </c>
      <c r="I20" s="336" t="n">
        <v>0</v>
      </c>
      <c r="J20" s="336" t="n">
        <v>0</v>
      </c>
      <c r="K20" s="336" t="n">
        <v>0</v>
      </c>
      <c r="L20" s="336" t="n">
        <v>0</v>
      </c>
      <c r="M20" s="336" t="n">
        <v>0</v>
      </c>
      <c r="N20" s="336" t="n"/>
      <c r="O20" s="336" t="n"/>
      <c r="P20" s="334" t="n"/>
      <c r="Q20" s="334" t="n"/>
      <c r="R20" s="334" t="n"/>
      <c r="S20" s="334" t="n"/>
      <c r="T20" s="334" t="n"/>
      <c r="U20" s="334" t="n"/>
      <c r="V20" s="334" t="n"/>
    </row>
    <row r="21" ht="15" customHeight="1" s="290">
      <c r="A21" s="296" t="inlineStr">
        <is>
          <t>CBUQ</t>
        </is>
      </c>
      <c r="B21" s="345" t="n">
        <v>0.12</v>
      </c>
      <c r="C21" s="345" t="n">
        <v>0</v>
      </c>
      <c r="D21" s="342" t="n">
        <v>0</v>
      </c>
      <c r="E21" s="342" t="n">
        <v>0</v>
      </c>
      <c r="F21" s="342" t="n">
        <v>0</v>
      </c>
      <c r="G21" s="342" t="n">
        <v>0</v>
      </c>
      <c r="H21" s="342" t="n">
        <v>0</v>
      </c>
      <c r="I21" s="342" t="n">
        <v>0</v>
      </c>
      <c r="J21" s="342" t="n">
        <v>0</v>
      </c>
      <c r="K21" s="342" t="n">
        <v>0</v>
      </c>
      <c r="L21" s="342" t="n">
        <v>0</v>
      </c>
      <c r="M21" s="342" t="n">
        <v>0</v>
      </c>
      <c r="N21" s="342" t="n"/>
      <c r="O21" s="342" t="n"/>
      <c r="P21" s="349" t="n"/>
      <c r="Q21" s="349" t="n"/>
      <c r="R21" s="349" t="n"/>
      <c r="S21" s="349" t="n"/>
      <c r="T21" s="349" t="n"/>
      <c r="U21" s="349" t="n"/>
      <c r="V21" s="349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N08 — Vila Progresso | 1.865 lig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010502</t>
        </is>
      </c>
      <c r="B3" s="295" t="inlineStr">
        <is>
          <t>R Um N.Cintra</t>
        </is>
      </c>
      <c r="C3" s="349" t="inlineStr">
        <is>
          <t>UM</t>
        </is>
      </c>
      <c r="D3" s="342" t="n">
        <v>246</v>
      </c>
      <c r="E3" s="342" t="n">
        <v>450</v>
      </c>
      <c r="F3" s="342" t="n">
        <v>696</v>
      </c>
      <c r="G3" s="342" t="n">
        <v>4</v>
      </c>
      <c r="H3" s="342" t="n">
        <v>3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696</v>
      </c>
      <c r="U3" s="345" t="n">
        <v>0</v>
      </c>
      <c r="V3" s="345" t="n">
        <v>34</v>
      </c>
    </row>
    <row r="4" ht="15" customHeight="1" s="290">
      <c r="A4" s="295" t="inlineStr">
        <is>
          <t>010507</t>
        </is>
      </c>
      <c r="B4" s="295" t="inlineStr">
        <is>
          <t>V.Progresso</t>
        </is>
      </c>
      <c r="C4" s="334" t="inlineStr">
        <is>
          <t>UM</t>
        </is>
      </c>
      <c r="D4" s="336" t="n">
        <v>71</v>
      </c>
      <c r="E4" s="336" t="n">
        <v>537</v>
      </c>
      <c r="F4" s="336" t="n">
        <v>608</v>
      </c>
      <c r="G4" s="336" t="n">
        <v>3</v>
      </c>
      <c r="H4" s="336" t="n">
        <v>3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608</v>
      </c>
      <c r="U4" s="340" t="n">
        <v>0</v>
      </c>
      <c r="V4" s="340" t="n">
        <v>25.5</v>
      </c>
    </row>
    <row r="5" ht="15" customHeight="1" s="290">
      <c r="A5" s="296" t="inlineStr">
        <is>
          <t>010503</t>
        </is>
      </c>
      <c r="B5" s="295" t="inlineStr">
        <is>
          <t>Encosta Saboo</t>
        </is>
      </c>
      <c r="C5" s="349" t="inlineStr">
        <is>
          <t>UM</t>
        </is>
      </c>
      <c r="D5" s="342" t="n">
        <v>140</v>
      </c>
      <c r="E5" s="342" t="n">
        <v>140</v>
      </c>
      <c r="F5" s="342" t="n">
        <v>280</v>
      </c>
      <c r="G5" s="342" t="n">
        <v>2</v>
      </c>
      <c r="H5" s="342" t="n">
        <v>3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280</v>
      </c>
      <c r="U5" s="345" t="n">
        <v>0</v>
      </c>
      <c r="V5" s="345" t="n">
        <v>17</v>
      </c>
    </row>
    <row r="6" ht="15" customHeight="1" s="290">
      <c r="A6" s="295" t="inlineStr">
        <is>
          <t>010504</t>
        </is>
      </c>
      <c r="B6" s="295" t="inlineStr">
        <is>
          <t>Menino Jesus</t>
        </is>
      </c>
      <c r="C6" s="334" t="inlineStr">
        <is>
          <t>UM</t>
        </is>
      </c>
      <c r="D6" s="336" t="n">
        <v>79</v>
      </c>
      <c r="E6" s="336" t="n">
        <v>79</v>
      </c>
      <c r="F6" s="336" t="n">
        <v>158</v>
      </c>
      <c r="G6" s="336" t="n">
        <v>1</v>
      </c>
      <c r="H6" s="336" t="n">
        <v>3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158</v>
      </c>
      <c r="U6" s="340" t="n">
        <v>0</v>
      </c>
      <c r="V6" s="340" t="n">
        <v>8.5</v>
      </c>
    </row>
    <row r="7" ht="15" customHeight="1" s="290">
      <c r="A7" s="296" t="inlineStr">
        <is>
          <t>010506</t>
        </is>
      </c>
      <c r="B7" s="295" t="inlineStr">
        <is>
          <t>Rua Nove</t>
        </is>
      </c>
      <c r="C7" s="349" t="inlineStr">
        <is>
          <t>UM</t>
        </is>
      </c>
      <c r="D7" s="342" t="n">
        <v>27</v>
      </c>
      <c r="E7" s="342" t="n">
        <v>27</v>
      </c>
      <c r="F7" s="342" t="n">
        <v>54</v>
      </c>
      <c r="G7" s="342" t="n">
        <v>1</v>
      </c>
      <c r="H7" s="342" t="n">
        <v>3</v>
      </c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54</v>
      </c>
      <c r="U7" s="345" t="n">
        <v>0</v>
      </c>
      <c r="V7" s="345" t="n">
        <v>8.5</v>
      </c>
    </row>
    <row r="8" ht="15" customHeight="1" s="290">
      <c r="A8" s="295" t="inlineStr">
        <is>
          <t>010509</t>
        </is>
      </c>
      <c r="B8" s="295" t="inlineStr">
        <is>
          <t>R.M.Mercedes</t>
        </is>
      </c>
      <c r="C8" s="334" t="inlineStr">
        <is>
          <t>UM</t>
        </is>
      </c>
      <c r="D8" s="336" t="n">
        <v>11</v>
      </c>
      <c r="E8" s="336" t="n">
        <v>36</v>
      </c>
      <c r="F8" s="336" t="n">
        <v>47</v>
      </c>
      <c r="G8" s="336" t="n">
        <v>1</v>
      </c>
      <c r="H8" s="336" t="n">
        <v>3</v>
      </c>
      <c r="I8" s="336" t="n">
        <v>0</v>
      </c>
      <c r="J8" s="336" t="n">
        <v>0</v>
      </c>
      <c r="K8" s="336" t="n">
        <v>0</v>
      </c>
      <c r="L8" s="336" t="n">
        <v>0</v>
      </c>
      <c r="M8" s="336" t="n">
        <v>0</v>
      </c>
      <c r="N8" s="336" t="n">
        <v>0</v>
      </c>
      <c r="O8" s="336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47</v>
      </c>
      <c r="U8" s="340" t="n">
        <v>0</v>
      </c>
      <c r="V8" s="340" t="n">
        <v>8.5</v>
      </c>
    </row>
    <row r="9" ht="15" customHeight="1" s="290">
      <c r="A9" s="296" t="inlineStr">
        <is>
          <t>010508</t>
        </is>
      </c>
      <c r="B9" s="295" t="inlineStr">
        <is>
          <t>V.Telma Cima</t>
        </is>
      </c>
      <c r="C9" s="349" t="inlineStr">
        <is>
          <t>UM</t>
        </is>
      </c>
      <c r="D9" s="342" t="n">
        <v>11</v>
      </c>
      <c r="E9" s="342" t="n">
        <v>11</v>
      </c>
      <c r="F9" s="342" t="n">
        <v>22</v>
      </c>
      <c r="G9" s="342" t="n">
        <v>1</v>
      </c>
      <c r="H9" s="342" t="n">
        <v>3</v>
      </c>
      <c r="I9" s="342" t="n">
        <v>0</v>
      </c>
      <c r="J9" s="342" t="n">
        <v>0</v>
      </c>
      <c r="K9" s="342" t="n">
        <v>0</v>
      </c>
      <c r="L9" s="342" t="n">
        <v>0</v>
      </c>
      <c r="M9" s="342" t="n">
        <v>0</v>
      </c>
      <c r="N9" s="342" t="n">
        <v>0</v>
      </c>
      <c r="O9" s="342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22</v>
      </c>
      <c r="U9" s="345" t="n">
        <v>0</v>
      </c>
      <c r="V9" s="345" t="n">
        <v>8.5</v>
      </c>
    </row>
    <row r="10" ht="15" customHeight="1" s="290">
      <c r="A10" s="295" t="n"/>
      <c r="B10" s="295" t="inlineStr">
        <is>
          <t>TOTAL</t>
        </is>
      </c>
      <c r="C10" s="334" t="n"/>
      <c r="D10" s="336" t="n">
        <v>585</v>
      </c>
      <c r="E10" s="336" t="n">
        <v>1280</v>
      </c>
      <c r="F10" s="336" t="n">
        <v>1865</v>
      </c>
      <c r="G10" s="336" t="n">
        <v>13</v>
      </c>
      <c r="H10" s="336" t="n"/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>
        <v>0</v>
      </c>
      <c r="O10" s="336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1865</v>
      </c>
      <c r="U10" s="340" t="n">
        <v>0</v>
      </c>
      <c r="V10" s="340" t="n">
        <v>110.5</v>
      </c>
    </row>
    <row r="11" ht="15" customHeight="1" s="290">
      <c r="A11" s="296" t="inlineStr">
        <is>
          <t>MATERIAL</t>
        </is>
      </c>
      <c r="B11" s="295" t="n"/>
      <c r="C11" s="349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2" t="n"/>
      <c r="N11" s="342" t="n"/>
      <c r="O11" s="342" t="n"/>
      <c r="P11" s="349" t="n"/>
      <c r="Q11" s="349" t="n"/>
      <c r="R11" s="349" t="n"/>
      <c r="S11" s="349" t="n"/>
      <c r="T11" s="349" t="n"/>
      <c r="U11" s="349" t="n"/>
      <c r="V11" s="349" t="n"/>
    </row>
    <row r="12" ht="15" customHeight="1" s="290">
      <c r="A12" s="295" t="inlineStr">
        <is>
          <t>Material</t>
        </is>
      </c>
      <c r="B12" s="295" t="inlineStr">
        <is>
          <t>Fator</t>
        </is>
      </c>
      <c r="C12" s="334" t="inlineStr">
        <is>
          <t>Total</t>
        </is>
      </c>
      <c r="D12" s="336" t="inlineStr">
        <is>
          <t>Abr</t>
        </is>
      </c>
      <c r="E12" s="336" t="inlineStr">
        <is>
          <t>Mai</t>
        </is>
      </c>
      <c r="F12" s="336" t="inlineStr">
        <is>
          <t>Jun</t>
        </is>
      </c>
      <c r="G12" s="336" t="inlineStr">
        <is>
          <t>Jul</t>
        </is>
      </c>
      <c r="H12" s="336" t="inlineStr">
        <is>
          <t>Ago</t>
        </is>
      </c>
      <c r="I12" s="336" t="inlineStr">
        <is>
          <t>Set</t>
        </is>
      </c>
      <c r="J12" s="336" t="inlineStr">
        <is>
          <t>Out</t>
        </is>
      </c>
      <c r="K12" s="336" t="inlineStr">
        <is>
          <t>Nov</t>
        </is>
      </c>
      <c r="L12" s="336" t="inlineStr">
        <is>
          <t>Dez</t>
        </is>
      </c>
      <c r="M12" s="336" t="inlineStr">
        <is>
          <t>Jan/27</t>
        </is>
      </c>
      <c r="N12" s="336" t="n"/>
      <c r="O12" s="336" t="n"/>
      <c r="P12" s="334" t="n"/>
      <c r="Q12" s="334" t="n"/>
      <c r="R12" s="334" t="n"/>
      <c r="S12" s="334" t="n"/>
      <c r="T12" s="334" t="n"/>
      <c r="U12" s="334" t="n"/>
      <c r="V12" s="334" t="n"/>
    </row>
    <row r="13" ht="15" customHeight="1" s="290">
      <c r="A13" s="296" t="inlineStr">
        <is>
          <t>Tubo PVC ESG</t>
        </is>
      </c>
      <c r="B13" s="345" t="n">
        <v>0.55</v>
      </c>
      <c r="C13" s="345" t="n">
        <v>0</v>
      </c>
      <c r="D13" s="342" t="n">
        <v>0</v>
      </c>
      <c r="E13" s="342" t="n">
        <v>0</v>
      </c>
      <c r="F13" s="342" t="n">
        <v>0</v>
      </c>
      <c r="G13" s="342" t="n">
        <v>0</v>
      </c>
      <c r="H13" s="342" t="n">
        <v>0</v>
      </c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/>
      <c r="O13" s="342" t="n"/>
      <c r="P13" s="349" t="n"/>
      <c r="Q13" s="349" t="n"/>
      <c r="R13" s="349" t="n"/>
      <c r="S13" s="349" t="n"/>
      <c r="T13" s="349" t="n"/>
      <c r="U13" s="349" t="n"/>
      <c r="V13" s="349" t="n"/>
    </row>
    <row r="14" ht="15" customHeight="1" s="290">
      <c r="A14" s="295" t="inlineStr">
        <is>
          <t>Tubo PEAD Agua</t>
        </is>
      </c>
      <c r="B14" s="340" t="n">
        <v>0.65</v>
      </c>
      <c r="C14" s="340" t="n">
        <v>0</v>
      </c>
      <c r="D14" s="336" t="n">
        <v>0</v>
      </c>
      <c r="E14" s="336" t="n">
        <v>0</v>
      </c>
      <c r="F14" s="336" t="n">
        <v>0</v>
      </c>
      <c r="G14" s="336" t="n">
        <v>0</v>
      </c>
      <c r="H14" s="336" t="n">
        <v>0</v>
      </c>
      <c r="I14" s="336" t="n">
        <v>0</v>
      </c>
      <c r="J14" s="336" t="n">
        <v>0</v>
      </c>
      <c r="K14" s="336" t="n">
        <v>0</v>
      </c>
      <c r="L14" s="336" t="n">
        <v>0</v>
      </c>
      <c r="M14" s="336" t="n">
        <v>0</v>
      </c>
      <c r="N14" s="336" t="n"/>
      <c r="O14" s="336" t="n"/>
      <c r="P14" s="334" t="n"/>
      <c r="Q14" s="334" t="n"/>
      <c r="R14" s="334" t="n"/>
      <c r="S14" s="334" t="n"/>
      <c r="T14" s="334" t="n"/>
      <c r="U14" s="334" t="n"/>
      <c r="V14" s="334" t="n"/>
    </row>
    <row r="15" ht="15" customHeight="1" s="290">
      <c r="A15" s="296" t="inlineStr">
        <is>
          <t>Areia</t>
        </is>
      </c>
      <c r="B15" s="345" t="n">
        <v>0.27</v>
      </c>
      <c r="C15" s="345" t="n">
        <v>0</v>
      </c>
      <c r="D15" s="342" t="n">
        <v>0</v>
      </c>
      <c r="E15" s="342" t="n">
        <v>0</v>
      </c>
      <c r="F15" s="342" t="n">
        <v>0</v>
      </c>
      <c r="G15" s="342" t="n">
        <v>0</v>
      </c>
      <c r="H15" s="342" t="n">
        <v>0</v>
      </c>
      <c r="I15" s="342" t="n">
        <v>0</v>
      </c>
      <c r="J15" s="342" t="n">
        <v>0</v>
      </c>
      <c r="K15" s="342" t="n">
        <v>0</v>
      </c>
      <c r="L15" s="342" t="n">
        <v>0</v>
      </c>
      <c r="M15" s="342" t="n">
        <v>0</v>
      </c>
      <c r="N15" s="342" t="n"/>
      <c r="O15" s="342" t="n"/>
      <c r="P15" s="349" t="n"/>
      <c r="Q15" s="349" t="n"/>
      <c r="R15" s="349" t="n"/>
      <c r="S15" s="349" t="n"/>
      <c r="T15" s="349" t="n"/>
      <c r="U15" s="349" t="n"/>
      <c r="V15" s="349" t="n"/>
    </row>
    <row r="16" ht="15" customHeight="1" s="290">
      <c r="A16" s="295" t="inlineStr">
        <is>
          <t>Brita</t>
        </is>
      </c>
      <c r="B16" s="340" t="n">
        <v>0.12</v>
      </c>
      <c r="C16" s="340" t="n">
        <v>0</v>
      </c>
      <c r="D16" s="336" t="n">
        <v>0</v>
      </c>
      <c r="E16" s="336" t="n">
        <v>0</v>
      </c>
      <c r="F16" s="336" t="n">
        <v>0</v>
      </c>
      <c r="G16" s="336" t="n">
        <v>0</v>
      </c>
      <c r="H16" s="336" t="n">
        <v>0</v>
      </c>
      <c r="I16" s="336" t="n">
        <v>0</v>
      </c>
      <c r="J16" s="336" t="n">
        <v>0</v>
      </c>
      <c r="K16" s="336" t="n">
        <v>0</v>
      </c>
      <c r="L16" s="336" t="n">
        <v>0</v>
      </c>
      <c r="M16" s="336" t="n">
        <v>0</v>
      </c>
      <c r="N16" s="336" t="n"/>
      <c r="O16" s="336" t="n"/>
      <c r="P16" s="334" t="n"/>
      <c r="Q16" s="334" t="n"/>
      <c r="R16" s="334" t="n"/>
      <c r="S16" s="334" t="n"/>
      <c r="T16" s="334" t="n"/>
      <c r="U16" s="334" t="n"/>
      <c r="V16" s="334" t="n"/>
    </row>
    <row r="17" ht="15" customHeight="1" s="290">
      <c r="A17" s="296" t="inlineStr">
        <is>
          <t>Concreto</t>
        </is>
      </c>
      <c r="B17" s="345" t="n">
        <v>0.1</v>
      </c>
      <c r="C17" s="345" t="n">
        <v>0</v>
      </c>
      <c r="D17" s="342" t="n">
        <v>0</v>
      </c>
      <c r="E17" s="342" t="n">
        <v>0</v>
      </c>
      <c r="F17" s="342" t="n">
        <v>0</v>
      </c>
      <c r="G17" s="342" t="n">
        <v>0</v>
      </c>
      <c r="H17" s="342" t="n">
        <v>0</v>
      </c>
      <c r="I17" s="342" t="n">
        <v>0</v>
      </c>
      <c r="J17" s="342" t="n">
        <v>0</v>
      </c>
      <c r="K17" s="342" t="n">
        <v>0</v>
      </c>
      <c r="L17" s="342" t="n">
        <v>0</v>
      </c>
      <c r="M17" s="342" t="n">
        <v>0</v>
      </c>
      <c r="N17" s="342" t="n"/>
      <c r="O17" s="342" t="n"/>
      <c r="P17" s="349" t="n"/>
      <c r="Q17" s="349" t="n"/>
      <c r="R17" s="349" t="n"/>
      <c r="S17" s="349" t="n"/>
      <c r="T17" s="349" t="n"/>
      <c r="U17" s="349" t="n"/>
      <c r="V17" s="349" t="n"/>
    </row>
    <row r="18" ht="15" customHeight="1" s="290">
      <c r="A18" s="295" t="inlineStr">
        <is>
          <t>CBUQ</t>
        </is>
      </c>
      <c r="B18" s="340" t="n">
        <v>0.12</v>
      </c>
      <c r="C18" s="340" t="n">
        <v>0</v>
      </c>
      <c r="D18" s="336" t="n">
        <v>0</v>
      </c>
      <c r="E18" s="336" t="n">
        <v>0</v>
      </c>
      <c r="F18" s="336" t="n">
        <v>0</v>
      </c>
      <c r="G18" s="336" t="n">
        <v>0</v>
      </c>
      <c r="H18" s="336" t="n">
        <v>0</v>
      </c>
      <c r="I18" s="336" t="n">
        <v>0</v>
      </c>
      <c r="J18" s="336" t="n">
        <v>0</v>
      </c>
      <c r="K18" s="336" t="n">
        <v>0</v>
      </c>
      <c r="L18" s="336" t="n">
        <v>0</v>
      </c>
      <c r="M18" s="336" t="n">
        <v>0</v>
      </c>
      <c r="N18" s="336" t="n"/>
      <c r="O18" s="336" t="n"/>
      <c r="P18" s="334" t="n"/>
      <c r="Q18" s="334" t="n"/>
      <c r="R18" s="334" t="n"/>
      <c r="S18" s="334" t="n"/>
      <c r="T18" s="334" t="n"/>
      <c r="U18" s="334" t="n"/>
      <c r="V18" s="334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N09 — Zona Leste | 1.401 lig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010473</t>
        </is>
      </c>
      <c r="B3" s="295" t="inlineStr">
        <is>
          <t>Clovis Galvao</t>
        </is>
      </c>
      <c r="C3" s="349" t="inlineStr">
        <is>
          <t>UM</t>
        </is>
      </c>
      <c r="D3" s="342" t="n">
        <v>172</v>
      </c>
      <c r="E3" s="342" t="n">
        <v>504</v>
      </c>
      <c r="F3" s="342" t="n">
        <v>676</v>
      </c>
      <c r="G3" s="342" t="n">
        <v>5</v>
      </c>
      <c r="H3" s="342" t="n">
        <v>3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676</v>
      </c>
      <c r="U3" s="345" t="n">
        <v>0</v>
      </c>
      <c r="V3" s="345" t="n">
        <v>42.5</v>
      </c>
    </row>
    <row r="4" ht="15" customHeight="1" s="290">
      <c r="A4" s="295" t="inlineStr">
        <is>
          <t>010468</t>
        </is>
      </c>
      <c r="B4" s="295" t="inlineStr">
        <is>
          <t>Div.Tiro Naval</t>
        </is>
      </c>
      <c r="C4" s="334" t="inlineStr">
        <is>
          <t>MO</t>
        </is>
      </c>
      <c r="D4" s="336" t="n">
        <v>217</v>
      </c>
      <c r="E4" s="336" t="n">
        <v>519</v>
      </c>
      <c r="F4" s="336" t="n">
        <v>736</v>
      </c>
      <c r="G4" s="336" t="n">
        <v>5</v>
      </c>
      <c r="H4" s="336" t="n">
        <v>2.3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736</v>
      </c>
      <c r="U4" s="340" t="n">
        <v>0</v>
      </c>
      <c r="V4" s="340" t="n">
        <v>42.5</v>
      </c>
    </row>
    <row r="5" ht="15" customHeight="1" s="290">
      <c r="A5" s="296" t="inlineStr">
        <is>
          <t>010474</t>
        </is>
      </c>
      <c r="B5" s="295" t="inlineStr">
        <is>
          <t>M.Marape(a)</t>
        </is>
      </c>
      <c r="C5" s="349" t="inlineStr">
        <is>
          <t>MO</t>
        </is>
      </c>
      <c r="D5" s="342" t="n">
        <v>209</v>
      </c>
      <c r="E5" s="342" t="n">
        <v>331</v>
      </c>
      <c r="F5" s="342" t="n">
        <v>540</v>
      </c>
      <c r="G5" s="342" t="n">
        <v>4</v>
      </c>
      <c r="H5" s="342" t="n">
        <v>2.3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540</v>
      </c>
      <c r="U5" s="345" t="n">
        <v>0</v>
      </c>
      <c r="V5" s="345" t="n">
        <v>34</v>
      </c>
    </row>
    <row r="6" ht="15" customHeight="1" s="290">
      <c r="A6" s="295" t="inlineStr">
        <is>
          <t>010467</t>
        </is>
      </c>
      <c r="B6" s="295" t="inlineStr">
        <is>
          <t>Cam.Marape</t>
        </is>
      </c>
      <c r="C6" s="334" t="inlineStr">
        <is>
          <t>MO</t>
        </is>
      </c>
      <c r="D6" s="336" t="n">
        <v>152</v>
      </c>
      <c r="E6" s="336" t="n">
        <v>349</v>
      </c>
      <c r="F6" s="336" t="n">
        <v>501</v>
      </c>
      <c r="G6" s="336" t="n">
        <v>4</v>
      </c>
      <c r="H6" s="336" t="n">
        <v>2.3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501</v>
      </c>
      <c r="U6" s="340" t="n">
        <v>0</v>
      </c>
      <c r="V6" s="340" t="n">
        <v>34</v>
      </c>
    </row>
    <row r="7" ht="15" customHeight="1" s="290">
      <c r="A7" s="296" t="inlineStr">
        <is>
          <t>010472</t>
        </is>
      </c>
      <c r="B7" s="295" t="inlineStr">
        <is>
          <t>Vila Sapo</t>
        </is>
      </c>
      <c r="C7" s="349" t="inlineStr">
        <is>
          <t>UM</t>
        </is>
      </c>
      <c r="D7" s="342" t="n">
        <v>131</v>
      </c>
      <c r="E7" s="342" t="n">
        <v>162</v>
      </c>
      <c r="F7" s="342" t="n">
        <v>293</v>
      </c>
      <c r="G7" s="342" t="n">
        <v>2</v>
      </c>
      <c r="H7" s="342" t="n">
        <v>3</v>
      </c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293</v>
      </c>
      <c r="U7" s="345" t="n">
        <v>0</v>
      </c>
      <c r="V7" s="345" t="n">
        <v>17</v>
      </c>
    </row>
    <row r="8" ht="15" customHeight="1" s="290">
      <c r="A8" s="295" t="inlineStr">
        <is>
          <t>010530</t>
        </is>
      </c>
      <c r="B8" s="295" t="inlineStr">
        <is>
          <t>M.Marape(b)</t>
        </is>
      </c>
      <c r="C8" s="334" t="inlineStr">
        <is>
          <t>MO</t>
        </is>
      </c>
      <c r="D8" s="336" t="n">
        <v>104</v>
      </c>
      <c r="E8" s="336" t="n">
        <v>164</v>
      </c>
      <c r="F8" s="336" t="n">
        <v>268</v>
      </c>
      <c r="G8" s="336" t="n">
        <v>2</v>
      </c>
      <c r="H8" s="336" t="n">
        <v>2.3</v>
      </c>
      <c r="I8" s="336" t="n">
        <v>0</v>
      </c>
      <c r="J8" s="336" t="n">
        <v>0</v>
      </c>
      <c r="K8" s="336" t="n">
        <v>0</v>
      </c>
      <c r="L8" s="336" t="n">
        <v>0</v>
      </c>
      <c r="M8" s="336" t="n">
        <v>0</v>
      </c>
      <c r="N8" s="336" t="n">
        <v>0</v>
      </c>
      <c r="O8" s="336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268</v>
      </c>
      <c r="U8" s="340" t="n">
        <v>0</v>
      </c>
      <c r="V8" s="340" t="n">
        <v>17</v>
      </c>
    </row>
    <row r="9" ht="15" customHeight="1" s="290">
      <c r="A9" s="296" t="inlineStr">
        <is>
          <t>010531</t>
        </is>
      </c>
      <c r="B9" s="295" t="inlineStr">
        <is>
          <t>M.Marape(c)</t>
        </is>
      </c>
      <c r="C9" s="349" t="inlineStr">
        <is>
          <t>MO</t>
        </is>
      </c>
      <c r="D9" s="342" t="n">
        <v>88</v>
      </c>
      <c r="E9" s="342" t="n">
        <v>138</v>
      </c>
      <c r="F9" s="342" t="n">
        <v>226</v>
      </c>
      <c r="G9" s="342" t="n">
        <v>2</v>
      </c>
      <c r="H9" s="342" t="n">
        <v>2.3</v>
      </c>
      <c r="I9" s="342" t="n">
        <v>0</v>
      </c>
      <c r="J9" s="342" t="n">
        <v>0</v>
      </c>
      <c r="K9" s="342" t="n">
        <v>0</v>
      </c>
      <c r="L9" s="342" t="n">
        <v>0</v>
      </c>
      <c r="M9" s="342" t="n">
        <v>0</v>
      </c>
      <c r="N9" s="342" t="n">
        <v>0</v>
      </c>
      <c r="O9" s="342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226</v>
      </c>
      <c r="U9" s="345" t="n">
        <v>0</v>
      </c>
      <c r="V9" s="345" t="n">
        <v>17</v>
      </c>
    </row>
    <row r="10" ht="15" customHeight="1" s="290">
      <c r="A10" s="295" t="inlineStr">
        <is>
          <t>010475</t>
        </is>
      </c>
      <c r="B10" s="295" t="inlineStr">
        <is>
          <t>Aloj.StaCasa</t>
        </is>
      </c>
      <c r="C10" s="334" t="inlineStr">
        <is>
          <t>UM</t>
        </is>
      </c>
      <c r="D10" s="336" t="n">
        <v>76</v>
      </c>
      <c r="E10" s="336" t="n">
        <v>76</v>
      </c>
      <c r="F10" s="336" t="n">
        <v>152</v>
      </c>
      <c r="G10" s="336" t="n">
        <v>1</v>
      </c>
      <c r="H10" s="336" t="n">
        <v>3</v>
      </c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>
        <v>0</v>
      </c>
      <c r="O10" s="336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152</v>
      </c>
      <c r="U10" s="340" t="n">
        <v>0</v>
      </c>
      <c r="V10" s="340" t="n">
        <v>8.5</v>
      </c>
    </row>
    <row r="11" ht="15" customHeight="1" s="290">
      <c r="A11" s="296" t="inlineStr">
        <is>
          <t>010466</t>
        </is>
      </c>
      <c r="B11" s="295" t="inlineStr">
        <is>
          <t>Av.M.Fontes</t>
        </is>
      </c>
      <c r="C11" s="349" t="inlineStr">
        <is>
          <t>UM</t>
        </is>
      </c>
      <c r="D11" s="342" t="n">
        <v>45</v>
      </c>
      <c r="E11" s="342" t="n">
        <v>64</v>
      </c>
      <c r="F11" s="342" t="n">
        <v>109</v>
      </c>
      <c r="G11" s="342" t="n">
        <v>1</v>
      </c>
      <c r="H11" s="342" t="n">
        <v>3</v>
      </c>
      <c r="I11" s="342" t="n">
        <v>0</v>
      </c>
      <c r="J11" s="342" t="n">
        <v>0</v>
      </c>
      <c r="K11" s="342" t="n">
        <v>0</v>
      </c>
      <c r="L11" s="342" t="n">
        <v>0</v>
      </c>
      <c r="M11" s="342" t="n">
        <v>0</v>
      </c>
      <c r="N11" s="342" t="n">
        <v>0</v>
      </c>
      <c r="O11" s="342" t="n">
        <v>0</v>
      </c>
      <c r="P11" s="345" t="n">
        <v>0</v>
      </c>
      <c r="Q11" s="345" t="n">
        <v>0</v>
      </c>
      <c r="R11" s="345" t="n">
        <v>0</v>
      </c>
      <c r="S11" s="345" t="n">
        <v>0</v>
      </c>
      <c r="T11" s="345" t="n">
        <v>109</v>
      </c>
      <c r="U11" s="345" t="n">
        <v>0</v>
      </c>
      <c r="V11" s="345" t="n">
        <v>8.5</v>
      </c>
    </row>
    <row r="12" ht="15" customHeight="1" s="290">
      <c r="A12" s="295" t="inlineStr">
        <is>
          <t>010470</t>
        </is>
      </c>
      <c r="B12" s="295" t="inlineStr">
        <is>
          <t>NSRA Aparecida</t>
        </is>
      </c>
      <c r="C12" s="334" t="inlineStr">
        <is>
          <t>UM</t>
        </is>
      </c>
      <c r="D12" s="336" t="n">
        <v>27</v>
      </c>
      <c r="E12" s="336" t="n">
        <v>74</v>
      </c>
      <c r="F12" s="336" t="n">
        <v>101</v>
      </c>
      <c r="G12" s="336" t="n">
        <v>1</v>
      </c>
      <c r="H12" s="336" t="n">
        <v>3</v>
      </c>
      <c r="I12" s="336" t="n">
        <v>0</v>
      </c>
      <c r="J12" s="336" t="n">
        <v>0</v>
      </c>
      <c r="K12" s="336" t="n">
        <v>0</v>
      </c>
      <c r="L12" s="336" t="n">
        <v>0</v>
      </c>
      <c r="M12" s="336" t="n">
        <v>0</v>
      </c>
      <c r="N12" s="336" t="n">
        <v>0</v>
      </c>
      <c r="O12" s="336" t="n">
        <v>0</v>
      </c>
      <c r="P12" s="340" t="n">
        <v>0</v>
      </c>
      <c r="Q12" s="340" t="n">
        <v>0</v>
      </c>
      <c r="R12" s="340" t="n">
        <v>0</v>
      </c>
      <c r="S12" s="340" t="n">
        <v>0</v>
      </c>
      <c r="T12" s="340" t="n">
        <v>101</v>
      </c>
      <c r="U12" s="340" t="n">
        <v>0</v>
      </c>
      <c r="V12" s="340" t="n">
        <v>8.5</v>
      </c>
    </row>
    <row r="13" ht="15" customHeight="1" s="290">
      <c r="A13" s="296" t="inlineStr">
        <is>
          <t>010532</t>
        </is>
      </c>
      <c r="B13" s="295" t="inlineStr">
        <is>
          <t>Av.MF Pach</t>
        </is>
      </c>
      <c r="C13" s="349" t="inlineStr">
        <is>
          <t>UM</t>
        </is>
      </c>
      <c r="D13" s="342" t="n">
        <v>29</v>
      </c>
      <c r="E13" s="342" t="n">
        <v>41</v>
      </c>
      <c r="F13" s="342" t="n">
        <v>70</v>
      </c>
      <c r="G13" s="342" t="n">
        <v>1</v>
      </c>
      <c r="H13" s="342" t="n">
        <v>3</v>
      </c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>
        <v>0</v>
      </c>
      <c r="O13" s="342" t="n">
        <v>0</v>
      </c>
      <c r="P13" s="345" t="n">
        <v>0</v>
      </c>
      <c r="Q13" s="345" t="n">
        <v>0</v>
      </c>
      <c r="R13" s="345" t="n">
        <v>0</v>
      </c>
      <c r="S13" s="345" t="n">
        <v>0</v>
      </c>
      <c r="T13" s="345" t="n">
        <v>70</v>
      </c>
      <c r="U13" s="345" t="n">
        <v>0</v>
      </c>
      <c r="V13" s="345" t="n">
        <v>8.5</v>
      </c>
    </row>
    <row r="14" ht="15" customHeight="1" s="290">
      <c r="A14" s="295" t="inlineStr">
        <is>
          <t>010465</t>
        </is>
      </c>
      <c r="B14" s="295" t="inlineStr">
        <is>
          <t>Cam.Maria Rosa</t>
        </is>
      </c>
      <c r="C14" s="334" t="inlineStr">
        <is>
          <t>MO</t>
        </is>
      </c>
      <c r="D14" s="336" t="n">
        <v>34</v>
      </c>
      <c r="E14" s="336" t="n">
        <v>34</v>
      </c>
      <c r="F14" s="336" t="n">
        <v>68</v>
      </c>
      <c r="G14" s="336" t="n">
        <v>1</v>
      </c>
      <c r="H14" s="336" t="n">
        <v>2.3</v>
      </c>
      <c r="I14" s="336" t="n">
        <v>0</v>
      </c>
      <c r="J14" s="336" t="n">
        <v>0</v>
      </c>
      <c r="K14" s="336" t="n">
        <v>0</v>
      </c>
      <c r="L14" s="336" t="n">
        <v>0</v>
      </c>
      <c r="M14" s="336" t="n">
        <v>0</v>
      </c>
      <c r="N14" s="336" t="n">
        <v>0</v>
      </c>
      <c r="O14" s="336" t="n">
        <v>0</v>
      </c>
      <c r="P14" s="340" t="n">
        <v>0</v>
      </c>
      <c r="Q14" s="340" t="n">
        <v>0</v>
      </c>
      <c r="R14" s="340" t="n">
        <v>0</v>
      </c>
      <c r="S14" s="340" t="n">
        <v>0</v>
      </c>
      <c r="T14" s="340" t="n">
        <v>68</v>
      </c>
      <c r="U14" s="340" t="n">
        <v>0</v>
      </c>
      <c r="V14" s="340" t="n">
        <v>8.5</v>
      </c>
    </row>
    <row r="15" ht="15" customHeight="1" s="290">
      <c r="A15" s="296" t="n"/>
      <c r="B15" s="295" t="inlineStr">
        <is>
          <t>TOTAL</t>
        </is>
      </c>
      <c r="C15" s="349" t="n"/>
      <c r="D15" s="342" t="n">
        <v>1284</v>
      </c>
      <c r="E15" s="342" t="n">
        <v>2456</v>
      </c>
      <c r="F15" s="342" t="n">
        <v>3740</v>
      </c>
      <c r="G15" s="342" t="n">
        <v>29</v>
      </c>
      <c r="H15" s="342" t="n"/>
      <c r="I15" s="342" t="n">
        <v>0</v>
      </c>
      <c r="J15" s="342" t="n">
        <v>0</v>
      </c>
      <c r="K15" s="342" t="n">
        <v>0</v>
      </c>
      <c r="L15" s="342" t="n">
        <v>0</v>
      </c>
      <c r="M15" s="342" t="n">
        <v>0</v>
      </c>
      <c r="N15" s="342" t="n">
        <v>0</v>
      </c>
      <c r="O15" s="342" t="n">
        <v>0</v>
      </c>
      <c r="P15" s="345" t="n">
        <v>0</v>
      </c>
      <c r="Q15" s="345" t="n">
        <v>0</v>
      </c>
      <c r="R15" s="345" t="n">
        <v>0</v>
      </c>
      <c r="S15" s="345" t="n">
        <v>0</v>
      </c>
      <c r="T15" s="345" t="n">
        <v>3740</v>
      </c>
      <c r="U15" s="345" t="n">
        <v>0</v>
      </c>
      <c r="V15" s="345" t="n">
        <v>246.5</v>
      </c>
    </row>
    <row r="16" ht="15" customHeight="1" s="290">
      <c r="A16" s="295" t="inlineStr">
        <is>
          <t>MATERIAL</t>
        </is>
      </c>
      <c r="B16" s="295" t="n"/>
      <c r="C16" s="334" t="n"/>
      <c r="D16" s="336" t="n"/>
      <c r="E16" s="336" t="n"/>
      <c r="F16" s="336" t="n"/>
      <c r="G16" s="336" t="n"/>
      <c r="H16" s="336" t="n"/>
      <c r="I16" s="336" t="n"/>
      <c r="J16" s="336" t="n"/>
      <c r="K16" s="336" t="n"/>
      <c r="L16" s="336" t="n"/>
      <c r="M16" s="336" t="n"/>
      <c r="N16" s="336" t="n"/>
      <c r="O16" s="336" t="n"/>
      <c r="P16" s="334" t="n"/>
      <c r="Q16" s="334" t="n"/>
      <c r="R16" s="334" t="n"/>
      <c r="S16" s="334" t="n"/>
      <c r="T16" s="334" t="n"/>
      <c r="U16" s="334" t="n"/>
      <c r="V16" s="334" t="n"/>
    </row>
    <row r="17" ht="15" customHeight="1" s="290">
      <c r="A17" s="296" t="inlineStr">
        <is>
          <t>Material</t>
        </is>
      </c>
      <c r="B17" s="295" t="inlineStr">
        <is>
          <t>Fator</t>
        </is>
      </c>
      <c r="C17" s="349" t="inlineStr">
        <is>
          <t>Total</t>
        </is>
      </c>
      <c r="D17" s="342" t="inlineStr">
        <is>
          <t>Abr</t>
        </is>
      </c>
      <c r="E17" s="342" t="inlineStr">
        <is>
          <t>Mai</t>
        </is>
      </c>
      <c r="F17" s="342" t="inlineStr">
        <is>
          <t>Jun</t>
        </is>
      </c>
      <c r="G17" s="342" t="inlineStr">
        <is>
          <t>Jul</t>
        </is>
      </c>
      <c r="H17" s="342" t="inlineStr">
        <is>
          <t>Ago</t>
        </is>
      </c>
      <c r="I17" s="342" t="inlineStr">
        <is>
          <t>Set</t>
        </is>
      </c>
      <c r="J17" s="342" t="inlineStr">
        <is>
          <t>Out</t>
        </is>
      </c>
      <c r="K17" s="342" t="inlineStr">
        <is>
          <t>Nov</t>
        </is>
      </c>
      <c r="L17" s="342" t="inlineStr">
        <is>
          <t>Dez</t>
        </is>
      </c>
      <c r="M17" s="342" t="inlineStr">
        <is>
          <t>Jan/27</t>
        </is>
      </c>
      <c r="N17" s="342" t="n"/>
      <c r="O17" s="342" t="n"/>
      <c r="P17" s="349" t="n"/>
      <c r="Q17" s="349" t="n"/>
      <c r="R17" s="349" t="n"/>
      <c r="S17" s="349" t="n"/>
      <c r="T17" s="349" t="n"/>
      <c r="U17" s="349" t="n"/>
      <c r="V17" s="349" t="n"/>
    </row>
    <row r="18" ht="15" customHeight="1" s="290">
      <c r="A18" s="295" t="inlineStr">
        <is>
          <t>Tubo PVC ESG</t>
        </is>
      </c>
      <c r="B18" s="340" t="n">
        <v>0.55</v>
      </c>
      <c r="C18" s="340" t="n">
        <v>0</v>
      </c>
      <c r="D18" s="336" t="n">
        <v>0</v>
      </c>
      <c r="E18" s="336" t="n">
        <v>0</v>
      </c>
      <c r="F18" s="336" t="n">
        <v>0</v>
      </c>
      <c r="G18" s="336" t="n">
        <v>0</v>
      </c>
      <c r="H18" s="336" t="n">
        <v>0</v>
      </c>
      <c r="I18" s="336" t="n">
        <v>0</v>
      </c>
      <c r="J18" s="336" t="n">
        <v>0</v>
      </c>
      <c r="K18" s="336" t="n">
        <v>0</v>
      </c>
      <c r="L18" s="336" t="n">
        <v>0</v>
      </c>
      <c r="M18" s="336" t="n">
        <v>0</v>
      </c>
      <c r="N18" s="336" t="n"/>
      <c r="O18" s="336" t="n"/>
      <c r="P18" s="334" t="n"/>
      <c r="Q18" s="334" t="n"/>
      <c r="R18" s="334" t="n"/>
      <c r="S18" s="334" t="n"/>
      <c r="T18" s="334" t="n"/>
      <c r="U18" s="334" t="n"/>
      <c r="V18" s="334" t="n"/>
    </row>
    <row r="19" ht="15" customHeight="1" s="290">
      <c r="A19" s="296" t="inlineStr">
        <is>
          <t>Tubo PEAD Agua</t>
        </is>
      </c>
      <c r="B19" s="345" t="n">
        <v>0.65</v>
      </c>
      <c r="C19" s="345" t="n">
        <v>0</v>
      </c>
      <c r="D19" s="342" t="n">
        <v>0</v>
      </c>
      <c r="E19" s="342" t="n">
        <v>0</v>
      </c>
      <c r="F19" s="342" t="n">
        <v>0</v>
      </c>
      <c r="G19" s="342" t="n">
        <v>0</v>
      </c>
      <c r="H19" s="342" t="n">
        <v>0</v>
      </c>
      <c r="I19" s="342" t="n">
        <v>0</v>
      </c>
      <c r="J19" s="342" t="n">
        <v>0</v>
      </c>
      <c r="K19" s="342" t="n">
        <v>0</v>
      </c>
      <c r="L19" s="342" t="n">
        <v>0</v>
      </c>
      <c r="M19" s="342" t="n">
        <v>0</v>
      </c>
      <c r="N19" s="342" t="n"/>
      <c r="O19" s="342" t="n"/>
      <c r="P19" s="349" t="n"/>
      <c r="Q19" s="349" t="n"/>
      <c r="R19" s="349" t="n"/>
      <c r="S19" s="349" t="n"/>
      <c r="T19" s="349" t="n"/>
      <c r="U19" s="349" t="n"/>
      <c r="V19" s="349" t="n"/>
    </row>
    <row r="20" ht="15" customHeight="1" s="290">
      <c r="A20" s="295" t="inlineStr">
        <is>
          <t>Areia</t>
        </is>
      </c>
      <c r="B20" s="340" t="n">
        <v>0.27</v>
      </c>
      <c r="C20" s="340" t="n">
        <v>0</v>
      </c>
      <c r="D20" s="336" t="n">
        <v>0</v>
      </c>
      <c r="E20" s="336" t="n">
        <v>0</v>
      </c>
      <c r="F20" s="336" t="n">
        <v>0</v>
      </c>
      <c r="G20" s="336" t="n">
        <v>0</v>
      </c>
      <c r="H20" s="336" t="n">
        <v>0</v>
      </c>
      <c r="I20" s="336" t="n">
        <v>0</v>
      </c>
      <c r="J20" s="336" t="n">
        <v>0</v>
      </c>
      <c r="K20" s="336" t="n">
        <v>0</v>
      </c>
      <c r="L20" s="336" t="n">
        <v>0</v>
      </c>
      <c r="M20" s="336" t="n">
        <v>0</v>
      </c>
      <c r="N20" s="336" t="n"/>
      <c r="O20" s="336" t="n"/>
      <c r="P20" s="334" t="n"/>
      <c r="Q20" s="334" t="n"/>
      <c r="R20" s="334" t="n"/>
      <c r="S20" s="334" t="n"/>
      <c r="T20" s="334" t="n"/>
      <c r="U20" s="334" t="n"/>
      <c r="V20" s="334" t="n"/>
    </row>
    <row r="21" ht="15" customHeight="1" s="290">
      <c r="A21" s="296" t="inlineStr">
        <is>
          <t>Brita</t>
        </is>
      </c>
      <c r="B21" s="345" t="n">
        <v>0.12</v>
      </c>
      <c r="C21" s="345" t="n">
        <v>0</v>
      </c>
      <c r="D21" s="342" t="n">
        <v>0</v>
      </c>
      <c r="E21" s="342" t="n">
        <v>0</v>
      </c>
      <c r="F21" s="342" t="n">
        <v>0</v>
      </c>
      <c r="G21" s="342" t="n">
        <v>0</v>
      </c>
      <c r="H21" s="342" t="n">
        <v>0</v>
      </c>
      <c r="I21" s="342" t="n">
        <v>0</v>
      </c>
      <c r="J21" s="342" t="n">
        <v>0</v>
      </c>
      <c r="K21" s="342" t="n">
        <v>0</v>
      </c>
      <c r="L21" s="342" t="n">
        <v>0</v>
      </c>
      <c r="M21" s="342" t="n">
        <v>0</v>
      </c>
      <c r="N21" s="342" t="n"/>
      <c r="O21" s="342" t="n"/>
      <c r="P21" s="349" t="n"/>
      <c r="Q21" s="349" t="n"/>
      <c r="R21" s="349" t="n"/>
      <c r="S21" s="349" t="n"/>
      <c r="T21" s="349" t="n"/>
      <c r="U21" s="349" t="n"/>
      <c r="V21" s="349" t="n"/>
    </row>
    <row r="22" ht="15" customHeight="1" s="290">
      <c r="A22" s="295" t="inlineStr">
        <is>
          <t>Concreto</t>
        </is>
      </c>
      <c r="B22" s="340" t="n">
        <v>0.1</v>
      </c>
      <c r="C22" s="340" t="n">
        <v>0</v>
      </c>
      <c r="D22" s="336" t="n">
        <v>0</v>
      </c>
      <c r="E22" s="336" t="n">
        <v>0</v>
      </c>
      <c r="F22" s="336" t="n">
        <v>0</v>
      </c>
      <c r="G22" s="336" t="n">
        <v>0</v>
      </c>
      <c r="H22" s="336" t="n">
        <v>0</v>
      </c>
      <c r="I22" s="336" t="n">
        <v>0</v>
      </c>
      <c r="J22" s="336" t="n">
        <v>0</v>
      </c>
      <c r="K22" s="336" t="n">
        <v>0</v>
      </c>
      <c r="L22" s="336" t="n">
        <v>0</v>
      </c>
      <c r="M22" s="336" t="n">
        <v>0</v>
      </c>
      <c r="N22" s="336" t="n"/>
      <c r="O22" s="336" t="n"/>
      <c r="P22" s="334" t="n"/>
      <c r="Q22" s="334" t="n"/>
      <c r="R22" s="334" t="n"/>
      <c r="S22" s="334" t="n"/>
      <c r="T22" s="334" t="n"/>
      <c r="U22" s="334" t="n"/>
      <c r="V22" s="334" t="n"/>
    </row>
    <row r="23" ht="15" customHeight="1" s="290">
      <c r="A23" s="296" t="inlineStr">
        <is>
          <t>CBUQ</t>
        </is>
      </c>
      <c r="B23" s="345" t="n">
        <v>0.12</v>
      </c>
      <c r="C23" s="345" t="n">
        <v>0</v>
      </c>
      <c r="D23" s="342" t="n">
        <v>0</v>
      </c>
      <c r="E23" s="342" t="n">
        <v>0</v>
      </c>
      <c r="F23" s="342" t="n">
        <v>0</v>
      </c>
      <c r="G23" s="342" t="n">
        <v>0</v>
      </c>
      <c r="H23" s="342" t="n">
        <v>0</v>
      </c>
      <c r="I23" s="342" t="n">
        <v>0</v>
      </c>
      <c r="J23" s="342" t="n">
        <v>0</v>
      </c>
      <c r="K23" s="342" t="n">
        <v>0</v>
      </c>
      <c r="L23" s="342" t="n">
        <v>0</v>
      </c>
      <c r="M23" s="342" t="n">
        <v>0</v>
      </c>
      <c r="N23" s="342" t="n"/>
      <c r="O23" s="342" t="n"/>
      <c r="P23" s="349" t="n"/>
      <c r="Q23" s="349" t="n"/>
      <c r="R23" s="349" t="n"/>
      <c r="S23" s="349" t="n"/>
      <c r="T23" s="349" t="n"/>
      <c r="U23" s="349" t="n"/>
      <c r="V23" s="349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N10 — Conjunto | 1.672 lig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010486</t>
        </is>
      </c>
      <c r="B3" s="295" t="inlineStr">
        <is>
          <t>M.Z.Menino(b)</t>
        </is>
      </c>
      <c r="C3" s="349" t="inlineStr">
        <is>
          <t>MO</t>
        </is>
      </c>
      <c r="D3" s="342" t="n">
        <v>195</v>
      </c>
      <c r="E3" s="342" t="n">
        <v>682</v>
      </c>
      <c r="F3" s="342" t="n">
        <v>877</v>
      </c>
      <c r="G3" s="342" t="n">
        <v>5</v>
      </c>
      <c r="H3" s="342" t="n">
        <v>2.3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877</v>
      </c>
      <c r="U3" s="345" t="n">
        <v>0</v>
      </c>
      <c r="V3" s="345" t="n">
        <v>42.5</v>
      </c>
    </row>
    <row r="4" ht="15" customHeight="1" s="290">
      <c r="A4" s="295" t="inlineStr">
        <is>
          <t>010480</t>
        </is>
      </c>
      <c r="B4" s="295" t="inlineStr">
        <is>
          <t>Caneleira CDHU</t>
        </is>
      </c>
      <c r="C4" s="334" t="inlineStr">
        <is>
          <t>UR</t>
        </is>
      </c>
      <c r="D4" s="336" t="n">
        <v>264</v>
      </c>
      <c r="E4" s="336" t="n">
        <v>277</v>
      </c>
      <c r="F4" s="336" t="n">
        <v>541</v>
      </c>
      <c r="G4" s="336" t="n">
        <v>3</v>
      </c>
      <c r="H4" s="336" t="n">
        <v>4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541</v>
      </c>
      <c r="U4" s="340" t="n">
        <v>0</v>
      </c>
      <c r="V4" s="340" t="n">
        <v>25.5</v>
      </c>
    </row>
    <row r="5" ht="15" customHeight="1" s="290">
      <c r="A5" s="296" t="inlineStr">
        <is>
          <t>010485</t>
        </is>
      </c>
      <c r="B5" s="295" t="inlineStr">
        <is>
          <t>M.Z.Menino(a)</t>
        </is>
      </c>
      <c r="C5" s="349" t="inlineStr">
        <is>
          <t>MO</t>
        </is>
      </c>
      <c r="D5" s="342" t="n">
        <v>194</v>
      </c>
      <c r="E5" s="342" t="n">
        <v>300</v>
      </c>
      <c r="F5" s="342" t="n">
        <v>494</v>
      </c>
      <c r="G5" s="342" t="n">
        <v>3</v>
      </c>
      <c r="H5" s="342" t="n">
        <v>2.3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494</v>
      </c>
      <c r="U5" s="345" t="n">
        <v>0</v>
      </c>
      <c r="V5" s="345" t="n">
        <v>25.5</v>
      </c>
    </row>
    <row r="6" ht="15" customHeight="1" s="290">
      <c r="A6" s="295" t="inlineStr">
        <is>
          <t>010490</t>
        </is>
      </c>
      <c r="B6" s="295" t="inlineStr">
        <is>
          <t>Av.Bandeirantes</t>
        </is>
      </c>
      <c r="C6" s="334" t="inlineStr">
        <is>
          <t>UM</t>
        </is>
      </c>
      <c r="D6" s="336" t="n">
        <v>90</v>
      </c>
      <c r="E6" s="336" t="n">
        <v>197</v>
      </c>
      <c r="F6" s="336" t="n">
        <v>287</v>
      </c>
      <c r="G6" s="336" t="n">
        <v>2</v>
      </c>
      <c r="H6" s="336" t="n">
        <v>3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287</v>
      </c>
      <c r="U6" s="340" t="n">
        <v>0</v>
      </c>
      <c r="V6" s="340" t="n">
        <v>17</v>
      </c>
    </row>
    <row r="7" ht="15" customHeight="1" s="290">
      <c r="A7" s="296" t="inlineStr">
        <is>
          <t>010481</t>
        </is>
      </c>
      <c r="B7" s="295" t="inlineStr">
        <is>
          <t>V.Ayrton Senna</t>
        </is>
      </c>
      <c r="C7" s="349" t="inlineStr">
        <is>
          <t>UR</t>
        </is>
      </c>
      <c r="D7" s="342" t="n">
        <v>70</v>
      </c>
      <c r="E7" s="342" t="n">
        <v>169</v>
      </c>
      <c r="F7" s="342" t="n">
        <v>239</v>
      </c>
      <c r="G7" s="342" t="n">
        <v>1</v>
      </c>
      <c r="H7" s="342" t="n">
        <v>4</v>
      </c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239</v>
      </c>
      <c r="U7" s="345" t="n">
        <v>0</v>
      </c>
      <c r="V7" s="345" t="n">
        <v>8.5</v>
      </c>
    </row>
    <row r="8" ht="15" customHeight="1" s="290">
      <c r="A8" s="295" t="inlineStr">
        <is>
          <t>010484</t>
        </is>
      </c>
      <c r="B8" s="295" t="inlineStr">
        <is>
          <t>V.Esperanca</t>
        </is>
      </c>
      <c r="C8" s="334" t="inlineStr">
        <is>
          <t>UR</t>
        </is>
      </c>
      <c r="D8" s="336" t="n">
        <v>52</v>
      </c>
      <c r="E8" s="336" t="n">
        <v>168</v>
      </c>
      <c r="F8" s="336" t="n">
        <v>220</v>
      </c>
      <c r="G8" s="336" t="n">
        <v>1</v>
      </c>
      <c r="H8" s="336" t="n">
        <v>4</v>
      </c>
      <c r="I8" s="336" t="n">
        <v>0</v>
      </c>
      <c r="J8" s="336" t="n">
        <v>0</v>
      </c>
      <c r="K8" s="336" t="n">
        <v>0</v>
      </c>
      <c r="L8" s="336" t="n">
        <v>0</v>
      </c>
      <c r="M8" s="336" t="n">
        <v>0</v>
      </c>
      <c r="N8" s="336" t="n">
        <v>0</v>
      </c>
      <c r="O8" s="336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220</v>
      </c>
      <c r="U8" s="340" t="n">
        <v>0</v>
      </c>
      <c r="V8" s="340" t="n">
        <v>8.5</v>
      </c>
    </row>
    <row r="9" ht="15" customHeight="1" s="290">
      <c r="A9" s="296" t="inlineStr">
        <is>
          <t>010494</t>
        </is>
      </c>
      <c r="B9" s="295" t="inlineStr">
        <is>
          <t>Av.W.Leao</t>
        </is>
      </c>
      <c r="C9" s="349" t="inlineStr">
        <is>
          <t>UM</t>
        </is>
      </c>
      <c r="D9" s="342" t="n">
        <v>39</v>
      </c>
      <c r="E9" s="342" t="n">
        <v>64</v>
      </c>
      <c r="F9" s="342" t="n">
        <v>103</v>
      </c>
      <c r="G9" s="342" t="n">
        <v>1</v>
      </c>
      <c r="H9" s="342" t="n">
        <v>3</v>
      </c>
      <c r="I9" s="342" t="n">
        <v>0</v>
      </c>
      <c r="J9" s="342" t="n">
        <v>0</v>
      </c>
      <c r="K9" s="342" t="n">
        <v>0</v>
      </c>
      <c r="L9" s="342" t="n">
        <v>0</v>
      </c>
      <c r="M9" s="342" t="n">
        <v>0</v>
      </c>
      <c r="N9" s="342" t="n">
        <v>0</v>
      </c>
      <c r="O9" s="342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103</v>
      </c>
      <c r="U9" s="345" t="n">
        <v>0</v>
      </c>
      <c r="V9" s="345" t="n">
        <v>8.5</v>
      </c>
    </row>
    <row r="10" ht="15" customHeight="1" s="290">
      <c r="A10" s="295" t="inlineStr">
        <is>
          <t>010492</t>
        </is>
      </c>
      <c r="B10" s="295" t="inlineStr">
        <is>
          <t>R.S.Geraldo</t>
        </is>
      </c>
      <c r="C10" s="334" t="inlineStr">
        <is>
          <t>UM</t>
        </is>
      </c>
      <c r="D10" s="336" t="n">
        <v>46</v>
      </c>
      <c r="E10" s="336" t="n">
        <v>46</v>
      </c>
      <c r="F10" s="336" t="n">
        <v>92</v>
      </c>
      <c r="G10" s="336" t="n">
        <v>1</v>
      </c>
      <c r="H10" s="336" t="n">
        <v>3</v>
      </c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>
        <v>0</v>
      </c>
      <c r="O10" s="336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92</v>
      </c>
      <c r="U10" s="340" t="n">
        <v>0</v>
      </c>
      <c r="V10" s="340" t="n">
        <v>8.5</v>
      </c>
    </row>
    <row r="11" ht="15" customHeight="1" s="290">
      <c r="A11" s="296" t="inlineStr">
        <is>
          <t>010476</t>
        </is>
      </c>
      <c r="B11" s="295" t="inlineStr">
        <is>
          <t>Fav.Piratininga</t>
        </is>
      </c>
      <c r="C11" s="349" t="inlineStr">
        <is>
          <t>UR</t>
        </is>
      </c>
      <c r="D11" s="342" t="n">
        <v>33</v>
      </c>
      <c r="E11" s="342" t="n">
        <v>33</v>
      </c>
      <c r="F11" s="342" t="n">
        <v>66</v>
      </c>
      <c r="G11" s="342" t="n">
        <v>1</v>
      </c>
      <c r="H11" s="342" t="n">
        <v>4</v>
      </c>
      <c r="I11" s="342" t="n">
        <v>0</v>
      </c>
      <c r="J11" s="342" t="n">
        <v>0</v>
      </c>
      <c r="K11" s="342" t="n">
        <v>0</v>
      </c>
      <c r="L11" s="342" t="n">
        <v>0</v>
      </c>
      <c r="M11" s="342" t="n">
        <v>0</v>
      </c>
      <c r="N11" s="342" t="n">
        <v>0</v>
      </c>
      <c r="O11" s="342" t="n">
        <v>0</v>
      </c>
      <c r="P11" s="345" t="n">
        <v>0</v>
      </c>
      <c r="Q11" s="345" t="n">
        <v>0</v>
      </c>
      <c r="R11" s="345" t="n">
        <v>0</v>
      </c>
      <c r="S11" s="345" t="n">
        <v>0</v>
      </c>
      <c r="T11" s="345" t="n">
        <v>66</v>
      </c>
      <c r="U11" s="345" t="n">
        <v>0</v>
      </c>
      <c r="V11" s="345" t="n">
        <v>8.5</v>
      </c>
    </row>
    <row r="12" ht="15" customHeight="1" s="290">
      <c r="A12" s="295" t="inlineStr">
        <is>
          <t>010493</t>
        </is>
      </c>
      <c r="B12" s="295" t="inlineStr">
        <is>
          <t>S.Bento II</t>
        </is>
      </c>
      <c r="C12" s="334" t="inlineStr">
        <is>
          <t>UM</t>
        </is>
      </c>
      <c r="D12" s="336" t="n">
        <v>27</v>
      </c>
      <c r="E12" s="336" t="n">
        <v>27</v>
      </c>
      <c r="F12" s="336" t="n">
        <v>54</v>
      </c>
      <c r="G12" s="336" t="n">
        <v>1</v>
      </c>
      <c r="H12" s="336" t="n">
        <v>3</v>
      </c>
      <c r="I12" s="336" t="n">
        <v>0</v>
      </c>
      <c r="J12" s="336" t="n">
        <v>0</v>
      </c>
      <c r="K12" s="336" t="n">
        <v>0</v>
      </c>
      <c r="L12" s="336" t="n">
        <v>0</v>
      </c>
      <c r="M12" s="336" t="n">
        <v>0</v>
      </c>
      <c r="N12" s="336" t="n">
        <v>0</v>
      </c>
      <c r="O12" s="336" t="n">
        <v>0</v>
      </c>
      <c r="P12" s="340" t="n">
        <v>0</v>
      </c>
      <c r="Q12" s="340" t="n">
        <v>0</v>
      </c>
      <c r="R12" s="340" t="n">
        <v>0</v>
      </c>
      <c r="S12" s="340" t="n">
        <v>0</v>
      </c>
      <c r="T12" s="340" t="n">
        <v>54</v>
      </c>
      <c r="U12" s="340" t="n">
        <v>0</v>
      </c>
      <c r="V12" s="340" t="n">
        <v>8.5</v>
      </c>
    </row>
    <row r="13" ht="15" customHeight="1" s="290">
      <c r="A13" s="296" t="inlineStr">
        <is>
          <t>010495</t>
        </is>
      </c>
      <c r="B13" s="295" t="inlineStr">
        <is>
          <t>Trav.Sta Casa</t>
        </is>
      </c>
      <c r="C13" s="349" t="inlineStr">
        <is>
          <t>UM</t>
        </is>
      </c>
      <c r="D13" s="342" t="n">
        <v>22</v>
      </c>
      <c r="E13" s="342" t="n">
        <v>22</v>
      </c>
      <c r="F13" s="342" t="n">
        <v>44</v>
      </c>
      <c r="G13" s="342" t="n">
        <v>1</v>
      </c>
      <c r="H13" s="342" t="n">
        <v>3</v>
      </c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>
        <v>0</v>
      </c>
      <c r="O13" s="342" t="n">
        <v>0</v>
      </c>
      <c r="P13" s="345" t="n">
        <v>0</v>
      </c>
      <c r="Q13" s="345" t="n">
        <v>0</v>
      </c>
      <c r="R13" s="345" t="n">
        <v>0</v>
      </c>
      <c r="S13" s="345" t="n">
        <v>0</v>
      </c>
      <c r="T13" s="345" t="n">
        <v>44</v>
      </c>
      <c r="U13" s="345" t="n">
        <v>0</v>
      </c>
      <c r="V13" s="345" t="n">
        <v>8.5</v>
      </c>
    </row>
    <row r="14" ht="15" customHeight="1" s="290">
      <c r="A14" s="295" t="inlineStr">
        <is>
          <t>010491</t>
        </is>
      </c>
      <c r="B14" s="295" t="inlineStr">
        <is>
          <t>Av.Getulio</t>
        </is>
      </c>
      <c r="C14" s="334" t="inlineStr">
        <is>
          <t>UM</t>
        </is>
      </c>
      <c r="D14" s="336" t="n">
        <v>13</v>
      </c>
      <c r="E14" s="336" t="n">
        <v>13</v>
      </c>
      <c r="F14" s="336" t="n">
        <v>26</v>
      </c>
      <c r="G14" s="336" t="n">
        <v>1</v>
      </c>
      <c r="H14" s="336" t="n">
        <v>3</v>
      </c>
      <c r="I14" s="336" t="n">
        <v>0</v>
      </c>
      <c r="J14" s="336" t="n">
        <v>0</v>
      </c>
      <c r="K14" s="336" t="n">
        <v>0</v>
      </c>
      <c r="L14" s="336" t="n">
        <v>0</v>
      </c>
      <c r="M14" s="336" t="n">
        <v>0</v>
      </c>
      <c r="N14" s="336" t="n">
        <v>0</v>
      </c>
      <c r="O14" s="336" t="n">
        <v>0</v>
      </c>
      <c r="P14" s="340" t="n">
        <v>0</v>
      </c>
      <c r="Q14" s="340" t="n">
        <v>0</v>
      </c>
      <c r="R14" s="340" t="n">
        <v>0</v>
      </c>
      <c r="S14" s="340" t="n">
        <v>0</v>
      </c>
      <c r="T14" s="340" t="n">
        <v>26</v>
      </c>
      <c r="U14" s="340" t="n">
        <v>0</v>
      </c>
      <c r="V14" s="340" t="n">
        <v>8.5</v>
      </c>
    </row>
    <row r="15" ht="15" customHeight="1" s="290">
      <c r="A15" s="296" t="n"/>
      <c r="B15" s="295" t="inlineStr">
        <is>
          <t>TOTAL</t>
        </is>
      </c>
      <c r="C15" s="349" t="n"/>
      <c r="D15" s="342" t="n">
        <v>1045</v>
      </c>
      <c r="E15" s="342" t="n">
        <v>1998</v>
      </c>
      <c r="F15" s="342" t="n">
        <v>3043</v>
      </c>
      <c r="G15" s="342" t="n">
        <v>21</v>
      </c>
      <c r="H15" s="342" t="n"/>
      <c r="I15" s="342" t="n">
        <v>0</v>
      </c>
      <c r="J15" s="342" t="n">
        <v>0</v>
      </c>
      <c r="K15" s="342" t="n">
        <v>0</v>
      </c>
      <c r="L15" s="342" t="n">
        <v>0</v>
      </c>
      <c r="M15" s="342" t="n">
        <v>0</v>
      </c>
      <c r="N15" s="342" t="n">
        <v>0</v>
      </c>
      <c r="O15" s="342" t="n">
        <v>0</v>
      </c>
      <c r="P15" s="345" t="n">
        <v>0</v>
      </c>
      <c r="Q15" s="345" t="n">
        <v>0</v>
      </c>
      <c r="R15" s="345" t="n">
        <v>0</v>
      </c>
      <c r="S15" s="345" t="n">
        <v>0</v>
      </c>
      <c r="T15" s="345" t="n">
        <v>3043</v>
      </c>
      <c r="U15" s="345" t="n">
        <v>0</v>
      </c>
      <c r="V15" s="345" t="n">
        <v>178.5</v>
      </c>
    </row>
    <row r="16" ht="15" customHeight="1" s="290">
      <c r="A16" s="295" t="inlineStr">
        <is>
          <t>MATERIAL</t>
        </is>
      </c>
      <c r="B16" s="295" t="n"/>
      <c r="C16" s="334" t="n"/>
      <c r="D16" s="336" t="n"/>
      <c r="E16" s="336" t="n"/>
      <c r="F16" s="336" t="n"/>
      <c r="G16" s="336" t="n"/>
      <c r="H16" s="336" t="n"/>
      <c r="I16" s="336" t="n"/>
      <c r="J16" s="336" t="n"/>
      <c r="K16" s="336" t="n"/>
      <c r="L16" s="336" t="n"/>
      <c r="M16" s="336" t="n"/>
      <c r="N16" s="336" t="n"/>
      <c r="O16" s="336" t="n"/>
      <c r="P16" s="334" t="n"/>
      <c r="Q16" s="334" t="n"/>
      <c r="R16" s="334" t="n"/>
      <c r="S16" s="334" t="n"/>
      <c r="T16" s="334" t="n"/>
      <c r="U16" s="334" t="n"/>
      <c r="V16" s="334" t="n"/>
    </row>
    <row r="17" ht="15" customHeight="1" s="290">
      <c r="A17" s="296" t="inlineStr">
        <is>
          <t>Material</t>
        </is>
      </c>
      <c r="B17" s="295" t="inlineStr">
        <is>
          <t>Fator</t>
        </is>
      </c>
      <c r="C17" s="349" t="inlineStr">
        <is>
          <t>Total</t>
        </is>
      </c>
      <c r="D17" s="342" t="inlineStr">
        <is>
          <t>Abr</t>
        </is>
      </c>
      <c r="E17" s="342" t="inlineStr">
        <is>
          <t>Mai</t>
        </is>
      </c>
      <c r="F17" s="342" t="inlineStr">
        <is>
          <t>Jun</t>
        </is>
      </c>
      <c r="G17" s="342" t="inlineStr">
        <is>
          <t>Jul</t>
        </is>
      </c>
      <c r="H17" s="342" t="inlineStr">
        <is>
          <t>Ago</t>
        </is>
      </c>
      <c r="I17" s="342" t="inlineStr">
        <is>
          <t>Set</t>
        </is>
      </c>
      <c r="J17" s="342" t="inlineStr">
        <is>
          <t>Out</t>
        </is>
      </c>
      <c r="K17" s="342" t="inlineStr">
        <is>
          <t>Nov</t>
        </is>
      </c>
      <c r="L17" s="342" t="inlineStr">
        <is>
          <t>Dez</t>
        </is>
      </c>
      <c r="M17" s="342" t="inlineStr">
        <is>
          <t>Jan/27</t>
        </is>
      </c>
      <c r="N17" s="342" t="n"/>
      <c r="O17" s="342" t="n"/>
      <c r="P17" s="349" t="n"/>
      <c r="Q17" s="349" t="n"/>
      <c r="R17" s="349" t="n"/>
      <c r="S17" s="349" t="n"/>
      <c r="T17" s="349" t="n"/>
      <c r="U17" s="349" t="n"/>
      <c r="V17" s="349" t="n"/>
    </row>
    <row r="18" ht="15" customHeight="1" s="290">
      <c r="A18" s="295" t="inlineStr">
        <is>
          <t>Tubo PVC ESG</t>
        </is>
      </c>
      <c r="B18" s="340" t="n">
        <v>0.55</v>
      </c>
      <c r="C18" s="340" t="n">
        <v>0</v>
      </c>
      <c r="D18" s="336" t="n">
        <v>0</v>
      </c>
      <c r="E18" s="336" t="n">
        <v>0</v>
      </c>
      <c r="F18" s="336" t="n">
        <v>0</v>
      </c>
      <c r="G18" s="336" t="n">
        <v>0</v>
      </c>
      <c r="H18" s="336" t="n">
        <v>0</v>
      </c>
      <c r="I18" s="336" t="n">
        <v>0</v>
      </c>
      <c r="J18" s="336" t="n">
        <v>0</v>
      </c>
      <c r="K18" s="336" t="n">
        <v>0</v>
      </c>
      <c r="L18" s="336" t="n">
        <v>0</v>
      </c>
      <c r="M18" s="336" t="n">
        <v>0</v>
      </c>
      <c r="N18" s="336" t="n"/>
      <c r="O18" s="336" t="n"/>
      <c r="P18" s="334" t="n"/>
      <c r="Q18" s="334" t="n"/>
      <c r="R18" s="334" t="n"/>
      <c r="S18" s="334" t="n"/>
      <c r="T18" s="334" t="n"/>
      <c r="U18" s="334" t="n"/>
      <c r="V18" s="334" t="n"/>
    </row>
    <row r="19" ht="15" customHeight="1" s="290">
      <c r="A19" s="296" t="inlineStr">
        <is>
          <t>Tubo PEAD Agua</t>
        </is>
      </c>
      <c r="B19" s="345" t="n">
        <v>0.65</v>
      </c>
      <c r="C19" s="345" t="n">
        <v>0</v>
      </c>
      <c r="D19" s="342" t="n">
        <v>0</v>
      </c>
      <c r="E19" s="342" t="n">
        <v>0</v>
      </c>
      <c r="F19" s="342" t="n">
        <v>0</v>
      </c>
      <c r="G19" s="342" t="n">
        <v>0</v>
      </c>
      <c r="H19" s="342" t="n">
        <v>0</v>
      </c>
      <c r="I19" s="342" t="n">
        <v>0</v>
      </c>
      <c r="J19" s="342" t="n">
        <v>0</v>
      </c>
      <c r="K19" s="342" t="n">
        <v>0</v>
      </c>
      <c r="L19" s="342" t="n">
        <v>0</v>
      </c>
      <c r="M19" s="342" t="n">
        <v>0</v>
      </c>
      <c r="N19" s="342" t="n"/>
      <c r="O19" s="342" t="n"/>
      <c r="P19" s="349" t="n"/>
      <c r="Q19" s="349" t="n"/>
      <c r="R19" s="349" t="n"/>
      <c r="S19" s="349" t="n"/>
      <c r="T19" s="349" t="n"/>
      <c r="U19" s="349" t="n"/>
      <c r="V19" s="349" t="n"/>
    </row>
    <row r="20" ht="15" customHeight="1" s="290">
      <c r="A20" s="295" t="inlineStr">
        <is>
          <t>Areia</t>
        </is>
      </c>
      <c r="B20" s="340" t="n">
        <v>0.27</v>
      </c>
      <c r="C20" s="340" t="n">
        <v>0</v>
      </c>
      <c r="D20" s="336" t="n">
        <v>0</v>
      </c>
      <c r="E20" s="336" t="n">
        <v>0</v>
      </c>
      <c r="F20" s="336" t="n">
        <v>0</v>
      </c>
      <c r="G20" s="336" t="n">
        <v>0</v>
      </c>
      <c r="H20" s="336" t="n">
        <v>0</v>
      </c>
      <c r="I20" s="336" t="n">
        <v>0</v>
      </c>
      <c r="J20" s="336" t="n">
        <v>0</v>
      </c>
      <c r="K20" s="336" t="n">
        <v>0</v>
      </c>
      <c r="L20" s="336" t="n">
        <v>0</v>
      </c>
      <c r="M20" s="336" t="n">
        <v>0</v>
      </c>
      <c r="N20" s="336" t="n"/>
      <c r="O20" s="336" t="n"/>
      <c r="P20" s="334" t="n"/>
      <c r="Q20" s="334" t="n"/>
      <c r="R20" s="334" t="n"/>
      <c r="S20" s="334" t="n"/>
      <c r="T20" s="334" t="n"/>
      <c r="U20" s="334" t="n"/>
      <c r="V20" s="334" t="n"/>
    </row>
    <row r="21" ht="15" customHeight="1" s="290">
      <c r="A21" s="296" t="inlineStr">
        <is>
          <t>Brita</t>
        </is>
      </c>
      <c r="B21" s="345" t="n">
        <v>0.12</v>
      </c>
      <c r="C21" s="345" t="n">
        <v>0</v>
      </c>
      <c r="D21" s="342" t="n">
        <v>0</v>
      </c>
      <c r="E21" s="342" t="n">
        <v>0</v>
      </c>
      <c r="F21" s="342" t="n">
        <v>0</v>
      </c>
      <c r="G21" s="342" t="n">
        <v>0</v>
      </c>
      <c r="H21" s="342" t="n">
        <v>0</v>
      </c>
      <c r="I21" s="342" t="n">
        <v>0</v>
      </c>
      <c r="J21" s="342" t="n">
        <v>0</v>
      </c>
      <c r="K21" s="342" t="n">
        <v>0</v>
      </c>
      <c r="L21" s="342" t="n">
        <v>0</v>
      </c>
      <c r="M21" s="342" t="n">
        <v>0</v>
      </c>
      <c r="N21" s="342" t="n"/>
      <c r="O21" s="342" t="n"/>
      <c r="P21" s="349" t="n"/>
      <c r="Q21" s="349" t="n"/>
      <c r="R21" s="349" t="n"/>
      <c r="S21" s="349" t="n"/>
      <c r="T21" s="349" t="n"/>
      <c r="U21" s="349" t="n"/>
      <c r="V21" s="349" t="n"/>
    </row>
    <row r="22" ht="15" customHeight="1" s="290">
      <c r="A22" s="295" t="inlineStr">
        <is>
          <t>Concreto</t>
        </is>
      </c>
      <c r="B22" s="340" t="n">
        <v>0.1</v>
      </c>
      <c r="C22" s="340" t="n">
        <v>0</v>
      </c>
      <c r="D22" s="336" t="n">
        <v>0</v>
      </c>
      <c r="E22" s="336" t="n">
        <v>0</v>
      </c>
      <c r="F22" s="336" t="n">
        <v>0</v>
      </c>
      <c r="G22" s="336" t="n">
        <v>0</v>
      </c>
      <c r="H22" s="336" t="n">
        <v>0</v>
      </c>
      <c r="I22" s="336" t="n">
        <v>0</v>
      </c>
      <c r="J22" s="336" t="n">
        <v>0</v>
      </c>
      <c r="K22" s="336" t="n">
        <v>0</v>
      </c>
      <c r="L22" s="336" t="n">
        <v>0</v>
      </c>
      <c r="M22" s="336" t="n">
        <v>0</v>
      </c>
      <c r="N22" s="336" t="n"/>
      <c r="O22" s="336" t="n"/>
      <c r="P22" s="334" t="n"/>
      <c r="Q22" s="334" t="n"/>
      <c r="R22" s="334" t="n"/>
      <c r="S22" s="334" t="n"/>
      <c r="T22" s="334" t="n"/>
      <c r="U22" s="334" t="n"/>
      <c r="V22" s="334" t="n"/>
    </row>
    <row r="23" ht="15" customHeight="1" s="290">
      <c r="A23" s="296" t="inlineStr">
        <is>
          <t>CBUQ</t>
        </is>
      </c>
      <c r="B23" s="345" t="n">
        <v>0.12</v>
      </c>
      <c r="C23" s="345" t="n">
        <v>0</v>
      </c>
      <c r="D23" s="342" t="n">
        <v>0</v>
      </c>
      <c r="E23" s="342" t="n">
        <v>0</v>
      </c>
      <c r="F23" s="342" t="n">
        <v>0</v>
      </c>
      <c r="G23" s="342" t="n">
        <v>0</v>
      </c>
      <c r="H23" s="342" t="n">
        <v>0</v>
      </c>
      <c r="I23" s="342" t="n">
        <v>0</v>
      </c>
      <c r="J23" s="342" t="n">
        <v>0</v>
      </c>
      <c r="K23" s="342" t="n">
        <v>0</v>
      </c>
      <c r="L23" s="342" t="n">
        <v>0</v>
      </c>
      <c r="M23" s="342" t="n">
        <v>0</v>
      </c>
      <c r="N23" s="342" t="n"/>
      <c r="O23" s="342" t="n"/>
      <c r="P23" s="349" t="n"/>
      <c r="Q23" s="349" t="n"/>
      <c r="R23" s="349" t="n"/>
      <c r="S23" s="349" t="n"/>
      <c r="T23" s="349" t="n"/>
      <c r="U23" s="349" t="n"/>
      <c r="V23" s="349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N11 — Alagado/Dique | 1.862 lig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010519</t>
        </is>
      </c>
      <c r="B3" s="295" t="inlineStr">
        <is>
          <t>Dique V.Gilda</t>
        </is>
      </c>
      <c r="C3" s="349" t="inlineStr">
        <is>
          <t>AL</t>
        </is>
      </c>
      <c r="D3" s="342" t="n">
        <v>634</v>
      </c>
      <c r="E3" s="342" t="n">
        <v>811</v>
      </c>
      <c r="F3" s="342" t="n">
        <v>1445</v>
      </c>
      <c r="G3" s="342" t="n">
        <v>8</v>
      </c>
      <c r="H3" s="342" t="n">
        <v>2.5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1445</v>
      </c>
      <c r="U3" s="345" t="n">
        <v>0</v>
      </c>
      <c r="V3" s="345" t="n">
        <v>68</v>
      </c>
    </row>
    <row r="4" ht="15" customHeight="1" s="290">
      <c r="A4" s="295" t="inlineStr">
        <is>
          <t>010497</t>
        </is>
      </c>
      <c r="B4" s="295" t="inlineStr">
        <is>
          <t>Reg.AG Dique</t>
        </is>
      </c>
      <c r="C4" s="334" t="inlineStr">
        <is>
          <t>AL</t>
        </is>
      </c>
      <c r="D4" s="336" t="n">
        <v>0</v>
      </c>
      <c r="E4" s="336" t="n">
        <v>408</v>
      </c>
      <c r="F4" s="336" t="n">
        <v>408</v>
      </c>
      <c r="G4" s="336" t="n">
        <v>2</v>
      </c>
      <c r="H4" s="336" t="n">
        <v>2.5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408</v>
      </c>
      <c r="U4" s="340" t="n">
        <v>0</v>
      </c>
      <c r="V4" s="340" t="n">
        <v>17</v>
      </c>
    </row>
    <row r="5" ht="15" customHeight="1" s="290">
      <c r="A5" s="296" t="inlineStr">
        <is>
          <t>010516</t>
        </is>
      </c>
      <c r="B5" s="295" t="inlineStr">
        <is>
          <t>Dique VG(c)</t>
        </is>
      </c>
      <c r="C5" s="349" t="inlineStr">
        <is>
          <t>AL</t>
        </is>
      </c>
      <c r="D5" s="342" t="n">
        <v>3</v>
      </c>
      <c r="E5" s="342" t="n">
        <v>4</v>
      </c>
      <c r="F5" s="342" t="n">
        <v>7</v>
      </c>
      <c r="G5" s="342" t="n">
        <v>1</v>
      </c>
      <c r="H5" s="342" t="n">
        <v>2.5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7</v>
      </c>
      <c r="U5" s="345" t="n">
        <v>0</v>
      </c>
      <c r="V5" s="345" t="n">
        <v>8.5</v>
      </c>
    </row>
    <row r="6" ht="15" customHeight="1" s="290">
      <c r="A6" s="295" t="inlineStr">
        <is>
          <t>010499</t>
        </is>
      </c>
      <c r="B6" s="295" t="inlineStr">
        <is>
          <t>Dique S.Manoel</t>
        </is>
      </c>
      <c r="C6" s="334" t="inlineStr">
        <is>
          <t>AL</t>
        </is>
      </c>
      <c r="D6" s="336" t="n">
        <v>1</v>
      </c>
      <c r="E6" s="336" t="n">
        <v>1</v>
      </c>
      <c r="F6" s="336" t="n">
        <v>2</v>
      </c>
      <c r="G6" s="336" t="n">
        <v>1</v>
      </c>
      <c r="H6" s="336" t="n">
        <v>2.5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2</v>
      </c>
      <c r="U6" s="340" t="n">
        <v>0</v>
      </c>
      <c r="V6" s="340" t="n">
        <v>8.5</v>
      </c>
    </row>
    <row r="7" ht="15" customHeight="1" s="290">
      <c r="A7" s="296" t="n"/>
      <c r="B7" s="295" t="inlineStr">
        <is>
          <t>TOTAL</t>
        </is>
      </c>
      <c r="C7" s="349" t="n"/>
      <c r="D7" s="342" t="n">
        <v>638</v>
      </c>
      <c r="E7" s="342" t="n">
        <v>1224</v>
      </c>
      <c r="F7" s="342" t="n">
        <v>1862</v>
      </c>
      <c r="G7" s="342" t="n">
        <v>12</v>
      </c>
      <c r="H7" s="342" t="n"/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1862</v>
      </c>
      <c r="U7" s="345" t="n">
        <v>0</v>
      </c>
      <c r="V7" s="345" t="n">
        <v>102</v>
      </c>
    </row>
    <row r="8" ht="15" customHeight="1" s="290">
      <c r="A8" s="295" t="inlineStr">
        <is>
          <t>MATERIAL</t>
        </is>
      </c>
      <c r="B8" s="295" t="n"/>
      <c r="C8" s="334" t="n"/>
      <c r="D8" s="336" t="n"/>
      <c r="E8" s="336" t="n"/>
      <c r="F8" s="336" t="n"/>
      <c r="G8" s="336" t="n"/>
      <c r="H8" s="336" t="n"/>
      <c r="I8" s="336" t="n"/>
      <c r="J8" s="336" t="n"/>
      <c r="K8" s="336" t="n"/>
      <c r="L8" s="336" t="n"/>
      <c r="M8" s="336" t="n"/>
      <c r="N8" s="336" t="n"/>
      <c r="O8" s="336" t="n"/>
      <c r="P8" s="334" t="n"/>
      <c r="Q8" s="334" t="n"/>
      <c r="R8" s="334" t="n"/>
      <c r="S8" s="334" t="n"/>
      <c r="T8" s="334" t="n"/>
      <c r="U8" s="334" t="n"/>
      <c r="V8" s="334" t="n"/>
    </row>
    <row r="9" ht="15" customHeight="1" s="290">
      <c r="A9" s="296" t="inlineStr">
        <is>
          <t>Material</t>
        </is>
      </c>
      <c r="B9" s="295" t="inlineStr">
        <is>
          <t>Fator</t>
        </is>
      </c>
      <c r="C9" s="349" t="inlineStr">
        <is>
          <t>Total</t>
        </is>
      </c>
      <c r="D9" s="342" t="inlineStr">
        <is>
          <t>Abr</t>
        </is>
      </c>
      <c r="E9" s="342" t="inlineStr">
        <is>
          <t>Mai</t>
        </is>
      </c>
      <c r="F9" s="342" t="inlineStr">
        <is>
          <t>Jun</t>
        </is>
      </c>
      <c r="G9" s="342" t="inlineStr">
        <is>
          <t>Jul</t>
        </is>
      </c>
      <c r="H9" s="342" t="inlineStr">
        <is>
          <t>Ago</t>
        </is>
      </c>
      <c r="I9" s="342" t="inlineStr">
        <is>
          <t>Set</t>
        </is>
      </c>
      <c r="J9" s="342" t="inlineStr">
        <is>
          <t>Out</t>
        </is>
      </c>
      <c r="K9" s="342" t="inlineStr">
        <is>
          <t>Nov</t>
        </is>
      </c>
      <c r="L9" s="342" t="inlineStr">
        <is>
          <t>Dez</t>
        </is>
      </c>
      <c r="M9" s="342" t="inlineStr">
        <is>
          <t>Jan/27</t>
        </is>
      </c>
      <c r="N9" s="342" t="n"/>
      <c r="O9" s="342" t="n"/>
      <c r="P9" s="349" t="n"/>
      <c r="Q9" s="349" t="n"/>
      <c r="R9" s="349" t="n"/>
      <c r="S9" s="349" t="n"/>
      <c r="T9" s="349" t="n"/>
      <c r="U9" s="349" t="n"/>
      <c r="V9" s="349" t="n"/>
    </row>
    <row r="10" ht="15" customHeight="1" s="290">
      <c r="A10" s="295" t="inlineStr">
        <is>
          <t>Tubo PVC ESG</t>
        </is>
      </c>
      <c r="B10" s="340" t="n">
        <v>0.55</v>
      </c>
      <c r="C10" s="340" t="n">
        <v>0</v>
      </c>
      <c r="D10" s="336" t="n">
        <v>0</v>
      </c>
      <c r="E10" s="336" t="n">
        <v>0</v>
      </c>
      <c r="F10" s="336" t="n">
        <v>0</v>
      </c>
      <c r="G10" s="336" t="n">
        <v>0</v>
      </c>
      <c r="H10" s="336" t="n">
        <v>0</v>
      </c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/>
      <c r="O10" s="336" t="n"/>
      <c r="P10" s="334" t="n"/>
      <c r="Q10" s="334" t="n"/>
      <c r="R10" s="334" t="n"/>
      <c r="S10" s="334" t="n"/>
      <c r="T10" s="334" t="n"/>
      <c r="U10" s="334" t="n"/>
      <c r="V10" s="334" t="n"/>
    </row>
    <row r="11" ht="15" customHeight="1" s="290">
      <c r="A11" s="296" t="inlineStr">
        <is>
          <t>Tubo PEAD Agua</t>
        </is>
      </c>
      <c r="B11" s="345" t="n">
        <v>0.65</v>
      </c>
      <c r="C11" s="345" t="n">
        <v>0</v>
      </c>
      <c r="D11" s="342" t="n">
        <v>0</v>
      </c>
      <c r="E11" s="342" t="n">
        <v>0</v>
      </c>
      <c r="F11" s="342" t="n">
        <v>0</v>
      </c>
      <c r="G11" s="342" t="n">
        <v>0</v>
      </c>
      <c r="H11" s="342" t="n">
        <v>0</v>
      </c>
      <c r="I11" s="342" t="n">
        <v>0</v>
      </c>
      <c r="J11" s="342" t="n">
        <v>0</v>
      </c>
      <c r="K11" s="342" t="n">
        <v>0</v>
      </c>
      <c r="L11" s="342" t="n">
        <v>0</v>
      </c>
      <c r="M11" s="342" t="n">
        <v>0</v>
      </c>
      <c r="N11" s="342" t="n"/>
      <c r="O11" s="342" t="n"/>
      <c r="P11" s="349" t="n"/>
      <c r="Q11" s="349" t="n"/>
      <c r="R11" s="349" t="n"/>
      <c r="S11" s="349" t="n"/>
      <c r="T11" s="349" t="n"/>
      <c r="U11" s="349" t="n"/>
      <c r="V11" s="349" t="n"/>
    </row>
    <row r="12" ht="15" customHeight="1" s="290">
      <c r="A12" s="295" t="inlineStr">
        <is>
          <t>Areia</t>
        </is>
      </c>
      <c r="B12" s="340" t="n">
        <v>0.27</v>
      </c>
      <c r="C12" s="340" t="n">
        <v>0</v>
      </c>
      <c r="D12" s="336" t="n">
        <v>0</v>
      </c>
      <c r="E12" s="336" t="n">
        <v>0</v>
      </c>
      <c r="F12" s="336" t="n">
        <v>0</v>
      </c>
      <c r="G12" s="336" t="n">
        <v>0</v>
      </c>
      <c r="H12" s="336" t="n">
        <v>0</v>
      </c>
      <c r="I12" s="336" t="n">
        <v>0</v>
      </c>
      <c r="J12" s="336" t="n">
        <v>0</v>
      </c>
      <c r="K12" s="336" t="n">
        <v>0</v>
      </c>
      <c r="L12" s="336" t="n">
        <v>0</v>
      </c>
      <c r="M12" s="336" t="n">
        <v>0</v>
      </c>
      <c r="N12" s="336" t="n"/>
      <c r="O12" s="336" t="n"/>
      <c r="P12" s="334" t="n"/>
      <c r="Q12" s="334" t="n"/>
      <c r="R12" s="334" t="n"/>
      <c r="S12" s="334" t="n"/>
      <c r="T12" s="334" t="n"/>
      <c r="U12" s="334" t="n"/>
      <c r="V12" s="334" t="n"/>
    </row>
    <row r="13" ht="15" customHeight="1" s="290">
      <c r="A13" s="296" t="inlineStr">
        <is>
          <t>Brita</t>
        </is>
      </c>
      <c r="B13" s="345" t="n">
        <v>0.12</v>
      </c>
      <c r="C13" s="345" t="n">
        <v>0</v>
      </c>
      <c r="D13" s="342" t="n">
        <v>0</v>
      </c>
      <c r="E13" s="342" t="n">
        <v>0</v>
      </c>
      <c r="F13" s="342" t="n">
        <v>0</v>
      </c>
      <c r="G13" s="342" t="n">
        <v>0</v>
      </c>
      <c r="H13" s="342" t="n">
        <v>0</v>
      </c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/>
      <c r="O13" s="342" t="n"/>
      <c r="P13" s="349" t="n"/>
      <c r="Q13" s="349" t="n"/>
      <c r="R13" s="349" t="n"/>
      <c r="S13" s="349" t="n"/>
      <c r="T13" s="349" t="n"/>
      <c r="U13" s="349" t="n"/>
      <c r="V13" s="349" t="n"/>
    </row>
    <row r="14" ht="15" customHeight="1" s="290">
      <c r="A14" s="295" t="inlineStr">
        <is>
          <t>Concreto</t>
        </is>
      </c>
      <c r="B14" s="340" t="n">
        <v>0.1</v>
      </c>
      <c r="C14" s="340" t="n">
        <v>0</v>
      </c>
      <c r="D14" s="336" t="n">
        <v>0</v>
      </c>
      <c r="E14" s="336" t="n">
        <v>0</v>
      </c>
      <c r="F14" s="336" t="n">
        <v>0</v>
      </c>
      <c r="G14" s="336" t="n">
        <v>0</v>
      </c>
      <c r="H14" s="336" t="n">
        <v>0</v>
      </c>
      <c r="I14" s="336" t="n">
        <v>0</v>
      </c>
      <c r="J14" s="336" t="n">
        <v>0</v>
      </c>
      <c r="K14" s="336" t="n">
        <v>0</v>
      </c>
      <c r="L14" s="336" t="n">
        <v>0</v>
      </c>
      <c r="M14" s="336" t="n">
        <v>0</v>
      </c>
      <c r="N14" s="336" t="n"/>
      <c r="O14" s="336" t="n"/>
      <c r="P14" s="334" t="n"/>
      <c r="Q14" s="334" t="n"/>
      <c r="R14" s="334" t="n"/>
      <c r="S14" s="334" t="n"/>
      <c r="T14" s="334" t="n"/>
      <c r="U14" s="334" t="n"/>
      <c r="V14" s="334" t="n"/>
    </row>
    <row r="15" ht="15" customHeight="1" s="290">
      <c r="A15" s="296" t="inlineStr">
        <is>
          <t>CBUQ</t>
        </is>
      </c>
      <c r="B15" s="345" t="n">
        <v>0.12</v>
      </c>
      <c r="C15" s="345" t="n">
        <v>0</v>
      </c>
      <c r="D15" s="342" t="n">
        <v>0</v>
      </c>
      <c r="E15" s="342" t="n">
        <v>0</v>
      </c>
      <c r="F15" s="342" t="n">
        <v>0</v>
      </c>
      <c r="G15" s="342" t="n">
        <v>0</v>
      </c>
      <c r="H15" s="342" t="n">
        <v>0</v>
      </c>
      <c r="I15" s="342" t="n">
        <v>0</v>
      </c>
      <c r="J15" s="342" t="n">
        <v>0</v>
      </c>
      <c r="K15" s="342" t="n">
        <v>0</v>
      </c>
      <c r="L15" s="342" t="n">
        <v>0</v>
      </c>
      <c r="M15" s="342" t="n">
        <v>0</v>
      </c>
      <c r="N15" s="342" t="n"/>
      <c r="O15" s="342" t="n"/>
      <c r="P15" s="349" t="n"/>
      <c r="Q15" s="349" t="n"/>
      <c r="R15" s="349" t="n"/>
      <c r="S15" s="349" t="n"/>
      <c r="T15" s="349" t="n"/>
      <c r="U15" s="349" t="n"/>
      <c r="V15" s="349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4A1A5A"/>
    <outlinePr summaryBelow="1" summaryRight="1"/>
    <pageSetUpPr fitToPage="0"/>
  </sheetPr>
  <dimension ref="A1:V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0.71" customWidth="1" style="289" min="2" max="2"/>
    <col width="16.71" customWidth="1" style="289" min="3" max="3"/>
  </cols>
  <sheetData>
    <row r="1" ht="27.75" customHeight="1" s="290">
      <c r="A1" s="291" t="inlineStr">
        <is>
          <t>N12 — Montanhoso | 10.511 lig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  <c r="P1" s="292" t="n"/>
      <c r="Q1" s="292" t="n"/>
      <c r="R1" s="292" t="n"/>
      <c r="S1" s="292" t="n"/>
      <c r="T1" s="292" t="n"/>
      <c r="U1" s="292" t="n"/>
      <c r="V1" s="293" t="n"/>
    </row>
    <row r="2" ht="15" customHeight="1" s="290">
      <c r="A2" s="295" t="inlineStr">
        <is>
          <t>TAG</t>
        </is>
      </c>
      <c r="B2" s="295" t="inlineStr">
        <is>
          <t>NOME</t>
        </is>
      </c>
      <c r="C2" s="334" t="inlineStr">
        <is>
          <t>TIPO</t>
        </is>
      </c>
      <c r="D2" s="336" t="inlineStr">
        <is>
          <t>LA</t>
        </is>
      </c>
      <c r="E2" s="336" t="inlineStr">
        <is>
          <t>LE</t>
        </is>
      </c>
      <c r="F2" s="336" t="inlineStr">
        <is>
          <t>LIG</t>
        </is>
      </c>
      <c r="G2" s="336" t="inlineStr">
        <is>
          <t>EQ</t>
        </is>
      </c>
      <c r="H2" s="336" t="inlineStr">
        <is>
          <t>PROD</t>
        </is>
      </c>
      <c r="I2" s="336" t="inlineStr">
        <is>
          <t>Abr</t>
        </is>
      </c>
      <c r="J2" s="336" t="inlineStr">
        <is>
          <t>Mai</t>
        </is>
      </c>
      <c r="K2" s="336" t="inlineStr">
        <is>
          <t>Jun</t>
        </is>
      </c>
      <c r="L2" s="336" t="inlineStr">
        <is>
          <t>Jul</t>
        </is>
      </c>
      <c r="M2" s="336" t="inlineStr">
        <is>
          <t>Ago</t>
        </is>
      </c>
      <c r="N2" s="336" t="inlineStr">
        <is>
          <t>Set</t>
        </is>
      </c>
      <c r="O2" s="336" t="inlineStr">
        <is>
          <t>Out</t>
        </is>
      </c>
      <c r="P2" s="334" t="inlineStr">
        <is>
          <t>Nov</t>
        </is>
      </c>
      <c r="Q2" s="334" t="inlineStr">
        <is>
          <t>Dez</t>
        </is>
      </c>
      <c r="R2" s="334" t="inlineStr">
        <is>
          <t>Jan/27</t>
        </is>
      </c>
      <c r="S2" s="334" t="inlineStr">
        <is>
          <t>PLAN</t>
        </is>
      </c>
      <c r="T2" s="334" t="inlineStr">
        <is>
          <t>SALDO</t>
        </is>
      </c>
      <c r="U2" s="334" t="inlineStr">
        <is>
          <t>CUSTO</t>
        </is>
      </c>
      <c r="V2" s="334" t="inlineStr">
        <is>
          <t>PESS</t>
        </is>
      </c>
    </row>
    <row r="3" ht="15" customHeight="1" s="290">
      <c r="A3" s="296" t="inlineStr">
        <is>
          <t>010460</t>
        </is>
      </c>
      <c r="B3" s="295" t="inlineStr">
        <is>
          <t>Pacheco AP</t>
        </is>
      </c>
      <c r="C3" s="349" t="inlineStr">
        <is>
          <t>MO</t>
        </is>
      </c>
      <c r="D3" s="342" t="n">
        <v>239</v>
      </c>
      <c r="E3" s="342" t="n">
        <v>687</v>
      </c>
      <c r="F3" s="342" t="n">
        <v>926</v>
      </c>
      <c r="G3" s="342" t="n">
        <v>1</v>
      </c>
      <c r="H3" s="342" t="n">
        <v>2.3</v>
      </c>
      <c r="I3" s="342" t="n">
        <v>0</v>
      </c>
      <c r="J3" s="342" t="n">
        <v>0</v>
      </c>
      <c r="K3" s="342" t="n">
        <v>0</v>
      </c>
      <c r="L3" s="342" t="n">
        <v>0</v>
      </c>
      <c r="M3" s="342" t="n">
        <v>0</v>
      </c>
      <c r="N3" s="342" t="n">
        <v>0</v>
      </c>
      <c r="O3" s="342" t="n">
        <v>0</v>
      </c>
      <c r="P3" s="345" t="n">
        <v>0</v>
      </c>
      <c r="Q3" s="345" t="n">
        <v>0</v>
      </c>
      <c r="R3" s="345" t="n">
        <v>0</v>
      </c>
      <c r="S3" s="345" t="n">
        <v>0</v>
      </c>
      <c r="T3" s="345" t="n">
        <v>926</v>
      </c>
      <c r="U3" s="345" t="n">
        <v>0</v>
      </c>
      <c r="V3" s="345" t="n">
        <v>8.5</v>
      </c>
    </row>
    <row r="4" ht="15" customHeight="1" s="290">
      <c r="A4" s="295" t="inlineStr">
        <is>
          <t>010455</t>
        </is>
      </c>
      <c r="B4" s="295" t="inlineStr">
        <is>
          <t>Sta Maria</t>
        </is>
      </c>
      <c r="C4" s="334" t="inlineStr">
        <is>
          <t>MO</t>
        </is>
      </c>
      <c r="D4" s="336" t="n">
        <v>237</v>
      </c>
      <c r="E4" s="336" t="n">
        <v>388</v>
      </c>
      <c r="F4" s="336" t="n">
        <v>625</v>
      </c>
      <c r="G4" s="336" t="n">
        <v>1</v>
      </c>
      <c r="H4" s="336" t="n">
        <v>2.3</v>
      </c>
      <c r="I4" s="336" t="n">
        <v>0</v>
      </c>
      <c r="J4" s="336" t="n">
        <v>0</v>
      </c>
      <c r="K4" s="336" t="n">
        <v>0</v>
      </c>
      <c r="L4" s="336" t="n">
        <v>0</v>
      </c>
      <c r="M4" s="336" t="n">
        <v>0</v>
      </c>
      <c r="N4" s="336" t="n">
        <v>0</v>
      </c>
      <c r="O4" s="336" t="n">
        <v>0</v>
      </c>
      <c r="P4" s="340" t="n">
        <v>0</v>
      </c>
      <c r="Q4" s="340" t="n">
        <v>0</v>
      </c>
      <c r="R4" s="340" t="n">
        <v>0</v>
      </c>
      <c r="S4" s="340" t="n">
        <v>0</v>
      </c>
      <c r="T4" s="340" t="n">
        <v>625</v>
      </c>
      <c r="U4" s="340" t="n">
        <v>0</v>
      </c>
      <c r="V4" s="340" t="n">
        <v>8.5</v>
      </c>
    </row>
    <row r="5" ht="15" customHeight="1" s="290">
      <c r="A5" s="296" t="inlineStr">
        <is>
          <t>010457</t>
        </is>
      </c>
      <c r="B5" s="295" t="inlineStr">
        <is>
          <t>S.Bento I</t>
        </is>
      </c>
      <c r="C5" s="349" t="inlineStr">
        <is>
          <t>MO</t>
        </is>
      </c>
      <c r="D5" s="342" t="n">
        <v>632</v>
      </c>
      <c r="E5" s="342" t="n">
        <v>1</v>
      </c>
      <c r="F5" s="342" t="n">
        <v>633</v>
      </c>
      <c r="G5" s="342" t="n">
        <v>1</v>
      </c>
      <c r="H5" s="342" t="n">
        <v>2.3</v>
      </c>
      <c r="I5" s="342" t="n">
        <v>0</v>
      </c>
      <c r="J5" s="342" t="n">
        <v>0</v>
      </c>
      <c r="K5" s="342" t="n">
        <v>0</v>
      </c>
      <c r="L5" s="342" t="n">
        <v>0</v>
      </c>
      <c r="M5" s="342" t="n">
        <v>0</v>
      </c>
      <c r="N5" s="342" t="n">
        <v>0</v>
      </c>
      <c r="O5" s="342" t="n">
        <v>0</v>
      </c>
      <c r="P5" s="345" t="n">
        <v>0</v>
      </c>
      <c r="Q5" s="345" t="n">
        <v>0</v>
      </c>
      <c r="R5" s="345" t="n">
        <v>0</v>
      </c>
      <c r="S5" s="345" t="n">
        <v>0</v>
      </c>
      <c r="T5" s="345" t="n">
        <v>633</v>
      </c>
      <c r="U5" s="345" t="n">
        <v>0</v>
      </c>
      <c r="V5" s="345" t="n">
        <v>8.5</v>
      </c>
    </row>
    <row r="6" ht="15" customHeight="1" s="290">
      <c r="A6" s="295" t="inlineStr">
        <is>
          <t>010452</t>
        </is>
      </c>
      <c r="B6" s="295" t="inlineStr">
        <is>
          <t>Lomba Penha</t>
        </is>
      </c>
      <c r="C6" s="334" t="inlineStr">
        <is>
          <t>MO</t>
        </is>
      </c>
      <c r="D6" s="336" t="n">
        <v>567</v>
      </c>
      <c r="E6" s="336" t="n">
        <v>1</v>
      </c>
      <c r="F6" s="336" t="n">
        <v>568</v>
      </c>
      <c r="G6" s="336" t="n">
        <v>1</v>
      </c>
      <c r="H6" s="336" t="n">
        <v>2.3</v>
      </c>
      <c r="I6" s="336" t="n">
        <v>0</v>
      </c>
      <c r="J6" s="336" t="n">
        <v>0</v>
      </c>
      <c r="K6" s="336" t="n">
        <v>0</v>
      </c>
      <c r="L6" s="336" t="n">
        <v>0</v>
      </c>
      <c r="M6" s="336" t="n">
        <v>0</v>
      </c>
      <c r="N6" s="336" t="n">
        <v>0</v>
      </c>
      <c r="O6" s="336" t="n">
        <v>0</v>
      </c>
      <c r="P6" s="340" t="n">
        <v>0</v>
      </c>
      <c r="Q6" s="340" t="n">
        <v>0</v>
      </c>
      <c r="R6" s="340" t="n">
        <v>0</v>
      </c>
      <c r="S6" s="340" t="n">
        <v>0</v>
      </c>
      <c r="T6" s="340" t="n">
        <v>568</v>
      </c>
      <c r="U6" s="340" t="n">
        <v>0</v>
      </c>
      <c r="V6" s="340" t="n">
        <v>8.5</v>
      </c>
    </row>
    <row r="7" ht="15" customHeight="1" s="290">
      <c r="A7" s="296" t="inlineStr">
        <is>
          <t>010449</t>
        </is>
      </c>
      <c r="B7" s="295" t="inlineStr">
        <is>
          <t>ZEIS S.Bento</t>
        </is>
      </c>
      <c r="C7" s="349" t="inlineStr">
        <is>
          <t>MO</t>
        </is>
      </c>
      <c r="D7" s="342" t="n">
        <v>199</v>
      </c>
      <c r="E7" s="342" t="n">
        <v>344</v>
      </c>
      <c r="F7" s="342" t="n">
        <v>543</v>
      </c>
      <c r="G7" s="342" t="n">
        <v>1</v>
      </c>
      <c r="H7" s="342" t="n">
        <v>2.3</v>
      </c>
      <c r="I7" s="342" t="n">
        <v>0</v>
      </c>
      <c r="J7" s="342" t="n">
        <v>0</v>
      </c>
      <c r="K7" s="342" t="n">
        <v>0</v>
      </c>
      <c r="L7" s="342" t="n">
        <v>0</v>
      </c>
      <c r="M7" s="342" t="n">
        <v>0</v>
      </c>
      <c r="N7" s="342" t="n">
        <v>0</v>
      </c>
      <c r="O7" s="342" t="n">
        <v>0</v>
      </c>
      <c r="P7" s="345" t="n">
        <v>0</v>
      </c>
      <c r="Q7" s="345" t="n">
        <v>0</v>
      </c>
      <c r="R7" s="345" t="n">
        <v>0</v>
      </c>
      <c r="S7" s="345" t="n">
        <v>0</v>
      </c>
      <c r="T7" s="345" t="n">
        <v>543</v>
      </c>
      <c r="U7" s="345" t="n">
        <v>0</v>
      </c>
      <c r="V7" s="345" t="n">
        <v>8.5</v>
      </c>
    </row>
    <row r="8" ht="15" customHeight="1" s="290">
      <c r="A8" s="295" t="inlineStr">
        <is>
          <t>010464</t>
        </is>
      </c>
      <c r="B8" s="295" t="inlineStr">
        <is>
          <t>GRusso-JGS</t>
        </is>
      </c>
      <c r="C8" s="334" t="inlineStr">
        <is>
          <t>MO</t>
        </is>
      </c>
      <c r="D8" s="336" t="n">
        <v>235</v>
      </c>
      <c r="E8" s="336" t="n">
        <v>473</v>
      </c>
      <c r="F8" s="336" t="n">
        <v>708</v>
      </c>
      <c r="G8" s="336" t="n">
        <v>1</v>
      </c>
      <c r="H8" s="336" t="n">
        <v>2.3</v>
      </c>
      <c r="I8" s="336" t="n">
        <v>0</v>
      </c>
      <c r="J8" s="336" t="n">
        <v>0</v>
      </c>
      <c r="K8" s="336" t="n">
        <v>0</v>
      </c>
      <c r="L8" s="336" t="n">
        <v>0</v>
      </c>
      <c r="M8" s="336" t="n">
        <v>0</v>
      </c>
      <c r="N8" s="336" t="n">
        <v>0</v>
      </c>
      <c r="O8" s="336" t="n">
        <v>0</v>
      </c>
      <c r="P8" s="340" t="n">
        <v>0</v>
      </c>
      <c r="Q8" s="340" t="n">
        <v>0</v>
      </c>
      <c r="R8" s="340" t="n">
        <v>0</v>
      </c>
      <c r="S8" s="340" t="n">
        <v>0</v>
      </c>
      <c r="T8" s="340" t="n">
        <v>708</v>
      </c>
      <c r="U8" s="340" t="n">
        <v>0</v>
      </c>
      <c r="V8" s="340" t="n">
        <v>8.5</v>
      </c>
    </row>
    <row r="9" ht="15" customHeight="1" s="290">
      <c r="A9" s="296" t="inlineStr">
        <is>
          <t>010458</t>
        </is>
      </c>
      <c r="B9" s="295" t="inlineStr">
        <is>
          <t>Torquato Dias</t>
        </is>
      </c>
      <c r="C9" s="349" t="inlineStr">
        <is>
          <t>MO</t>
        </is>
      </c>
      <c r="D9" s="342" t="n">
        <v>43</v>
      </c>
      <c r="E9" s="342" t="n">
        <v>342</v>
      </c>
      <c r="F9" s="342" t="n">
        <v>385</v>
      </c>
      <c r="G9" s="342" t="n">
        <v>1</v>
      </c>
      <c r="H9" s="342" t="n">
        <v>2.3</v>
      </c>
      <c r="I9" s="342" t="n">
        <v>0</v>
      </c>
      <c r="J9" s="342" t="n">
        <v>0</v>
      </c>
      <c r="K9" s="342" t="n">
        <v>0</v>
      </c>
      <c r="L9" s="342" t="n">
        <v>0</v>
      </c>
      <c r="M9" s="342" t="n">
        <v>0</v>
      </c>
      <c r="N9" s="342" t="n">
        <v>0</v>
      </c>
      <c r="O9" s="342" t="n">
        <v>0</v>
      </c>
      <c r="P9" s="345" t="n">
        <v>0</v>
      </c>
      <c r="Q9" s="345" t="n">
        <v>0</v>
      </c>
      <c r="R9" s="345" t="n">
        <v>0</v>
      </c>
      <c r="S9" s="345" t="n">
        <v>0</v>
      </c>
      <c r="T9" s="345" t="n">
        <v>385</v>
      </c>
      <c r="U9" s="345" t="n">
        <v>0</v>
      </c>
      <c r="V9" s="345" t="n">
        <v>8.5</v>
      </c>
    </row>
    <row r="10" ht="15" customHeight="1" s="290">
      <c r="A10" s="295" t="inlineStr">
        <is>
          <t>010527</t>
        </is>
      </c>
      <c r="B10" s="295" t="inlineStr">
        <is>
          <t>Area Tunel</t>
        </is>
      </c>
      <c r="C10" s="334" t="inlineStr">
        <is>
          <t>MO</t>
        </is>
      </c>
      <c r="D10" s="336" t="n">
        <v>95</v>
      </c>
      <c r="E10" s="336" t="n">
        <v>239</v>
      </c>
      <c r="F10" s="336" t="n">
        <v>334</v>
      </c>
      <c r="G10" s="336" t="n">
        <v>1</v>
      </c>
      <c r="H10" s="336" t="n">
        <v>2.3</v>
      </c>
      <c r="I10" s="336" t="n">
        <v>0</v>
      </c>
      <c r="J10" s="336" t="n">
        <v>0</v>
      </c>
      <c r="K10" s="336" t="n">
        <v>0</v>
      </c>
      <c r="L10" s="336" t="n">
        <v>0</v>
      </c>
      <c r="M10" s="336" t="n">
        <v>0</v>
      </c>
      <c r="N10" s="336" t="n">
        <v>0</v>
      </c>
      <c r="O10" s="336" t="n">
        <v>0</v>
      </c>
      <c r="P10" s="340" t="n">
        <v>0</v>
      </c>
      <c r="Q10" s="340" t="n">
        <v>0</v>
      </c>
      <c r="R10" s="340" t="n">
        <v>0</v>
      </c>
      <c r="S10" s="340" t="n">
        <v>0</v>
      </c>
      <c r="T10" s="340" t="n">
        <v>334</v>
      </c>
      <c r="U10" s="340" t="n">
        <v>0</v>
      </c>
      <c r="V10" s="340" t="n">
        <v>8.5</v>
      </c>
    </row>
    <row r="11" ht="15" customHeight="1" s="290">
      <c r="A11" s="296" t="inlineStr">
        <is>
          <t>010489</t>
        </is>
      </c>
      <c r="B11" s="295" t="inlineStr">
        <is>
          <t>M.Serrat II</t>
        </is>
      </c>
      <c r="C11" s="349" t="inlineStr">
        <is>
          <t>MO</t>
        </is>
      </c>
      <c r="D11" s="342" t="n">
        <v>136</v>
      </c>
      <c r="E11" s="342" t="n">
        <v>136</v>
      </c>
      <c r="F11" s="342" t="n">
        <v>272</v>
      </c>
      <c r="G11" s="342" t="n">
        <v>1</v>
      </c>
      <c r="H11" s="342" t="n">
        <v>2.3</v>
      </c>
      <c r="I11" s="342" t="n">
        <v>0</v>
      </c>
      <c r="J11" s="342" t="n">
        <v>0</v>
      </c>
      <c r="K11" s="342" t="n">
        <v>0</v>
      </c>
      <c r="L11" s="342" t="n">
        <v>0</v>
      </c>
      <c r="M11" s="342" t="n">
        <v>0</v>
      </c>
      <c r="N11" s="342" t="n">
        <v>0</v>
      </c>
      <c r="O11" s="342" t="n">
        <v>0</v>
      </c>
      <c r="P11" s="345" t="n">
        <v>0</v>
      </c>
      <c r="Q11" s="345" t="n">
        <v>0</v>
      </c>
      <c r="R11" s="345" t="n">
        <v>0</v>
      </c>
      <c r="S11" s="345" t="n">
        <v>0</v>
      </c>
      <c r="T11" s="345" t="n">
        <v>272</v>
      </c>
      <c r="U11" s="345" t="n">
        <v>0</v>
      </c>
      <c r="V11" s="345" t="n">
        <v>8.5</v>
      </c>
    </row>
    <row r="12" ht="15" customHeight="1" s="290">
      <c r="A12" s="295" t="inlineStr">
        <is>
          <t>010461</t>
        </is>
      </c>
      <c r="B12" s="295" t="inlineStr">
        <is>
          <t>V.Cesar</t>
        </is>
      </c>
      <c r="C12" s="334" t="inlineStr">
        <is>
          <t>MO</t>
        </is>
      </c>
      <c r="D12" s="336" t="n">
        <v>125</v>
      </c>
      <c r="E12" s="336" t="n">
        <v>125</v>
      </c>
      <c r="F12" s="336" t="n">
        <v>250</v>
      </c>
      <c r="G12" s="336" t="n">
        <v>1</v>
      </c>
      <c r="H12" s="336" t="n">
        <v>2.3</v>
      </c>
      <c r="I12" s="336" t="n">
        <v>0</v>
      </c>
      <c r="J12" s="336" t="n">
        <v>0</v>
      </c>
      <c r="K12" s="336" t="n">
        <v>0</v>
      </c>
      <c r="L12" s="336" t="n">
        <v>0</v>
      </c>
      <c r="M12" s="336" t="n">
        <v>0</v>
      </c>
      <c r="N12" s="336" t="n">
        <v>0</v>
      </c>
      <c r="O12" s="336" t="n">
        <v>0</v>
      </c>
      <c r="P12" s="340" t="n">
        <v>0</v>
      </c>
      <c r="Q12" s="340" t="n">
        <v>0</v>
      </c>
      <c r="R12" s="340" t="n">
        <v>0</v>
      </c>
      <c r="S12" s="340" t="n">
        <v>0</v>
      </c>
      <c r="T12" s="340" t="n">
        <v>250</v>
      </c>
      <c r="U12" s="340" t="n">
        <v>0</v>
      </c>
      <c r="V12" s="340" t="n">
        <v>8.5</v>
      </c>
    </row>
    <row r="13" ht="15" customHeight="1" s="290">
      <c r="A13" s="296" t="inlineStr">
        <is>
          <t>010453</t>
        </is>
      </c>
      <c r="B13" s="295" t="inlineStr">
        <is>
          <t>N.Cintra I</t>
        </is>
      </c>
      <c r="C13" s="349" t="inlineStr">
        <is>
          <t>MO</t>
        </is>
      </c>
      <c r="D13" s="342" t="n">
        <v>30</v>
      </c>
      <c r="E13" s="342" t="n">
        <v>195</v>
      </c>
      <c r="F13" s="342" t="n">
        <v>225</v>
      </c>
      <c r="G13" s="342" t="n">
        <v>1</v>
      </c>
      <c r="H13" s="342" t="n">
        <v>2.3</v>
      </c>
      <c r="I13" s="342" t="n">
        <v>0</v>
      </c>
      <c r="J13" s="342" t="n">
        <v>0</v>
      </c>
      <c r="K13" s="342" t="n">
        <v>0</v>
      </c>
      <c r="L13" s="342" t="n">
        <v>0</v>
      </c>
      <c r="M13" s="342" t="n">
        <v>0</v>
      </c>
      <c r="N13" s="342" t="n">
        <v>0</v>
      </c>
      <c r="O13" s="342" t="n">
        <v>0</v>
      </c>
      <c r="P13" s="345" t="n">
        <v>0</v>
      </c>
      <c r="Q13" s="345" t="n">
        <v>0</v>
      </c>
      <c r="R13" s="345" t="n">
        <v>0</v>
      </c>
      <c r="S13" s="345" t="n">
        <v>0</v>
      </c>
      <c r="T13" s="345" t="n">
        <v>225</v>
      </c>
      <c r="U13" s="345" t="n">
        <v>0</v>
      </c>
      <c r="V13" s="345" t="n">
        <v>8.5</v>
      </c>
    </row>
    <row r="14" ht="15" customHeight="1" s="290">
      <c r="A14" s="295" t="inlineStr">
        <is>
          <t>010528</t>
        </is>
      </c>
      <c r="B14" s="295" t="inlineStr">
        <is>
          <t>Av.Pref.Dr.A</t>
        </is>
      </c>
      <c r="C14" s="334" t="inlineStr">
        <is>
          <t>MO</t>
        </is>
      </c>
      <c r="D14" s="336" t="n">
        <v>108</v>
      </c>
      <c r="E14" s="336" t="n">
        <v>108</v>
      </c>
      <c r="F14" s="336" t="n">
        <v>216</v>
      </c>
      <c r="G14" s="336" t="n">
        <v>1</v>
      </c>
      <c r="H14" s="336" t="n">
        <v>2.3</v>
      </c>
      <c r="I14" s="336" t="n">
        <v>0</v>
      </c>
      <c r="J14" s="336" t="n">
        <v>0</v>
      </c>
      <c r="K14" s="336" t="n">
        <v>0</v>
      </c>
      <c r="L14" s="336" t="n">
        <v>0</v>
      </c>
      <c r="M14" s="336" t="n">
        <v>0</v>
      </c>
      <c r="N14" s="336" t="n">
        <v>0</v>
      </c>
      <c r="O14" s="336" t="n">
        <v>0</v>
      </c>
      <c r="P14" s="340" t="n">
        <v>0</v>
      </c>
      <c r="Q14" s="340" t="n">
        <v>0</v>
      </c>
      <c r="R14" s="340" t="n">
        <v>0</v>
      </c>
      <c r="S14" s="340" t="n">
        <v>0</v>
      </c>
      <c r="T14" s="340" t="n">
        <v>216</v>
      </c>
      <c r="U14" s="340" t="n">
        <v>0</v>
      </c>
      <c r="V14" s="340" t="n">
        <v>8.5</v>
      </c>
    </row>
    <row r="15" ht="15" customHeight="1" s="290">
      <c r="A15" s="296" t="inlineStr">
        <is>
          <t>010533</t>
        </is>
      </c>
      <c r="B15" s="295" t="inlineStr">
        <is>
          <t>GRusso(v)</t>
        </is>
      </c>
      <c r="C15" s="349" t="inlineStr">
        <is>
          <t>MO</t>
        </is>
      </c>
      <c r="D15" s="342" t="n">
        <v>61</v>
      </c>
      <c r="E15" s="342" t="n">
        <v>121</v>
      </c>
      <c r="F15" s="342" t="n">
        <v>182</v>
      </c>
      <c r="G15" s="342" t="n">
        <v>1</v>
      </c>
      <c r="H15" s="342" t="n">
        <v>2.3</v>
      </c>
      <c r="I15" s="342" t="n">
        <v>0</v>
      </c>
      <c r="J15" s="342" t="n">
        <v>0</v>
      </c>
      <c r="K15" s="342" t="n">
        <v>0</v>
      </c>
      <c r="L15" s="342" t="n">
        <v>0</v>
      </c>
      <c r="M15" s="342" t="n">
        <v>0</v>
      </c>
      <c r="N15" s="342" t="n">
        <v>0</v>
      </c>
      <c r="O15" s="342" t="n">
        <v>0</v>
      </c>
      <c r="P15" s="345" t="n">
        <v>0</v>
      </c>
      <c r="Q15" s="345" t="n">
        <v>0</v>
      </c>
      <c r="R15" s="345" t="n">
        <v>0</v>
      </c>
      <c r="S15" s="345" t="n">
        <v>0</v>
      </c>
      <c r="T15" s="345" t="n">
        <v>182</v>
      </c>
      <c r="U15" s="345" t="n">
        <v>0</v>
      </c>
      <c r="V15" s="345" t="n">
        <v>8.5</v>
      </c>
    </row>
    <row r="16" ht="15" customHeight="1" s="290">
      <c r="A16" s="295" t="inlineStr">
        <is>
          <t>010459</t>
        </is>
      </c>
      <c r="B16" s="295" t="inlineStr">
        <is>
          <t>V.Vitoria</t>
        </is>
      </c>
      <c r="C16" s="334" t="inlineStr">
        <is>
          <t>MO</t>
        </is>
      </c>
      <c r="D16" s="336" t="n">
        <v>88</v>
      </c>
      <c r="E16" s="336" t="n">
        <v>88</v>
      </c>
      <c r="F16" s="336" t="n">
        <v>176</v>
      </c>
      <c r="G16" s="336" t="n">
        <v>1</v>
      </c>
      <c r="H16" s="336" t="n">
        <v>2.3</v>
      </c>
      <c r="I16" s="336" t="n">
        <v>0</v>
      </c>
      <c r="J16" s="336" t="n">
        <v>0</v>
      </c>
      <c r="K16" s="336" t="n">
        <v>0</v>
      </c>
      <c r="L16" s="336" t="n">
        <v>0</v>
      </c>
      <c r="M16" s="336" t="n">
        <v>0</v>
      </c>
      <c r="N16" s="336" t="n">
        <v>0</v>
      </c>
      <c r="O16" s="336" t="n">
        <v>0</v>
      </c>
      <c r="P16" s="340" t="n">
        <v>0</v>
      </c>
      <c r="Q16" s="340" t="n">
        <v>0</v>
      </c>
      <c r="R16" s="340" t="n">
        <v>0</v>
      </c>
      <c r="S16" s="340" t="n">
        <v>0</v>
      </c>
      <c r="T16" s="340" t="n">
        <v>176</v>
      </c>
      <c r="U16" s="340" t="n">
        <v>0</v>
      </c>
      <c r="V16" s="340" t="n">
        <v>8.5</v>
      </c>
    </row>
    <row r="17" ht="15" customHeight="1" s="290">
      <c r="A17" s="296" t="inlineStr">
        <is>
          <t>010445</t>
        </is>
      </c>
      <c r="B17" s="295" t="inlineStr">
        <is>
          <t>Cam.Pedras</t>
        </is>
      </c>
      <c r="C17" s="349" t="inlineStr">
        <is>
          <t>MO</t>
        </is>
      </c>
      <c r="D17" s="342" t="n">
        <v>74</v>
      </c>
      <c r="E17" s="342" t="n">
        <v>74</v>
      </c>
      <c r="F17" s="342" t="n">
        <v>148</v>
      </c>
      <c r="G17" s="342" t="n">
        <v>1</v>
      </c>
      <c r="H17" s="342" t="n">
        <v>2.3</v>
      </c>
      <c r="I17" s="342" t="n">
        <v>0</v>
      </c>
      <c r="J17" s="342" t="n">
        <v>0</v>
      </c>
      <c r="K17" s="342" t="n">
        <v>0</v>
      </c>
      <c r="L17" s="342" t="n">
        <v>0</v>
      </c>
      <c r="M17" s="342" t="n">
        <v>0</v>
      </c>
      <c r="N17" s="342" t="n">
        <v>0</v>
      </c>
      <c r="O17" s="342" t="n">
        <v>0</v>
      </c>
      <c r="P17" s="345" t="n">
        <v>0</v>
      </c>
      <c r="Q17" s="345" t="n">
        <v>0</v>
      </c>
      <c r="R17" s="345" t="n">
        <v>0</v>
      </c>
      <c r="S17" s="345" t="n">
        <v>0</v>
      </c>
      <c r="T17" s="345" t="n">
        <v>148</v>
      </c>
      <c r="U17" s="345" t="n">
        <v>0</v>
      </c>
      <c r="V17" s="345" t="n">
        <v>8.5</v>
      </c>
    </row>
    <row r="18" ht="15" customHeight="1" s="290">
      <c r="A18" s="295" t="inlineStr">
        <is>
          <t>010513</t>
        </is>
      </c>
      <c r="B18" s="295" t="inlineStr">
        <is>
          <t>L.Penha(JB)</t>
        </is>
      </c>
      <c r="C18" s="334" t="inlineStr">
        <is>
          <t>MO</t>
        </is>
      </c>
      <c r="D18" s="336" t="n">
        <v>64</v>
      </c>
      <c r="E18" s="336" t="n">
        <v>64</v>
      </c>
      <c r="F18" s="336" t="n">
        <v>128</v>
      </c>
      <c r="G18" s="336" t="n">
        <v>1</v>
      </c>
      <c r="H18" s="336" t="n">
        <v>2.3</v>
      </c>
      <c r="I18" s="336" t="n">
        <v>0</v>
      </c>
      <c r="J18" s="336" t="n">
        <v>0</v>
      </c>
      <c r="K18" s="336" t="n">
        <v>0</v>
      </c>
      <c r="L18" s="336" t="n">
        <v>0</v>
      </c>
      <c r="M18" s="336" t="n">
        <v>0</v>
      </c>
      <c r="N18" s="336" t="n">
        <v>0</v>
      </c>
      <c r="O18" s="336" t="n">
        <v>0</v>
      </c>
      <c r="P18" s="340" t="n">
        <v>0</v>
      </c>
      <c r="Q18" s="340" t="n">
        <v>0</v>
      </c>
      <c r="R18" s="340" t="n">
        <v>0</v>
      </c>
      <c r="S18" s="340" t="n">
        <v>0</v>
      </c>
      <c r="T18" s="340" t="n">
        <v>128</v>
      </c>
      <c r="U18" s="340" t="n">
        <v>0</v>
      </c>
      <c r="V18" s="340" t="n">
        <v>8.5</v>
      </c>
    </row>
    <row r="19" ht="15" customHeight="1" s="290">
      <c r="A19" s="296" t="inlineStr">
        <is>
          <t>010463</t>
        </is>
      </c>
      <c r="B19" s="295" t="inlineStr">
        <is>
          <t>V.Pantanal M</t>
        </is>
      </c>
      <c r="C19" s="349" t="inlineStr">
        <is>
          <t>MO</t>
        </is>
      </c>
      <c r="D19" s="342" t="n">
        <v>61</v>
      </c>
      <c r="E19" s="342" t="n">
        <v>61</v>
      </c>
      <c r="F19" s="342" t="n">
        <v>122</v>
      </c>
      <c r="G19" s="342" t="n">
        <v>1</v>
      </c>
      <c r="H19" s="342" t="n">
        <v>2.3</v>
      </c>
      <c r="I19" s="342" t="n">
        <v>0</v>
      </c>
      <c r="J19" s="342" t="n">
        <v>0</v>
      </c>
      <c r="K19" s="342" t="n">
        <v>0</v>
      </c>
      <c r="L19" s="342" t="n">
        <v>0</v>
      </c>
      <c r="M19" s="342" t="n">
        <v>0</v>
      </c>
      <c r="N19" s="342" t="n">
        <v>0</v>
      </c>
      <c r="O19" s="342" t="n">
        <v>0</v>
      </c>
      <c r="P19" s="345" t="n">
        <v>0</v>
      </c>
      <c r="Q19" s="345" t="n">
        <v>0</v>
      </c>
      <c r="R19" s="345" t="n">
        <v>0</v>
      </c>
      <c r="S19" s="345" t="n">
        <v>0</v>
      </c>
      <c r="T19" s="345" t="n">
        <v>122</v>
      </c>
      <c r="U19" s="345" t="n">
        <v>0</v>
      </c>
      <c r="V19" s="345" t="n">
        <v>8.5</v>
      </c>
    </row>
    <row r="20" ht="15" customHeight="1" s="290">
      <c r="A20" s="295" t="inlineStr">
        <is>
          <t>010454</t>
        </is>
      </c>
      <c r="B20" s="295" t="inlineStr">
        <is>
          <t>Pacheco SC</t>
        </is>
      </c>
      <c r="C20" s="334" t="inlineStr">
        <is>
          <t>MO</t>
        </is>
      </c>
      <c r="D20" s="336" t="n">
        <v>50</v>
      </c>
      <c r="E20" s="336" t="n">
        <v>50</v>
      </c>
      <c r="F20" s="336" t="n">
        <v>100</v>
      </c>
      <c r="G20" s="336" t="n">
        <v>1</v>
      </c>
      <c r="H20" s="336" t="n">
        <v>2.3</v>
      </c>
      <c r="I20" s="336" t="n">
        <v>0</v>
      </c>
      <c r="J20" s="336" t="n">
        <v>0</v>
      </c>
      <c r="K20" s="336" t="n">
        <v>0</v>
      </c>
      <c r="L20" s="336" t="n">
        <v>0</v>
      </c>
      <c r="M20" s="336" t="n">
        <v>0</v>
      </c>
      <c r="N20" s="336" t="n">
        <v>0</v>
      </c>
      <c r="O20" s="336" t="n">
        <v>0</v>
      </c>
      <c r="P20" s="340" t="n">
        <v>0</v>
      </c>
      <c r="Q20" s="340" t="n">
        <v>0</v>
      </c>
      <c r="R20" s="340" t="n">
        <v>0</v>
      </c>
      <c r="S20" s="340" t="n">
        <v>0</v>
      </c>
      <c r="T20" s="340" t="n">
        <v>100</v>
      </c>
      <c r="U20" s="340" t="n">
        <v>0</v>
      </c>
      <c r="V20" s="340" t="n">
        <v>8.5</v>
      </c>
    </row>
    <row r="21" ht="15" customHeight="1" s="290">
      <c r="A21" s="296" t="inlineStr">
        <is>
          <t>010456</t>
        </is>
      </c>
      <c r="B21" s="295" t="inlineStr">
        <is>
          <t>N.Cintra(b)</t>
        </is>
      </c>
      <c r="C21" s="349" t="inlineStr">
        <is>
          <t>MO</t>
        </is>
      </c>
      <c r="D21" s="342" t="n">
        <v>45</v>
      </c>
      <c r="E21" s="342" t="n">
        <v>45</v>
      </c>
      <c r="F21" s="342" t="n">
        <v>90</v>
      </c>
      <c r="G21" s="342" t="n">
        <v>1</v>
      </c>
      <c r="H21" s="342" t="n">
        <v>2.3</v>
      </c>
      <c r="I21" s="342" t="n">
        <v>0</v>
      </c>
      <c r="J21" s="342" t="n">
        <v>0</v>
      </c>
      <c r="K21" s="342" t="n">
        <v>0</v>
      </c>
      <c r="L21" s="342" t="n">
        <v>0</v>
      </c>
      <c r="M21" s="342" t="n">
        <v>0</v>
      </c>
      <c r="N21" s="342" t="n">
        <v>0</v>
      </c>
      <c r="O21" s="342" t="n">
        <v>0</v>
      </c>
      <c r="P21" s="345" t="n">
        <v>0</v>
      </c>
      <c r="Q21" s="345" t="n">
        <v>0</v>
      </c>
      <c r="R21" s="345" t="n">
        <v>0</v>
      </c>
      <c r="S21" s="345" t="n">
        <v>0</v>
      </c>
      <c r="T21" s="345" t="n">
        <v>90</v>
      </c>
      <c r="U21" s="345" t="n">
        <v>0</v>
      </c>
      <c r="V21" s="345" t="n">
        <v>8.5</v>
      </c>
    </row>
    <row r="22" ht="15" customHeight="1" s="290">
      <c r="A22" s="295" t="inlineStr">
        <is>
          <t>010451</t>
        </is>
      </c>
      <c r="B22" s="295" t="inlineStr">
        <is>
          <t>Jus.Sta Maria</t>
        </is>
      </c>
      <c r="C22" s="334" t="inlineStr">
        <is>
          <t>MO</t>
        </is>
      </c>
      <c r="D22" s="336" t="n">
        <v>43</v>
      </c>
      <c r="E22" s="336" t="n">
        <v>43</v>
      </c>
      <c r="F22" s="336" t="n">
        <v>86</v>
      </c>
      <c r="G22" s="336" t="n">
        <v>1</v>
      </c>
      <c r="H22" s="336" t="n">
        <v>2.3</v>
      </c>
      <c r="I22" s="336" t="n">
        <v>0</v>
      </c>
      <c r="J22" s="336" t="n">
        <v>0</v>
      </c>
      <c r="K22" s="336" t="n">
        <v>0</v>
      </c>
      <c r="L22" s="336" t="n">
        <v>0</v>
      </c>
      <c r="M22" s="336" t="n">
        <v>0</v>
      </c>
      <c r="N22" s="336" t="n">
        <v>0</v>
      </c>
      <c r="O22" s="336" t="n">
        <v>0</v>
      </c>
      <c r="P22" s="340" t="n">
        <v>0</v>
      </c>
      <c r="Q22" s="340" t="n">
        <v>0</v>
      </c>
      <c r="R22" s="340" t="n">
        <v>0</v>
      </c>
      <c r="S22" s="340" t="n">
        <v>0</v>
      </c>
      <c r="T22" s="340" t="n">
        <v>86</v>
      </c>
      <c r="U22" s="340" t="n">
        <v>0</v>
      </c>
      <c r="V22" s="340" t="n">
        <v>8.5</v>
      </c>
    </row>
    <row r="23" ht="15" customHeight="1" s="290">
      <c r="A23" s="296" t="inlineStr">
        <is>
          <t>010534</t>
        </is>
      </c>
      <c r="B23" s="295" t="inlineStr">
        <is>
          <t>Vale Verde</t>
        </is>
      </c>
      <c r="C23" s="349" t="inlineStr">
        <is>
          <t>MO</t>
        </is>
      </c>
      <c r="D23" s="342" t="n">
        <v>31</v>
      </c>
      <c r="E23" s="342" t="n">
        <v>31</v>
      </c>
      <c r="F23" s="342" t="n">
        <v>62</v>
      </c>
      <c r="G23" s="342" t="n">
        <v>1</v>
      </c>
      <c r="H23" s="342" t="n">
        <v>2.3</v>
      </c>
      <c r="I23" s="342" t="n">
        <v>0</v>
      </c>
      <c r="J23" s="342" t="n">
        <v>0</v>
      </c>
      <c r="K23" s="342" t="n">
        <v>0</v>
      </c>
      <c r="L23" s="342" t="n">
        <v>0</v>
      </c>
      <c r="M23" s="342" t="n">
        <v>0</v>
      </c>
      <c r="N23" s="342" t="n">
        <v>0</v>
      </c>
      <c r="O23" s="342" t="n">
        <v>0</v>
      </c>
      <c r="P23" s="345" t="n">
        <v>0</v>
      </c>
      <c r="Q23" s="345" t="n">
        <v>0</v>
      </c>
      <c r="R23" s="345" t="n">
        <v>0</v>
      </c>
      <c r="S23" s="345" t="n">
        <v>0</v>
      </c>
      <c r="T23" s="345" t="n">
        <v>62</v>
      </c>
      <c r="U23" s="345" t="n">
        <v>0</v>
      </c>
      <c r="V23" s="345" t="n">
        <v>8.5</v>
      </c>
    </row>
    <row r="24" ht="15" customHeight="1" s="290">
      <c r="A24" s="295" t="inlineStr">
        <is>
          <t>010488</t>
        </is>
      </c>
      <c r="B24" s="295" t="inlineStr">
        <is>
          <t>M.Serrat I</t>
        </is>
      </c>
      <c r="C24" s="334" t="inlineStr">
        <is>
          <t>MO</t>
        </is>
      </c>
      <c r="D24" s="336" t="n">
        <v>10</v>
      </c>
      <c r="E24" s="336" t="n">
        <v>10</v>
      </c>
      <c r="F24" s="336" t="n">
        <v>20</v>
      </c>
      <c r="G24" s="336" t="n">
        <v>1</v>
      </c>
      <c r="H24" s="336" t="n">
        <v>2.3</v>
      </c>
      <c r="I24" s="336" t="n">
        <v>0</v>
      </c>
      <c r="J24" s="336" t="n">
        <v>0</v>
      </c>
      <c r="K24" s="336" t="n">
        <v>0</v>
      </c>
      <c r="L24" s="336" t="n">
        <v>0</v>
      </c>
      <c r="M24" s="336" t="n">
        <v>0</v>
      </c>
      <c r="N24" s="336" t="n">
        <v>0</v>
      </c>
      <c r="O24" s="336" t="n">
        <v>0</v>
      </c>
      <c r="P24" s="340" t="n">
        <v>0</v>
      </c>
      <c r="Q24" s="340" t="n">
        <v>0</v>
      </c>
      <c r="R24" s="340" t="n">
        <v>0</v>
      </c>
      <c r="S24" s="340" t="n">
        <v>0</v>
      </c>
      <c r="T24" s="340" t="n">
        <v>20</v>
      </c>
      <c r="U24" s="340" t="n">
        <v>0</v>
      </c>
      <c r="V24" s="340" t="n">
        <v>8.5</v>
      </c>
    </row>
    <row r="25" ht="15" customHeight="1" s="290">
      <c r="A25" s="296" t="inlineStr">
        <is>
          <t>010448</t>
        </is>
      </c>
      <c r="B25" s="295" t="inlineStr">
        <is>
          <t>Caneleira III</t>
        </is>
      </c>
      <c r="C25" s="349" t="inlineStr">
        <is>
          <t>MO</t>
        </is>
      </c>
      <c r="D25" s="342" t="n">
        <v>1</v>
      </c>
      <c r="E25" s="342" t="n">
        <v>1</v>
      </c>
      <c r="F25" s="342" t="n">
        <v>2</v>
      </c>
      <c r="G25" s="342" t="n">
        <v>1</v>
      </c>
      <c r="H25" s="342" t="n">
        <v>2.3</v>
      </c>
      <c r="I25" s="342" t="n">
        <v>0</v>
      </c>
      <c r="J25" s="342" t="n">
        <v>0</v>
      </c>
      <c r="K25" s="342" t="n">
        <v>0</v>
      </c>
      <c r="L25" s="342" t="n">
        <v>0</v>
      </c>
      <c r="M25" s="342" t="n">
        <v>0</v>
      </c>
      <c r="N25" s="342" t="n">
        <v>0</v>
      </c>
      <c r="O25" s="342" t="n">
        <v>0</v>
      </c>
      <c r="P25" s="345" t="n">
        <v>0</v>
      </c>
      <c r="Q25" s="345" t="n">
        <v>0</v>
      </c>
      <c r="R25" s="345" t="n">
        <v>0</v>
      </c>
      <c r="S25" s="345" t="n">
        <v>0</v>
      </c>
      <c r="T25" s="345" t="n">
        <v>2</v>
      </c>
      <c r="U25" s="345" t="n">
        <v>0</v>
      </c>
      <c r="V25" s="345" t="n">
        <v>8.5</v>
      </c>
    </row>
    <row r="26" ht="15" customHeight="1" s="290">
      <c r="A26" s="295" t="n"/>
      <c r="B26" s="295" t="inlineStr">
        <is>
          <t>TOTAL</t>
        </is>
      </c>
      <c r="C26" s="334" t="n"/>
      <c r="D26" s="336" t="n">
        <v>3174</v>
      </c>
      <c r="E26" s="336" t="n">
        <v>3627</v>
      </c>
      <c r="F26" s="336" t="n">
        <v>6801</v>
      </c>
      <c r="G26" s="336" t="n">
        <v>23</v>
      </c>
      <c r="H26" s="336" t="n"/>
      <c r="I26" s="336" t="n">
        <v>0</v>
      </c>
      <c r="J26" s="336" t="n">
        <v>0</v>
      </c>
      <c r="K26" s="336" t="n">
        <v>0</v>
      </c>
      <c r="L26" s="336" t="n">
        <v>0</v>
      </c>
      <c r="M26" s="336" t="n">
        <v>0</v>
      </c>
      <c r="N26" s="336" t="n">
        <v>0</v>
      </c>
      <c r="O26" s="336" t="n">
        <v>0</v>
      </c>
      <c r="P26" s="340" t="n">
        <v>0</v>
      </c>
      <c r="Q26" s="340" t="n">
        <v>0</v>
      </c>
      <c r="R26" s="340" t="n">
        <v>0</v>
      </c>
      <c r="S26" s="340" t="n">
        <v>0</v>
      </c>
      <c r="T26" s="340" t="n">
        <v>6801</v>
      </c>
      <c r="U26" s="340" t="n">
        <v>0</v>
      </c>
      <c r="V26" s="340" t="n">
        <v>195.5</v>
      </c>
    </row>
    <row r="27" ht="15" customHeight="1" s="290">
      <c r="A27" s="296" t="inlineStr">
        <is>
          <t>MATERIAL</t>
        </is>
      </c>
      <c r="B27" s="295" t="n"/>
      <c r="C27" s="349" t="n"/>
      <c r="D27" s="342" t="n"/>
      <c r="E27" s="342" t="n"/>
      <c r="F27" s="342" t="n"/>
      <c r="G27" s="342" t="n"/>
      <c r="H27" s="342" t="n"/>
      <c r="I27" s="342" t="n"/>
      <c r="J27" s="342" t="n"/>
      <c r="K27" s="342" t="n"/>
      <c r="L27" s="342" t="n"/>
      <c r="M27" s="342" t="n"/>
      <c r="N27" s="342" t="n"/>
      <c r="O27" s="342" t="n"/>
      <c r="P27" s="349" t="n"/>
      <c r="Q27" s="349" t="n"/>
      <c r="R27" s="349" t="n"/>
      <c r="S27" s="349" t="n"/>
      <c r="T27" s="349" t="n"/>
      <c r="U27" s="349" t="n"/>
      <c r="V27" s="349" t="n"/>
    </row>
    <row r="28" ht="15" customHeight="1" s="290">
      <c r="A28" s="295" t="inlineStr">
        <is>
          <t>Material</t>
        </is>
      </c>
      <c r="B28" s="295" t="inlineStr">
        <is>
          <t>Fator</t>
        </is>
      </c>
      <c r="C28" s="334" t="inlineStr">
        <is>
          <t>Total</t>
        </is>
      </c>
      <c r="D28" s="336" t="inlineStr">
        <is>
          <t>Abr</t>
        </is>
      </c>
      <c r="E28" s="336" t="inlineStr">
        <is>
          <t>Mai</t>
        </is>
      </c>
      <c r="F28" s="336" t="inlineStr">
        <is>
          <t>Jun</t>
        </is>
      </c>
      <c r="G28" s="336" t="inlineStr">
        <is>
          <t>Jul</t>
        </is>
      </c>
      <c r="H28" s="336" t="inlineStr">
        <is>
          <t>Ago</t>
        </is>
      </c>
      <c r="I28" s="336" t="inlineStr">
        <is>
          <t>Set</t>
        </is>
      </c>
      <c r="J28" s="336" t="inlineStr">
        <is>
          <t>Out</t>
        </is>
      </c>
      <c r="K28" s="336" t="inlineStr">
        <is>
          <t>Nov</t>
        </is>
      </c>
      <c r="L28" s="336" t="inlineStr">
        <is>
          <t>Dez</t>
        </is>
      </c>
      <c r="M28" s="336" t="inlineStr">
        <is>
          <t>Jan/27</t>
        </is>
      </c>
      <c r="N28" s="336" t="n"/>
      <c r="O28" s="336" t="n"/>
      <c r="P28" s="334" t="n"/>
      <c r="Q28" s="334" t="n"/>
      <c r="R28" s="334" t="n"/>
      <c r="S28" s="334" t="n"/>
      <c r="T28" s="334" t="n"/>
      <c r="U28" s="334" t="n"/>
      <c r="V28" s="334" t="n"/>
    </row>
    <row r="29" ht="15" customHeight="1" s="290">
      <c r="A29" s="296" t="inlineStr">
        <is>
          <t>Tubo PVC ESG</t>
        </is>
      </c>
      <c r="B29" s="345" t="n">
        <v>0.55</v>
      </c>
      <c r="C29" s="345" t="n">
        <v>0</v>
      </c>
      <c r="D29" s="342" t="n">
        <v>0</v>
      </c>
      <c r="E29" s="342" t="n">
        <v>0</v>
      </c>
      <c r="F29" s="342" t="n">
        <v>0</v>
      </c>
      <c r="G29" s="342" t="n">
        <v>0</v>
      </c>
      <c r="H29" s="342" t="n">
        <v>0</v>
      </c>
      <c r="I29" s="342" t="n">
        <v>0</v>
      </c>
      <c r="J29" s="342" t="n">
        <v>0</v>
      </c>
      <c r="K29" s="342" t="n">
        <v>0</v>
      </c>
      <c r="L29" s="342" t="n">
        <v>0</v>
      </c>
      <c r="M29" s="342" t="n">
        <v>0</v>
      </c>
      <c r="N29" s="342" t="n"/>
      <c r="O29" s="342" t="n"/>
      <c r="P29" s="349" t="n"/>
      <c r="Q29" s="349" t="n"/>
      <c r="R29" s="349" t="n"/>
      <c r="S29" s="349" t="n"/>
      <c r="T29" s="349" t="n"/>
      <c r="U29" s="349" t="n"/>
      <c r="V29" s="349" t="n"/>
    </row>
    <row r="30" ht="15" customHeight="1" s="290">
      <c r="A30" s="295" t="inlineStr">
        <is>
          <t>Tubo PEAD Agua</t>
        </is>
      </c>
      <c r="B30" s="340" t="n">
        <v>0.65</v>
      </c>
      <c r="C30" s="340" t="n">
        <v>0</v>
      </c>
      <c r="D30" s="336" t="n">
        <v>0</v>
      </c>
      <c r="E30" s="336" t="n">
        <v>0</v>
      </c>
      <c r="F30" s="336" t="n">
        <v>0</v>
      </c>
      <c r="G30" s="336" t="n">
        <v>0</v>
      </c>
      <c r="H30" s="336" t="n">
        <v>0</v>
      </c>
      <c r="I30" s="336" t="n">
        <v>0</v>
      </c>
      <c r="J30" s="336" t="n">
        <v>0</v>
      </c>
      <c r="K30" s="336" t="n">
        <v>0</v>
      </c>
      <c r="L30" s="336" t="n">
        <v>0</v>
      </c>
      <c r="M30" s="336" t="n">
        <v>0</v>
      </c>
      <c r="N30" s="336" t="n"/>
      <c r="O30" s="336" t="n"/>
      <c r="P30" s="334" t="n"/>
      <c r="Q30" s="334" t="n"/>
      <c r="R30" s="334" t="n"/>
      <c r="S30" s="334" t="n"/>
      <c r="T30" s="334" t="n"/>
      <c r="U30" s="334" t="n"/>
      <c r="V30" s="334" t="n"/>
    </row>
    <row r="31" ht="15" customHeight="1" s="290">
      <c r="A31" s="296" t="inlineStr">
        <is>
          <t>Areia</t>
        </is>
      </c>
      <c r="B31" s="345" t="n">
        <v>0.27</v>
      </c>
      <c r="C31" s="345" t="n">
        <v>0</v>
      </c>
      <c r="D31" s="342" t="n">
        <v>0</v>
      </c>
      <c r="E31" s="342" t="n">
        <v>0</v>
      </c>
      <c r="F31" s="342" t="n">
        <v>0</v>
      </c>
      <c r="G31" s="342" t="n">
        <v>0</v>
      </c>
      <c r="H31" s="342" t="n">
        <v>0</v>
      </c>
      <c r="I31" s="342" t="n">
        <v>0</v>
      </c>
      <c r="J31" s="342" t="n">
        <v>0</v>
      </c>
      <c r="K31" s="342" t="n">
        <v>0</v>
      </c>
      <c r="L31" s="342" t="n">
        <v>0</v>
      </c>
      <c r="M31" s="342" t="n">
        <v>0</v>
      </c>
      <c r="N31" s="342" t="n"/>
      <c r="O31" s="342" t="n"/>
      <c r="P31" s="349" t="n"/>
      <c r="Q31" s="349" t="n"/>
      <c r="R31" s="349" t="n"/>
      <c r="S31" s="349" t="n"/>
      <c r="T31" s="349" t="n"/>
      <c r="U31" s="349" t="n"/>
      <c r="V31" s="349" t="n"/>
    </row>
    <row r="32" ht="15" customHeight="1" s="290">
      <c r="A32" s="295" t="inlineStr">
        <is>
          <t>Brita</t>
        </is>
      </c>
      <c r="B32" s="340" t="n">
        <v>0.12</v>
      </c>
      <c r="C32" s="340" t="n">
        <v>0</v>
      </c>
      <c r="D32" s="336" t="n">
        <v>0</v>
      </c>
      <c r="E32" s="336" t="n">
        <v>0</v>
      </c>
      <c r="F32" s="336" t="n">
        <v>0</v>
      </c>
      <c r="G32" s="336" t="n">
        <v>0</v>
      </c>
      <c r="H32" s="336" t="n">
        <v>0</v>
      </c>
      <c r="I32" s="336" t="n">
        <v>0</v>
      </c>
      <c r="J32" s="336" t="n">
        <v>0</v>
      </c>
      <c r="K32" s="336" t="n">
        <v>0</v>
      </c>
      <c r="L32" s="336" t="n">
        <v>0</v>
      </c>
      <c r="M32" s="336" t="n">
        <v>0</v>
      </c>
      <c r="N32" s="336" t="n"/>
      <c r="O32" s="336" t="n"/>
      <c r="P32" s="334" t="n"/>
      <c r="Q32" s="334" t="n"/>
      <c r="R32" s="334" t="n"/>
      <c r="S32" s="334" t="n"/>
      <c r="T32" s="334" t="n"/>
      <c r="U32" s="334" t="n"/>
      <c r="V32" s="334" t="n"/>
    </row>
    <row r="33" ht="15" customHeight="1" s="290">
      <c r="A33" s="296" t="inlineStr">
        <is>
          <t>Concreto</t>
        </is>
      </c>
      <c r="B33" s="345" t="n">
        <v>0.1</v>
      </c>
      <c r="C33" s="345" t="n">
        <v>0</v>
      </c>
      <c r="D33" s="342" t="n">
        <v>0</v>
      </c>
      <c r="E33" s="342" t="n">
        <v>0</v>
      </c>
      <c r="F33" s="342" t="n">
        <v>0</v>
      </c>
      <c r="G33" s="342" t="n">
        <v>0</v>
      </c>
      <c r="H33" s="342" t="n">
        <v>0</v>
      </c>
      <c r="I33" s="342" t="n">
        <v>0</v>
      </c>
      <c r="J33" s="342" t="n">
        <v>0</v>
      </c>
      <c r="K33" s="342" t="n">
        <v>0</v>
      </c>
      <c r="L33" s="342" t="n">
        <v>0</v>
      </c>
      <c r="M33" s="342" t="n">
        <v>0</v>
      </c>
      <c r="N33" s="342" t="n"/>
      <c r="O33" s="342" t="n"/>
      <c r="P33" s="349" t="n"/>
      <c r="Q33" s="349" t="n"/>
      <c r="R33" s="349" t="n"/>
      <c r="S33" s="349" t="n"/>
      <c r="T33" s="349" t="n"/>
      <c r="U33" s="349" t="n"/>
      <c r="V33" s="349" t="n"/>
    </row>
    <row r="34" ht="15" customHeight="1" s="290">
      <c r="A34" s="295" t="inlineStr">
        <is>
          <t>CBUQ</t>
        </is>
      </c>
      <c r="B34" s="340" t="n">
        <v>0.12</v>
      </c>
      <c r="C34" s="340" t="n">
        <v>0</v>
      </c>
      <c r="D34" s="336" t="n">
        <v>0</v>
      </c>
      <c r="E34" s="336" t="n">
        <v>0</v>
      </c>
      <c r="F34" s="336" t="n">
        <v>0</v>
      </c>
      <c r="G34" s="336" t="n">
        <v>0</v>
      </c>
      <c r="H34" s="336" t="n">
        <v>0</v>
      </c>
      <c r="I34" s="336" t="n">
        <v>0</v>
      </c>
      <c r="J34" s="336" t="n">
        <v>0</v>
      </c>
      <c r="K34" s="336" t="n">
        <v>0</v>
      </c>
      <c r="L34" s="336" t="n">
        <v>0</v>
      </c>
      <c r="M34" s="336" t="n">
        <v>0</v>
      </c>
      <c r="N34" s="336" t="n"/>
      <c r="O34" s="336" t="n"/>
      <c r="P34" s="334" t="n"/>
      <c r="Q34" s="334" t="n"/>
      <c r="R34" s="334" t="n"/>
      <c r="S34" s="334" t="n"/>
      <c r="T34" s="334" t="n"/>
      <c r="U34" s="334" t="n"/>
      <c r="V34" s="334" t="n"/>
    </row>
  </sheetData>
  <mergeCells count="1">
    <mergeCell ref="A1:V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João Carlos | ESG 91% | AGU 5.759m restante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4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867/955m (91%)</t>
        </is>
      </c>
      <c r="C4" s="295" t="n"/>
      <c r="D4" s="334" t="n"/>
      <c r="E4" s="334" t="inlineStr">
        <is>
          <t>AG: 930/93m (998%)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PI 68</t>
        </is>
      </c>
      <c r="D6" s="334" t="inlineStr">
        <is>
          <t>PI 64</t>
        </is>
      </c>
      <c r="E6" s="340" t="n">
        <v>26.32</v>
      </c>
      <c r="F6" s="334" t="inlineStr">
        <is>
          <t>300</t>
        </is>
      </c>
      <c r="G6" s="334" t="inlineStr">
        <is>
          <t>Tubo PVC</t>
        </is>
      </c>
      <c r="H6" s="340" t="n">
        <v>1.59</v>
      </c>
      <c r="I6" s="340" t="n">
        <v>33.41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PI 62</t>
        </is>
      </c>
      <c r="D7" s="349" t="inlineStr">
        <is>
          <t>PI 44</t>
        </is>
      </c>
      <c r="E7" s="345" t="n">
        <v>10.45</v>
      </c>
      <c r="F7" s="349" t="inlineStr">
        <is>
          <t>300</t>
        </is>
      </c>
      <c r="G7" s="349" t="inlineStr">
        <is>
          <t>Tubo PVC</t>
        </is>
      </c>
      <c r="H7" s="345" t="n">
        <v>3.11</v>
      </c>
      <c r="I7" s="345" t="n">
        <v>26.01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PI 44</t>
        </is>
      </c>
      <c r="D8" s="334" t="inlineStr">
        <is>
          <t>PI 02</t>
        </is>
      </c>
      <c r="E8" s="340" t="n">
        <v>8.279999999999999</v>
      </c>
      <c r="F8" s="334" t="inlineStr">
        <is>
          <t>300</t>
        </is>
      </c>
      <c r="G8" s="334" t="inlineStr">
        <is>
          <t>Tubo PVC</t>
        </is>
      </c>
      <c r="H8" s="340" t="n">
        <v>4.32</v>
      </c>
      <c r="I8" s="340" t="n">
        <v>28.6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PI 06</t>
        </is>
      </c>
      <c r="D9" s="349" t="inlineStr">
        <is>
          <t>PI 16</t>
        </is>
      </c>
      <c r="E9" s="345" t="n">
        <v>35.86</v>
      </c>
      <c r="F9" s="349" t="inlineStr">
        <is>
          <t>300</t>
        </is>
      </c>
      <c r="G9" s="349" t="inlineStr">
        <is>
          <t>Tubo PVC</t>
        </is>
      </c>
      <c r="H9" s="345" t="n">
        <v>1.77</v>
      </c>
      <c r="I9" s="345" t="n">
        <v>50.66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PI 62</t>
        </is>
      </c>
      <c r="D10" s="334" t="inlineStr">
        <is>
          <t>PI 63</t>
        </is>
      </c>
      <c r="E10" s="340" t="n">
        <v>12.77</v>
      </c>
      <c r="F10" s="334" t="inlineStr">
        <is>
          <t>300</t>
        </is>
      </c>
      <c r="G10" s="334" t="inlineStr">
        <is>
          <t>Tubo PVC</t>
        </is>
      </c>
      <c r="H10" s="340" t="n">
        <v>1.87</v>
      </c>
      <c r="I10" s="340" t="n">
        <v>19.07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PI 64</t>
        </is>
      </c>
      <c r="D11" s="349" t="inlineStr">
        <is>
          <t>PI 63</t>
        </is>
      </c>
      <c r="E11" s="345" t="n">
        <v>9.35</v>
      </c>
      <c r="F11" s="349" t="inlineStr">
        <is>
          <t>300</t>
        </is>
      </c>
      <c r="G11" s="349" t="inlineStr">
        <is>
          <t>Tubo PVC</t>
        </is>
      </c>
      <c r="H11" s="345" t="n">
        <v>1.96</v>
      </c>
      <c r="I11" s="345" t="n">
        <v>14.69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PI 16</t>
        </is>
      </c>
      <c r="D12" s="334" t="inlineStr">
        <is>
          <t>PI 19</t>
        </is>
      </c>
      <c r="E12" s="340" t="n">
        <v>8.4</v>
      </c>
      <c r="F12" s="334" t="inlineStr">
        <is>
          <t>200</t>
        </is>
      </c>
      <c r="G12" s="334" t="inlineStr">
        <is>
          <t>Tubo PVC</t>
        </is>
      </c>
      <c r="H12" s="340" t="n">
        <v>2.6</v>
      </c>
      <c r="I12" s="340" t="n">
        <v>17.48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PI 118</t>
        </is>
      </c>
      <c r="D13" s="349" t="inlineStr">
        <is>
          <t>PI 115</t>
        </is>
      </c>
      <c r="E13" s="345" t="n">
        <v>13.75</v>
      </c>
      <c r="F13" s="349" t="inlineStr">
        <is>
          <t>1000</t>
        </is>
      </c>
      <c r="G13" s="349" t="inlineStr">
        <is>
          <t>Tubo de Concreto</t>
        </is>
      </c>
      <c r="H13" s="345" t="n">
        <v>0.73</v>
      </c>
      <c r="I13" s="345" t="n">
        <v>8.02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PI 115</t>
        </is>
      </c>
      <c r="D14" s="334" t="inlineStr">
        <is>
          <t>PI 113</t>
        </is>
      </c>
      <c r="E14" s="340" t="n">
        <v>11.52</v>
      </c>
      <c r="F14" s="334" t="inlineStr">
        <is>
          <t>1000</t>
        </is>
      </c>
      <c r="G14" s="334" t="inlineStr">
        <is>
          <t>Tubo de Concreto</t>
        </is>
      </c>
      <c r="H14" s="340" t="n">
        <v>0.98</v>
      </c>
      <c r="I14" s="340" t="n">
        <v>9.06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PI 68</t>
        </is>
      </c>
      <c r="D15" s="349" t="inlineStr">
        <is>
          <t>PI 65</t>
        </is>
      </c>
      <c r="E15" s="345" t="n">
        <v>10.76</v>
      </c>
      <c r="F15" s="349" t="inlineStr">
        <is>
          <t>1000</t>
        </is>
      </c>
      <c r="G15" s="349" t="inlineStr">
        <is>
          <t>Tubo de Concreto</t>
        </is>
      </c>
      <c r="H15" s="345" t="n">
        <v>0.6899999999999999</v>
      </c>
      <c r="I15" s="345" t="n">
        <v>5.96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PI 65</t>
        </is>
      </c>
      <c r="D16" s="334" t="inlineStr">
        <is>
          <t>PI 64</t>
        </is>
      </c>
      <c r="E16" s="340" t="n">
        <v>10.69</v>
      </c>
      <c r="F16" s="334" t="inlineStr">
        <is>
          <t>1000</t>
        </is>
      </c>
      <c r="G16" s="334" t="inlineStr">
        <is>
          <t>Tubo de Concreto</t>
        </is>
      </c>
      <c r="H16" s="340" t="n">
        <v>1.19</v>
      </c>
      <c r="I16" s="340" t="n">
        <v>10.21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PI 64</t>
        </is>
      </c>
      <c r="D17" s="349" t="inlineStr">
        <is>
          <t>PI 63</t>
        </is>
      </c>
      <c r="E17" s="345" t="n">
        <v>9.380000000000001</v>
      </c>
      <c r="F17" s="349" t="inlineStr">
        <is>
          <t>1000</t>
        </is>
      </c>
      <c r="G17" s="349" t="inlineStr">
        <is>
          <t>Tubo de Concreto</t>
        </is>
      </c>
      <c r="H17" s="345" t="n">
        <v>1.96</v>
      </c>
      <c r="I17" s="345" t="n">
        <v>14.74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PI 63</t>
        </is>
      </c>
      <c r="D18" s="334" t="inlineStr">
        <is>
          <t>PI 62</t>
        </is>
      </c>
      <c r="E18" s="340" t="n">
        <v>12.32</v>
      </c>
      <c r="F18" s="334" t="inlineStr">
        <is>
          <t>1000</t>
        </is>
      </c>
      <c r="G18" s="334" t="inlineStr">
        <is>
          <t>Tubo de Concreto</t>
        </is>
      </c>
      <c r="H18" s="340" t="n">
        <v>1.87</v>
      </c>
      <c r="I18" s="340" t="n">
        <v>18.4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PI 98</t>
        </is>
      </c>
      <c r="D19" s="349" t="inlineStr">
        <is>
          <t>PI 03</t>
        </is>
      </c>
      <c r="E19" s="345" t="n">
        <v>4.03</v>
      </c>
      <c r="F19" s="349" t="inlineStr">
        <is>
          <t>200</t>
        </is>
      </c>
      <c r="G19" s="349" t="inlineStr">
        <is>
          <t>Tubo PVC</t>
        </is>
      </c>
      <c r="H19" s="345" t="n">
        <v>0.89</v>
      </c>
      <c r="I19" s="345" t="n">
        <v>2.87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PV 01</t>
        </is>
      </c>
      <c r="D20" s="334" t="inlineStr">
        <is>
          <t>PV 02</t>
        </is>
      </c>
      <c r="E20" s="340" t="n">
        <v>20.53</v>
      </c>
      <c r="F20" s="334" t="inlineStr">
        <is>
          <t>300</t>
        </is>
      </c>
      <c r="G20" s="334" t="inlineStr">
        <is>
          <t>Tubo PVC</t>
        </is>
      </c>
      <c r="H20" s="340" t="n">
        <v>0.84</v>
      </c>
      <c r="I20" s="340" t="n">
        <v>13.82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PV 03</t>
        </is>
      </c>
      <c r="D21" s="349" t="inlineStr">
        <is>
          <t>PV 04</t>
        </is>
      </c>
      <c r="E21" s="345" t="n">
        <v>31.7</v>
      </c>
      <c r="F21" s="349" t="inlineStr">
        <is>
          <t>300</t>
        </is>
      </c>
      <c r="G21" s="349" t="inlineStr">
        <is>
          <t>Tubo PVC</t>
        </is>
      </c>
      <c r="H21" s="345" t="n">
        <v>1.2</v>
      </c>
      <c r="I21" s="345" t="n">
        <v>30.48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PV 02</t>
        </is>
      </c>
      <c r="D22" s="334" t="inlineStr">
        <is>
          <t>PV 03</t>
        </is>
      </c>
      <c r="E22" s="340" t="n">
        <v>19.98</v>
      </c>
      <c r="F22" s="334" t="inlineStr">
        <is>
          <t>300</t>
        </is>
      </c>
      <c r="G22" s="334" t="inlineStr">
        <is>
          <t>Tubo PVC</t>
        </is>
      </c>
      <c r="H22" s="340" t="n">
        <v>1.08</v>
      </c>
      <c r="I22" s="340" t="n">
        <v>17.21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PV 05</t>
        </is>
      </c>
      <c r="D23" s="349" t="inlineStr">
        <is>
          <t>PV 06</t>
        </is>
      </c>
      <c r="E23" s="345" t="n">
        <v>20.66</v>
      </c>
      <c r="F23" s="349" t="inlineStr">
        <is>
          <t>300</t>
        </is>
      </c>
      <c r="G23" s="349" t="inlineStr">
        <is>
          <t>Tubo PVC</t>
        </is>
      </c>
      <c r="H23" s="345" t="n">
        <v>1.32</v>
      </c>
      <c r="I23" s="345" t="n">
        <v>21.77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PV 04</t>
        </is>
      </c>
      <c r="D24" s="334" t="inlineStr">
        <is>
          <t>PV 05</t>
        </is>
      </c>
      <c r="E24" s="340" t="n">
        <v>24.63</v>
      </c>
      <c r="F24" s="334" t="inlineStr">
        <is>
          <t>300</t>
        </is>
      </c>
      <c r="G24" s="334" t="inlineStr">
        <is>
          <t>Tubo PVC</t>
        </is>
      </c>
      <c r="H24" s="340" t="n">
        <v>1.3</v>
      </c>
      <c r="I24" s="340" t="n">
        <v>25.59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PV 07</t>
        </is>
      </c>
      <c r="D25" s="349" t="inlineStr">
        <is>
          <t>PV 08</t>
        </is>
      </c>
      <c r="E25" s="345" t="n">
        <v>49.5</v>
      </c>
      <c r="F25" s="349" t="inlineStr">
        <is>
          <t>300</t>
        </is>
      </c>
      <c r="G25" s="349" t="inlineStr">
        <is>
          <t>Tubo PVC</t>
        </is>
      </c>
      <c r="H25" s="345" t="n">
        <v>1.63</v>
      </c>
      <c r="I25" s="345" t="n">
        <v>64.48999999999999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PV 08</t>
        </is>
      </c>
      <c r="D26" s="334" t="inlineStr">
        <is>
          <t>PV 09</t>
        </is>
      </c>
      <c r="E26" s="340" t="n">
        <v>48.48</v>
      </c>
      <c r="F26" s="334" t="inlineStr">
        <is>
          <t>300</t>
        </is>
      </c>
      <c r="G26" s="334" t="inlineStr">
        <is>
          <t>Tubo PVC</t>
        </is>
      </c>
      <c r="H26" s="340" t="n">
        <v>1.91</v>
      </c>
      <c r="I26" s="340" t="n">
        <v>74.06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PV 13</t>
        </is>
      </c>
      <c r="D27" s="349" t="inlineStr">
        <is>
          <t>PV 14</t>
        </is>
      </c>
      <c r="E27" s="345" t="n">
        <v>37.95</v>
      </c>
      <c r="F27" s="349" t="inlineStr">
        <is>
          <t>300</t>
        </is>
      </c>
      <c r="G27" s="349" t="inlineStr">
        <is>
          <t>Tubo PVC</t>
        </is>
      </c>
      <c r="H27" s="345" t="n">
        <v>1.15</v>
      </c>
      <c r="I27" s="345" t="n">
        <v>34.88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PV 14</t>
        </is>
      </c>
      <c r="D28" s="334" t="inlineStr">
        <is>
          <t>PV 15</t>
        </is>
      </c>
      <c r="E28" s="340" t="n">
        <v>49.43</v>
      </c>
      <c r="F28" s="334" t="inlineStr">
        <is>
          <t>300</t>
        </is>
      </c>
      <c r="G28" s="334" t="inlineStr">
        <is>
          <t>Tubo PVC</t>
        </is>
      </c>
      <c r="H28" s="340" t="n">
        <v>1.08</v>
      </c>
      <c r="I28" s="340" t="n">
        <v>42.79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PV 15</t>
        </is>
      </c>
      <c r="D29" s="349" t="inlineStr">
        <is>
          <t>PV 17</t>
        </is>
      </c>
      <c r="E29" s="345" t="n">
        <v>99.45999999999999</v>
      </c>
      <c r="F29" s="349" t="inlineStr">
        <is>
          <t>300</t>
        </is>
      </c>
      <c r="G29" s="349" t="inlineStr">
        <is>
          <t>Tubo PVC</t>
        </is>
      </c>
      <c r="H29" s="345" t="n">
        <v>1.46</v>
      </c>
      <c r="I29" s="345" t="n">
        <v>116.41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PV 18</t>
        </is>
      </c>
      <c r="D30" s="334" t="inlineStr">
        <is>
          <t>PV 19</t>
        </is>
      </c>
      <c r="E30" s="340" t="n">
        <v>35.48</v>
      </c>
      <c r="F30" s="334" t="inlineStr">
        <is>
          <t>300</t>
        </is>
      </c>
      <c r="G30" s="334" t="inlineStr">
        <is>
          <t>Tubo PVC</t>
        </is>
      </c>
      <c r="H30" s="340" t="n">
        <v>2.1</v>
      </c>
      <c r="I30" s="340" t="n">
        <v>59.75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PV 17</t>
        </is>
      </c>
      <c r="D31" s="349" t="inlineStr">
        <is>
          <t>PV 18</t>
        </is>
      </c>
      <c r="E31" s="345" t="n">
        <v>49.5</v>
      </c>
      <c r="F31" s="349" t="inlineStr">
        <is>
          <t>300</t>
        </is>
      </c>
      <c r="G31" s="349" t="inlineStr">
        <is>
          <t>Tubo PVC</t>
        </is>
      </c>
      <c r="H31" s="345" t="n">
        <v>1.87</v>
      </c>
      <c r="I31" s="345" t="n">
        <v>74.05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PV 20</t>
        </is>
      </c>
      <c r="D32" s="334" t="inlineStr">
        <is>
          <t>PV 21</t>
        </is>
      </c>
      <c r="E32" s="340" t="n">
        <v>47.6</v>
      </c>
      <c r="F32" s="334" t="inlineStr">
        <is>
          <t>300</t>
        </is>
      </c>
      <c r="G32" s="334" t="inlineStr">
        <is>
          <t>Tubo PVC</t>
        </is>
      </c>
      <c r="H32" s="340" t="n">
        <v>0.84</v>
      </c>
      <c r="I32" s="340" t="n">
        <v>32.18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PV 22</t>
        </is>
      </c>
      <c r="D33" s="349" t="inlineStr">
        <is>
          <t>PV 23</t>
        </is>
      </c>
      <c r="E33" s="345" t="n">
        <v>13.17</v>
      </c>
      <c r="F33" s="349" t="inlineStr">
        <is>
          <t>300</t>
        </is>
      </c>
      <c r="G33" s="349" t="inlineStr">
        <is>
          <t>Tubo PVC</t>
        </is>
      </c>
      <c r="H33" s="345" t="n">
        <v>0.93</v>
      </c>
      <c r="I33" s="345" t="n">
        <v>9.75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PV 21</t>
        </is>
      </c>
      <c r="D34" s="334" t="inlineStr">
        <is>
          <t>PV 22</t>
        </is>
      </c>
      <c r="E34" s="340" t="n">
        <v>22.35</v>
      </c>
      <c r="F34" s="334" t="inlineStr">
        <is>
          <t>300</t>
        </is>
      </c>
      <c r="G34" s="334" t="inlineStr">
        <is>
          <t>Tubo PVC</t>
        </is>
      </c>
      <c r="H34" s="340" t="n">
        <v>1.03</v>
      </c>
      <c r="I34" s="340" t="n">
        <v>18.51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PV 23</t>
        </is>
      </c>
      <c r="D35" s="349" t="inlineStr">
        <is>
          <t>PV 24</t>
        </is>
      </c>
      <c r="E35" s="345" t="n">
        <v>11.07</v>
      </c>
      <c r="F35" s="349" t="inlineStr">
        <is>
          <t>300</t>
        </is>
      </c>
      <c r="G35" s="349" t="inlineStr">
        <is>
          <t>Tubo PVC</t>
        </is>
      </c>
      <c r="H35" s="345" t="n">
        <v>0.92</v>
      </c>
      <c r="I35" s="345" t="n">
        <v>8.15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PV 24</t>
        </is>
      </c>
      <c r="D36" s="334" t="inlineStr">
        <is>
          <t>PV 25</t>
        </is>
      </c>
      <c r="E36" s="340" t="n">
        <v>21.69</v>
      </c>
      <c r="F36" s="334" t="inlineStr">
        <is>
          <t>300</t>
        </is>
      </c>
      <c r="G36" s="334" t="inlineStr">
        <is>
          <t>Tubo PVC</t>
        </is>
      </c>
      <c r="H36" s="340" t="n">
        <v>1.09</v>
      </c>
      <c r="I36" s="340" t="n">
        <v>18.91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PV 25</t>
        </is>
      </c>
      <c r="D37" s="349" t="inlineStr">
        <is>
          <t>PV 26</t>
        </is>
      </c>
      <c r="E37" s="345" t="n">
        <v>25.1</v>
      </c>
      <c r="F37" s="349" t="inlineStr">
        <is>
          <t>300</t>
        </is>
      </c>
      <c r="G37" s="349" t="inlineStr">
        <is>
          <t>Tubo PVC</t>
        </is>
      </c>
      <c r="H37" s="345" t="n">
        <v>1.13</v>
      </c>
      <c r="I37" s="345" t="n">
        <v>22.69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PV 26</t>
        </is>
      </c>
      <c r="D38" s="334" t="inlineStr">
        <is>
          <t>PV 27</t>
        </is>
      </c>
      <c r="E38" s="340" t="n">
        <v>18.47</v>
      </c>
      <c r="F38" s="334" t="inlineStr">
        <is>
          <t>300</t>
        </is>
      </c>
      <c r="G38" s="334" t="inlineStr">
        <is>
          <t>Tubo PVC</t>
        </is>
      </c>
      <c r="H38" s="340" t="n">
        <v>1.14</v>
      </c>
      <c r="I38" s="340" t="n">
        <v>16.77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PV 27</t>
        </is>
      </c>
      <c r="D39" s="349" t="inlineStr">
        <is>
          <t>PV 28</t>
        </is>
      </c>
      <c r="E39" s="345" t="n">
        <v>34.71</v>
      </c>
      <c r="F39" s="349" t="inlineStr">
        <is>
          <t>300</t>
        </is>
      </c>
      <c r="G39" s="349" t="inlineStr">
        <is>
          <t>Tubo PVC</t>
        </is>
      </c>
      <c r="H39" s="345" t="n">
        <v>0.88</v>
      </c>
      <c r="I39" s="345" t="n">
        <v>24.44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108</t>
        </is>
      </c>
      <c r="D40" s="334" t="inlineStr">
        <is>
          <t>PI 109</t>
        </is>
      </c>
      <c r="E40" s="340" t="n">
        <v>4.53</v>
      </c>
      <c r="F40" s="334" t="inlineStr">
        <is>
          <t>200</t>
        </is>
      </c>
      <c r="G40" s="334" t="inlineStr">
        <is>
          <t>Tubo PVC</t>
        </is>
      </c>
      <c r="H40" s="340" t="n">
        <v>0.47</v>
      </c>
      <c r="I40" s="340" t="n">
        <v>1.72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109</t>
        </is>
      </c>
      <c r="D41" s="349" t="inlineStr">
        <is>
          <t>PI 110</t>
        </is>
      </c>
      <c r="E41" s="345" t="n">
        <v>6.7</v>
      </c>
      <c r="F41" s="349" t="inlineStr">
        <is>
          <t>200</t>
        </is>
      </c>
      <c r="G41" s="349" t="inlineStr">
        <is>
          <t>Tubo PVC</t>
        </is>
      </c>
      <c r="H41" s="345" t="n">
        <v>0.68</v>
      </c>
      <c r="I41" s="345" t="n">
        <v>3.62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18</t>
        </is>
      </c>
      <c r="D42" s="334" t="inlineStr">
        <is>
          <t>PI 17</t>
        </is>
      </c>
      <c r="E42" s="340" t="n">
        <v>6.57</v>
      </c>
      <c r="F42" s="334" t="inlineStr">
        <is>
          <t>200</t>
        </is>
      </c>
      <c r="G42" s="334" t="inlineStr">
        <is>
          <t>Tubo PVC</t>
        </is>
      </c>
      <c r="H42" s="340" t="n">
        <v>0.66</v>
      </c>
      <c r="I42" s="340" t="n">
        <v>3.48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102</t>
        </is>
      </c>
      <c r="D43" s="349" t="inlineStr">
        <is>
          <t>PI 101</t>
        </is>
      </c>
      <c r="E43" s="345" t="n">
        <v>5</v>
      </c>
      <c r="F43" s="349" t="inlineStr">
        <is>
          <t>200</t>
        </is>
      </c>
      <c r="G43" s="349" t="inlineStr">
        <is>
          <t>Tubo PVC</t>
        </is>
      </c>
      <c r="H43" s="345" t="n">
        <v>0.6</v>
      </c>
      <c r="I43" s="345" t="n">
        <v>2.42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03</t>
        </is>
      </c>
      <c r="D44" s="334" t="inlineStr">
        <is>
          <t>PI 98</t>
        </is>
      </c>
      <c r="E44" s="340" t="n">
        <v>5</v>
      </c>
      <c r="F44" s="334" t="inlineStr">
        <is>
          <t>200</t>
        </is>
      </c>
      <c r="G44" s="334" t="inlineStr">
        <is>
          <t>Tubo PVC</t>
        </is>
      </c>
      <c r="H44" s="340" t="n">
        <v>0.89</v>
      </c>
      <c r="I44" s="340" t="n">
        <v>3.56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101</t>
        </is>
      </c>
      <c r="D45" s="349" t="inlineStr">
        <is>
          <t>PI 100</t>
        </is>
      </c>
      <c r="E45" s="345" t="n">
        <v>5</v>
      </c>
      <c r="F45" s="349" t="inlineStr">
        <is>
          <t>200</t>
        </is>
      </c>
      <c r="G45" s="349" t="inlineStr">
        <is>
          <t>Tubo PVC</t>
        </is>
      </c>
      <c r="H45" s="345" t="n">
        <v>0.58</v>
      </c>
      <c r="I45" s="345" t="n">
        <v>2.31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100</t>
        </is>
      </c>
      <c r="D46" s="334" t="inlineStr">
        <is>
          <t>PI 03</t>
        </is>
      </c>
      <c r="E46" s="340" t="n">
        <v>5</v>
      </c>
      <c r="F46" s="334" t="inlineStr">
        <is>
          <t>200</t>
        </is>
      </c>
      <c r="G46" s="334" t="inlineStr">
        <is>
          <t>Tubo PVC</t>
        </is>
      </c>
      <c r="H46" s="340" t="n">
        <v>0.88</v>
      </c>
      <c r="I46" s="340" t="n">
        <v>3.51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10</t>
        </is>
      </c>
      <c r="D47" s="349" t="inlineStr">
        <is>
          <t>PI 08</t>
        </is>
      </c>
      <c r="E47" s="345" t="n">
        <v>20.71</v>
      </c>
      <c r="F47" s="349" t="inlineStr">
        <is>
          <t>200</t>
        </is>
      </c>
      <c r="G47" s="349" t="inlineStr">
        <is>
          <t>Tubo PVC</t>
        </is>
      </c>
      <c r="H47" s="345" t="n">
        <v>0.77</v>
      </c>
      <c r="I47" s="345" t="n">
        <v>12.77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10</t>
        </is>
      </c>
      <c r="D48" s="334" t="inlineStr">
        <is>
          <t>PI 12</t>
        </is>
      </c>
      <c r="E48" s="340" t="n">
        <v>3.51</v>
      </c>
      <c r="F48" s="334" t="inlineStr">
        <is>
          <t>200</t>
        </is>
      </c>
      <c r="G48" s="334" t="inlineStr">
        <is>
          <t>Tubo PVC</t>
        </is>
      </c>
      <c r="H48" s="340" t="n">
        <v>0.49</v>
      </c>
      <c r="I48" s="340" t="n">
        <v>1.39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41</t>
        </is>
      </c>
      <c r="D49" s="349" t="inlineStr">
        <is>
          <t>PI 35</t>
        </is>
      </c>
      <c r="E49" s="345" t="n">
        <v>22.27</v>
      </c>
      <c r="F49" s="349" t="inlineStr">
        <is>
          <t>200</t>
        </is>
      </c>
      <c r="G49" s="349" t="inlineStr">
        <is>
          <t>Tubo PVC</t>
        </is>
      </c>
      <c r="H49" s="345" t="n">
        <v>3.69</v>
      </c>
      <c r="I49" s="345" t="n">
        <v>65.83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314</t>
        </is>
      </c>
      <c r="D50" s="334" t="inlineStr">
        <is>
          <t>PI 56</t>
        </is>
      </c>
      <c r="E50" s="340" t="n">
        <v>5.16</v>
      </c>
      <c r="F50" s="334" t="inlineStr">
        <is>
          <t>200</t>
        </is>
      </c>
      <c r="G50" s="334" t="inlineStr">
        <is>
          <t>Tubo PVC</t>
        </is>
      </c>
      <c r="H50" s="340" t="n">
        <v>0.59</v>
      </c>
      <c r="I50" s="340" t="n">
        <v>2.42</v>
      </c>
      <c r="J50" s="365" t="inlineStr">
        <is>
          <t>PENDENTE</t>
        </is>
      </c>
    </row>
    <row r="51" ht="15" customHeight="1" s="290">
      <c r="A51" s="296" t="inlineStr">
        <is>
          <t>AGUA</t>
        </is>
      </c>
      <c r="B51" s="296" t="inlineStr">
        <is>
          <t>T-001</t>
        </is>
      </c>
      <c r="C51" s="296" t="inlineStr">
        <is>
          <t>PI 314</t>
        </is>
      </c>
      <c r="D51" s="349" t="inlineStr">
        <is>
          <t>PI 56</t>
        </is>
      </c>
      <c r="E51" s="345" t="n">
        <v>5.16</v>
      </c>
      <c r="F51" s="349" t="inlineStr">
        <is>
          <t>200</t>
        </is>
      </c>
      <c r="G51" s="349" t="inlineStr">
        <is>
          <t>Tubo PVC</t>
        </is>
      </c>
      <c r="H51" s="345" t="n">
        <v>0.59</v>
      </c>
      <c r="I51" s="345" t="n">
        <v>2.42</v>
      </c>
      <c r="J51" s="365" t="inlineStr">
        <is>
          <t>PENDENTE</t>
        </is>
      </c>
    </row>
    <row r="52" ht="15" customHeight="1" s="290">
      <c r="A52" s="295" t="inlineStr">
        <is>
          <t>AGUA</t>
        </is>
      </c>
      <c r="B52" s="295" t="inlineStr">
        <is>
          <t>T-002</t>
        </is>
      </c>
      <c r="C52" s="295" t="inlineStr">
        <is>
          <t>PI 06</t>
        </is>
      </c>
      <c r="D52" s="334" t="inlineStr">
        <is>
          <t>PI 13</t>
        </is>
      </c>
      <c r="E52" s="340" t="n">
        <v>2</v>
      </c>
      <c r="F52" s="334" t="inlineStr">
        <is>
          <t>200</t>
        </is>
      </c>
      <c r="G52" s="334" t="inlineStr">
        <is>
          <t>Tubo PVC</t>
        </is>
      </c>
      <c r="H52" s="340" t="n">
        <v>1.43</v>
      </c>
      <c r="I52" s="340" t="n">
        <v>2.28</v>
      </c>
      <c r="J52" s="365" t="inlineStr">
        <is>
          <t>PENDENTE</t>
        </is>
      </c>
    </row>
    <row r="53" ht="15" customHeight="1" s="290">
      <c r="A53" s="296" t="inlineStr">
        <is>
          <t>AGUA</t>
        </is>
      </c>
      <c r="B53" s="296" t="inlineStr">
        <is>
          <t>T-003</t>
        </is>
      </c>
      <c r="C53" s="296" t="inlineStr">
        <is>
          <t>PI 43</t>
        </is>
      </c>
      <c r="D53" s="349" t="inlineStr">
        <is>
          <t>PI 44</t>
        </is>
      </c>
      <c r="E53" s="345" t="n">
        <v>2</v>
      </c>
      <c r="F53" s="349" t="inlineStr">
        <is>
          <t>200</t>
        </is>
      </c>
      <c r="G53" s="349" t="inlineStr">
        <is>
          <t>Tubo PVC</t>
        </is>
      </c>
      <c r="H53" s="345" t="n">
        <v>4.32</v>
      </c>
      <c r="I53" s="345" t="n">
        <v>6.91</v>
      </c>
      <c r="J53" s="365" t="inlineStr">
        <is>
          <t>PENDENTE</t>
        </is>
      </c>
    </row>
    <row r="54" ht="15" customHeight="1" s="290">
      <c r="A54" s="295" t="inlineStr">
        <is>
          <t>AGUA</t>
        </is>
      </c>
      <c r="B54" s="295" t="inlineStr">
        <is>
          <t>T-004</t>
        </is>
      </c>
      <c r="C54" s="295" t="inlineStr">
        <is>
          <t>PI 62</t>
        </is>
      </c>
      <c r="D54" s="334" t="inlineStr">
        <is>
          <t>PI 63</t>
        </is>
      </c>
      <c r="E54" s="340" t="n">
        <v>2</v>
      </c>
      <c r="F54" s="334" t="inlineStr">
        <is>
          <t>200</t>
        </is>
      </c>
      <c r="G54" s="334" t="inlineStr">
        <is>
          <t>Tubo PVC</t>
        </is>
      </c>
      <c r="H54" s="340" t="n">
        <v>1.87</v>
      </c>
      <c r="I54" s="340" t="n">
        <v>2.99</v>
      </c>
      <c r="J54" s="365" t="inlineStr">
        <is>
          <t>PENDENTE</t>
        </is>
      </c>
    </row>
    <row r="55" ht="15" customHeight="1" s="290">
      <c r="A55" s="296" t="inlineStr">
        <is>
          <t>AGUA</t>
        </is>
      </c>
      <c r="B55" s="296" t="inlineStr">
        <is>
          <t>T-005</t>
        </is>
      </c>
      <c r="C55" s="296" t="inlineStr">
        <is>
          <t>PI 63</t>
        </is>
      </c>
      <c r="D55" s="349" t="inlineStr">
        <is>
          <t>PI 64</t>
        </is>
      </c>
      <c r="E55" s="345" t="n">
        <v>2</v>
      </c>
      <c r="F55" s="349" t="inlineStr">
        <is>
          <t>200</t>
        </is>
      </c>
      <c r="G55" s="349" t="inlineStr">
        <is>
          <t>Tubo PVC</t>
        </is>
      </c>
      <c r="H55" s="345" t="n">
        <v>1.96</v>
      </c>
      <c r="I55" s="345" t="n">
        <v>3.14</v>
      </c>
      <c r="J55" s="365" t="inlineStr">
        <is>
          <t>PENDENTE</t>
        </is>
      </c>
    </row>
    <row r="56" ht="15" customHeight="1" s="290">
      <c r="A56" s="295" t="inlineStr">
        <is>
          <t>AGUA</t>
        </is>
      </c>
      <c r="B56" s="295" t="inlineStr">
        <is>
          <t>T-006</t>
        </is>
      </c>
      <c r="C56" s="295" t="inlineStr">
        <is>
          <t>PI 65</t>
        </is>
      </c>
      <c r="D56" s="334" t="inlineStr">
        <is>
          <t>PI 68</t>
        </is>
      </c>
      <c r="E56" s="340" t="n">
        <v>2</v>
      </c>
      <c r="F56" s="334" t="inlineStr">
        <is>
          <t>200</t>
        </is>
      </c>
      <c r="G56" s="334" t="inlineStr">
        <is>
          <t>Tubo PVC</t>
        </is>
      </c>
      <c r="H56" s="340" t="n">
        <v>0.6899999999999999</v>
      </c>
      <c r="I56" s="340" t="n">
        <v>1.11</v>
      </c>
      <c r="J56" s="365" t="inlineStr">
        <is>
          <t>PENDENTE</t>
        </is>
      </c>
    </row>
    <row r="57" ht="15" customHeight="1" s="290">
      <c r="A57" s="296" t="inlineStr">
        <is>
          <t>AGUA</t>
        </is>
      </c>
      <c r="B57" s="296" t="inlineStr">
        <is>
          <t>T-007</t>
        </is>
      </c>
      <c r="C57" s="296" t="inlineStr">
        <is>
          <t>PI 237</t>
        </is>
      </c>
      <c r="D57" s="349" t="inlineStr">
        <is>
          <t>PI 234</t>
        </is>
      </c>
      <c r="E57" s="345" t="n">
        <v>2</v>
      </c>
      <c r="F57" s="349" t="inlineStr">
        <is>
          <t>200</t>
        </is>
      </c>
      <c r="G57" s="349" t="inlineStr">
        <is>
          <t>Tubo PVC</t>
        </is>
      </c>
      <c r="H57" s="345" t="n">
        <v>0.3</v>
      </c>
      <c r="I57" s="345" t="n">
        <v>0.48</v>
      </c>
      <c r="J57" s="365" t="inlineStr">
        <is>
          <t>PENDENTE</t>
        </is>
      </c>
    </row>
    <row r="58" ht="15" customHeight="1" s="290">
      <c r="A58" s="295" t="inlineStr">
        <is>
          <t>AGUA</t>
        </is>
      </c>
      <c r="B58" s="295" t="inlineStr">
        <is>
          <t>T-008</t>
        </is>
      </c>
      <c r="C58" s="295" t="inlineStr">
        <is>
          <t>PI 68</t>
        </is>
      </c>
      <c r="D58" s="334" t="inlineStr">
        <is>
          <t>PI 234</t>
        </is>
      </c>
      <c r="E58" s="340" t="n">
        <v>2</v>
      </c>
      <c r="F58" s="334" t="inlineStr">
        <is>
          <t>200</t>
        </is>
      </c>
      <c r="G58" s="334" t="inlineStr">
        <is>
          <t>Tubo PVC</t>
        </is>
      </c>
      <c r="H58" s="340" t="n">
        <v>0.6899999999999999</v>
      </c>
      <c r="I58" s="340" t="n">
        <v>1.11</v>
      </c>
      <c r="J58" s="365" t="inlineStr">
        <is>
          <t>PENDENTE</t>
        </is>
      </c>
    </row>
    <row r="59" ht="15" customHeight="1" s="290">
      <c r="A59" s="296" t="inlineStr">
        <is>
          <t>AGUA</t>
        </is>
      </c>
      <c r="B59" s="296" t="inlineStr">
        <is>
          <t>T-009</t>
        </is>
      </c>
      <c r="C59" s="296" t="inlineStr">
        <is>
          <t>PI 234</t>
        </is>
      </c>
      <c r="D59" s="349" t="inlineStr">
        <is>
          <t>PI 235</t>
        </is>
      </c>
      <c r="E59" s="345" t="n">
        <v>2</v>
      </c>
      <c r="F59" s="349" t="inlineStr">
        <is>
          <t>200</t>
        </is>
      </c>
      <c r="G59" s="349" t="inlineStr">
        <is>
          <t>Tubo PVC</t>
        </is>
      </c>
      <c r="H59" s="345" t="n">
        <v>0.33</v>
      </c>
      <c r="I59" s="345" t="n">
        <v>0.52</v>
      </c>
      <c r="J59" s="365" t="inlineStr">
        <is>
          <t>PENDENTE</t>
        </is>
      </c>
    </row>
    <row r="60" ht="15" customHeight="1" s="290">
      <c r="A60" s="295" t="inlineStr">
        <is>
          <t>AGUA</t>
        </is>
      </c>
      <c r="B60" s="295" t="inlineStr">
        <is>
          <t>T-010</t>
        </is>
      </c>
      <c r="C60" s="295" t="inlineStr">
        <is>
          <t>PI 70</t>
        </is>
      </c>
      <c r="D60" s="334" t="inlineStr">
        <is>
          <t>PI 71</t>
        </is>
      </c>
      <c r="E60" s="340" t="n">
        <v>2</v>
      </c>
      <c r="F60" s="334" t="inlineStr">
        <is>
          <t>200</t>
        </is>
      </c>
      <c r="G60" s="334" t="inlineStr">
        <is>
          <t>Tubo PVC</t>
        </is>
      </c>
      <c r="H60" s="340" t="n">
        <v>1.37</v>
      </c>
      <c r="I60" s="340" t="n">
        <v>2.19</v>
      </c>
      <c r="J60" s="365" t="inlineStr">
        <is>
          <t>PENDENTE</t>
        </is>
      </c>
    </row>
    <row r="61" ht="15" customHeight="1" s="290">
      <c r="A61" s="296" t="inlineStr">
        <is>
          <t>AGUA</t>
        </is>
      </c>
      <c r="B61" s="296" t="inlineStr">
        <is>
          <t>T-011</t>
        </is>
      </c>
      <c r="C61" s="296" t="inlineStr">
        <is>
          <t>PI 78</t>
        </is>
      </c>
      <c r="D61" s="349" t="inlineStr">
        <is>
          <t>PI 82</t>
        </is>
      </c>
      <c r="E61" s="345" t="n">
        <v>2</v>
      </c>
      <c r="F61" s="349" t="inlineStr">
        <is>
          <t>200</t>
        </is>
      </c>
      <c r="G61" s="349" t="inlineStr">
        <is>
          <t>Tubo PVC</t>
        </is>
      </c>
      <c r="H61" s="345" t="n">
        <v>0.7</v>
      </c>
      <c r="I61" s="345" t="n">
        <v>1.12</v>
      </c>
      <c r="J61" s="365" t="inlineStr">
        <is>
          <t>PENDENTE</t>
        </is>
      </c>
    </row>
    <row r="62" ht="15" customHeight="1" s="290">
      <c r="A62" s="295" t="inlineStr">
        <is>
          <t>AGUA</t>
        </is>
      </c>
      <c r="B62" s="295" t="inlineStr">
        <is>
          <t>T-012</t>
        </is>
      </c>
      <c r="C62" s="295" t="inlineStr">
        <is>
          <t>PI 225</t>
        </is>
      </c>
      <c r="D62" s="334" t="inlineStr">
        <is>
          <t>PI 222</t>
        </is>
      </c>
      <c r="E62" s="340" t="n">
        <v>2</v>
      </c>
      <c r="F62" s="334" t="inlineStr">
        <is>
          <t>200</t>
        </is>
      </c>
      <c r="G62" s="334" t="inlineStr">
        <is>
          <t>Tubo PVC</t>
        </is>
      </c>
      <c r="H62" s="340" t="n">
        <v>0.2</v>
      </c>
      <c r="I62" s="340" t="n">
        <v>0.32</v>
      </c>
      <c r="J62" s="365" t="inlineStr">
        <is>
          <t>PENDENTE</t>
        </is>
      </c>
    </row>
    <row r="63" ht="15" customHeight="1" s="290">
      <c r="A63" s="296" t="inlineStr">
        <is>
          <t>AGUA</t>
        </is>
      </c>
      <c r="B63" s="296" t="inlineStr">
        <is>
          <t>T-013</t>
        </is>
      </c>
      <c r="C63" s="296" t="inlineStr">
        <is>
          <t>PI 92</t>
        </is>
      </c>
      <c r="D63" s="349" t="inlineStr">
        <is>
          <t>PI 76</t>
        </is>
      </c>
      <c r="E63" s="345" t="n">
        <v>2</v>
      </c>
      <c r="F63" s="349" t="inlineStr">
        <is>
          <t>200</t>
        </is>
      </c>
      <c r="G63" s="349" t="inlineStr">
        <is>
          <t>Tubo PVC</t>
        </is>
      </c>
      <c r="H63" s="345" t="n">
        <v>1.73</v>
      </c>
      <c r="I63" s="345" t="n">
        <v>2.78</v>
      </c>
      <c r="J63" s="365" t="inlineStr">
        <is>
          <t>PENDENTE</t>
        </is>
      </c>
    </row>
    <row r="64" ht="15" customHeight="1" s="290">
      <c r="A64" s="295" t="inlineStr">
        <is>
          <t>AGUA</t>
        </is>
      </c>
      <c r="B64" s="295" t="inlineStr">
        <is>
          <t>T-014</t>
        </is>
      </c>
      <c r="C64" s="295" t="inlineStr">
        <is>
          <t>PI 221</t>
        </is>
      </c>
      <c r="D64" s="334" t="inlineStr">
        <is>
          <t>PI 222</t>
        </is>
      </c>
      <c r="E64" s="340" t="n">
        <v>2</v>
      </c>
      <c r="F64" s="334" t="inlineStr">
        <is>
          <t>200</t>
        </is>
      </c>
      <c r="G64" s="334" t="inlineStr">
        <is>
          <t>Tubo PVC</t>
        </is>
      </c>
      <c r="H64" s="340" t="n">
        <v>0.35</v>
      </c>
      <c r="I64" s="340" t="n">
        <v>0.5600000000000001</v>
      </c>
      <c r="J64" s="365" t="inlineStr">
        <is>
          <t>PENDENTE</t>
        </is>
      </c>
    </row>
    <row r="65" ht="15" customHeight="1" s="290">
      <c r="A65" s="296" t="inlineStr">
        <is>
          <t>AGUA</t>
        </is>
      </c>
      <c r="B65" s="296" t="inlineStr">
        <is>
          <t>T-015</t>
        </is>
      </c>
      <c r="C65" s="296" t="inlineStr">
        <is>
          <t>PI 98</t>
        </is>
      </c>
      <c r="D65" s="349" t="inlineStr">
        <is>
          <t>PI 106</t>
        </is>
      </c>
      <c r="E65" s="345" t="n">
        <v>2</v>
      </c>
      <c r="F65" s="349" t="inlineStr">
        <is>
          <t>200</t>
        </is>
      </c>
      <c r="G65" s="349" t="inlineStr">
        <is>
          <t>Tubo PVC</t>
        </is>
      </c>
      <c r="H65" s="345" t="n">
        <v>0.97</v>
      </c>
      <c r="I65" s="345" t="n">
        <v>1.55</v>
      </c>
      <c r="J65" s="365" t="inlineStr">
        <is>
          <t>PENDENTE</t>
        </is>
      </c>
    </row>
    <row r="66" ht="15" customHeight="1" s="290">
      <c r="A66" s="295" t="inlineStr">
        <is>
          <t>AGUA</t>
        </is>
      </c>
      <c r="B66" s="295" t="inlineStr">
        <is>
          <t>T-016</t>
        </is>
      </c>
      <c r="C66" s="295" t="inlineStr">
        <is>
          <t>PI 213</t>
        </is>
      </c>
      <c r="D66" s="334" t="inlineStr">
        <is>
          <t>PI 211</t>
        </is>
      </c>
      <c r="E66" s="340" t="n">
        <v>2</v>
      </c>
      <c r="F66" s="334" t="inlineStr">
        <is>
          <t>200</t>
        </is>
      </c>
      <c r="G66" s="334" t="inlineStr">
        <is>
          <t>Tubo PVC</t>
        </is>
      </c>
      <c r="H66" s="340" t="n">
        <v>0.3</v>
      </c>
      <c r="I66" s="340" t="n">
        <v>0.48</v>
      </c>
      <c r="J66" s="365" t="inlineStr">
        <is>
          <t>PENDENTE</t>
        </is>
      </c>
    </row>
    <row r="67" ht="15" customHeight="1" s="290">
      <c r="A67" s="296" t="inlineStr">
        <is>
          <t>AGUA</t>
        </is>
      </c>
      <c r="B67" s="296" t="inlineStr">
        <is>
          <t>T-017</t>
        </is>
      </c>
      <c r="C67" s="296" t="inlineStr">
        <is>
          <t>PI 113</t>
        </is>
      </c>
      <c r="D67" s="349" t="inlineStr">
        <is>
          <t>PI 114</t>
        </is>
      </c>
      <c r="E67" s="345" t="n">
        <v>2</v>
      </c>
      <c r="F67" s="349" t="inlineStr">
        <is>
          <t>200</t>
        </is>
      </c>
      <c r="G67" s="349" t="inlineStr">
        <is>
          <t>Tubo PVC</t>
        </is>
      </c>
      <c r="H67" s="345" t="n">
        <v>0.88</v>
      </c>
      <c r="I67" s="345" t="n">
        <v>1.41</v>
      </c>
      <c r="J67" s="365" t="inlineStr">
        <is>
          <t>PENDENTE</t>
        </is>
      </c>
    </row>
    <row r="68" ht="15" customHeight="1" s="290">
      <c r="A68" s="295" t="inlineStr">
        <is>
          <t>AGUA</t>
        </is>
      </c>
      <c r="B68" s="295" t="inlineStr">
        <is>
          <t>T-018</t>
        </is>
      </c>
      <c r="C68" s="295" t="inlineStr">
        <is>
          <t>PI 114</t>
        </is>
      </c>
      <c r="D68" s="334" t="inlineStr">
        <is>
          <t>PI 115</t>
        </is>
      </c>
      <c r="E68" s="340" t="n">
        <v>2</v>
      </c>
      <c r="F68" s="334" t="inlineStr">
        <is>
          <t>200</t>
        </is>
      </c>
      <c r="G68" s="334" t="inlineStr">
        <is>
          <t>Tubo PVC</t>
        </is>
      </c>
      <c r="H68" s="340" t="n">
        <v>1</v>
      </c>
      <c r="I68" s="340" t="n">
        <v>1.6</v>
      </c>
      <c r="J68" s="365" t="inlineStr">
        <is>
          <t>PENDENTE</t>
        </is>
      </c>
    </row>
    <row r="69" ht="15" customHeight="1" s="290">
      <c r="A69" s="296" t="inlineStr">
        <is>
          <t>AGUA</t>
        </is>
      </c>
      <c r="B69" s="296" t="inlineStr">
        <is>
          <t>T-019</t>
        </is>
      </c>
      <c r="C69" s="296" t="inlineStr">
        <is>
          <t>PI 118</t>
        </is>
      </c>
      <c r="D69" s="349" t="inlineStr">
        <is>
          <t>PI 125</t>
        </is>
      </c>
      <c r="E69" s="345" t="n">
        <v>2</v>
      </c>
      <c r="F69" s="349" t="inlineStr">
        <is>
          <t>200</t>
        </is>
      </c>
      <c r="G69" s="349" t="inlineStr">
        <is>
          <t>Tubo PVC</t>
        </is>
      </c>
      <c r="H69" s="345" t="n">
        <v>0.39</v>
      </c>
      <c r="I69" s="345" t="n">
        <v>0.62</v>
      </c>
      <c r="J69" s="365" t="inlineStr">
        <is>
          <t>PENDENTE</t>
        </is>
      </c>
    </row>
    <row r="70" ht="15" customHeight="1" s="290">
      <c r="A70" s="295" t="inlineStr">
        <is>
          <t>AGUA</t>
        </is>
      </c>
      <c r="B70" s="295" t="inlineStr">
        <is>
          <t>T-020</t>
        </is>
      </c>
      <c r="C70" s="295" t="inlineStr">
        <is>
          <t>PI 196</t>
        </is>
      </c>
      <c r="D70" s="334" t="inlineStr">
        <is>
          <t>PI 200</t>
        </is>
      </c>
      <c r="E70" s="340" t="n">
        <v>2</v>
      </c>
      <c r="F70" s="334" t="inlineStr">
        <is>
          <t>200</t>
        </is>
      </c>
      <c r="G70" s="334" t="inlineStr">
        <is>
          <t>Tubo PVC</t>
        </is>
      </c>
      <c r="H70" s="340" t="n">
        <v>0.3</v>
      </c>
      <c r="I70" s="340" t="n">
        <v>0.48</v>
      </c>
      <c r="J70" s="365" t="inlineStr">
        <is>
          <t>PENDENTE</t>
        </is>
      </c>
    </row>
    <row r="71" ht="15" customHeight="1" s="290">
      <c r="A71" s="296" t="inlineStr">
        <is>
          <t>AGUA</t>
        </is>
      </c>
      <c r="B71" s="296" t="inlineStr">
        <is>
          <t>T-021</t>
        </is>
      </c>
      <c r="C71" s="296" t="inlineStr">
        <is>
          <t>PI 129</t>
        </is>
      </c>
      <c r="D71" s="349" t="inlineStr">
        <is>
          <t>PI 126</t>
        </is>
      </c>
      <c r="E71" s="345" t="n">
        <v>2</v>
      </c>
      <c r="F71" s="349" t="inlineStr">
        <is>
          <t>200</t>
        </is>
      </c>
      <c r="G71" s="349" t="inlineStr">
        <is>
          <t>Tubo PVC</t>
        </is>
      </c>
      <c r="H71" s="345" t="n">
        <v>0.27</v>
      </c>
      <c r="I71" s="345" t="n">
        <v>0.43</v>
      </c>
      <c r="J71" s="365" t="inlineStr">
        <is>
          <t>PENDENTE</t>
        </is>
      </c>
    </row>
    <row r="72" ht="15" customHeight="1" s="290">
      <c r="A72" s="295" t="inlineStr">
        <is>
          <t>AGUA</t>
        </is>
      </c>
      <c r="B72" s="295" t="inlineStr">
        <is>
          <t>T-022</t>
        </is>
      </c>
      <c r="C72" s="295" t="inlineStr">
        <is>
          <t>PI 190</t>
        </is>
      </c>
      <c r="D72" s="334" t="inlineStr">
        <is>
          <t>PI 193</t>
        </is>
      </c>
      <c r="E72" s="340" t="n">
        <v>2</v>
      </c>
      <c r="F72" s="334" t="inlineStr">
        <is>
          <t>200</t>
        </is>
      </c>
      <c r="G72" s="334" t="inlineStr">
        <is>
          <t>Tubo PVC</t>
        </is>
      </c>
      <c r="H72" s="340" t="n">
        <v>0.22</v>
      </c>
      <c r="I72" s="340" t="n">
        <v>0.35</v>
      </c>
      <c r="J72" s="365" t="inlineStr">
        <is>
          <t>PENDENTE</t>
        </is>
      </c>
    </row>
    <row r="73" ht="15" customHeight="1" s="290">
      <c r="A73" s="296" t="inlineStr">
        <is>
          <t>AGUA</t>
        </is>
      </c>
      <c r="B73" s="296" t="inlineStr">
        <is>
          <t>T-023</t>
        </is>
      </c>
      <c r="C73" s="296" t="inlineStr">
        <is>
          <t>PI 135</t>
        </is>
      </c>
      <c r="D73" s="349" t="inlineStr">
        <is>
          <t>PI 136</t>
        </is>
      </c>
      <c r="E73" s="345" t="n">
        <v>2</v>
      </c>
      <c r="F73" s="349" t="inlineStr">
        <is>
          <t>200</t>
        </is>
      </c>
      <c r="G73" s="349" t="inlineStr">
        <is>
          <t>Tubo PVC</t>
        </is>
      </c>
      <c r="H73" s="345" t="n">
        <v>0.36</v>
      </c>
      <c r="I73" s="345" t="n">
        <v>0.58</v>
      </c>
      <c r="J73" s="365" t="inlineStr">
        <is>
          <t>PENDENTE</t>
        </is>
      </c>
    </row>
    <row r="74" ht="15" customHeight="1" s="290">
      <c r="A74" s="295" t="inlineStr">
        <is>
          <t>AGUA</t>
        </is>
      </c>
      <c r="B74" s="295" t="inlineStr">
        <is>
          <t>T-024</t>
        </is>
      </c>
      <c r="C74" s="295" t="inlineStr">
        <is>
          <t>PI 137</t>
        </is>
      </c>
      <c r="D74" s="334" t="inlineStr">
        <is>
          <t>PI 136</t>
        </is>
      </c>
      <c r="E74" s="340" t="n">
        <v>2</v>
      </c>
      <c r="F74" s="334" t="inlineStr">
        <is>
          <t>200</t>
        </is>
      </c>
      <c r="G74" s="334" t="inlineStr">
        <is>
          <t>Tubo PVC</t>
        </is>
      </c>
      <c r="H74" s="340" t="n">
        <v>0.31</v>
      </c>
      <c r="I74" s="340" t="n">
        <v>0.5</v>
      </c>
      <c r="J74" s="365" t="inlineStr">
        <is>
          <t>PENDENTE</t>
        </is>
      </c>
    </row>
    <row r="75" ht="15" customHeight="1" s="290">
      <c r="A75" s="296" t="inlineStr">
        <is>
          <t>AGUA</t>
        </is>
      </c>
      <c r="B75" s="296" t="inlineStr">
        <is>
          <t>T-025</t>
        </is>
      </c>
      <c r="C75" s="296" t="inlineStr">
        <is>
          <t>PI 117</t>
        </is>
      </c>
      <c r="D75" s="349" t="inlineStr">
        <is>
          <t>PI 02</t>
        </is>
      </c>
      <c r="E75" s="345" t="n">
        <v>2</v>
      </c>
      <c r="F75" s="349" t="inlineStr">
        <is>
          <t>200</t>
        </is>
      </c>
      <c r="G75" s="349" t="inlineStr">
        <is>
          <t>Tubo PVC</t>
        </is>
      </c>
      <c r="H75" s="345" t="n">
        <v>0.3</v>
      </c>
      <c r="I75" s="345" t="n">
        <v>0.48</v>
      </c>
      <c r="J75" s="365" t="inlineStr">
        <is>
          <t>PENDENTE</t>
        </is>
      </c>
    </row>
    <row r="76" ht="15" customHeight="1" s="290">
      <c r="A76" s="295" t="inlineStr">
        <is>
          <t>AGUA</t>
        </is>
      </c>
      <c r="B76" s="295" t="inlineStr">
        <is>
          <t>T-026</t>
        </is>
      </c>
      <c r="C76" s="295" t="inlineStr">
        <is>
          <t>PI 145</t>
        </is>
      </c>
      <c r="D76" s="334" t="inlineStr">
        <is>
          <t>PI 170</t>
        </is>
      </c>
      <c r="E76" s="340" t="n">
        <v>2</v>
      </c>
      <c r="F76" s="334" t="inlineStr">
        <is>
          <t>200</t>
        </is>
      </c>
      <c r="G76" s="334" t="inlineStr">
        <is>
          <t>Tubo PVC</t>
        </is>
      </c>
      <c r="H76" s="340" t="n">
        <v>0.3</v>
      </c>
      <c r="I76" s="340" t="n">
        <v>0.48</v>
      </c>
      <c r="J76" s="365" t="inlineStr">
        <is>
          <t>PENDENTE</t>
        </is>
      </c>
    </row>
    <row r="77" ht="15" customHeight="1" s="290">
      <c r="A77" s="296" t="inlineStr">
        <is>
          <t>AGUA</t>
        </is>
      </c>
      <c r="B77" s="296" t="inlineStr">
        <is>
          <t>T-027</t>
        </is>
      </c>
      <c r="C77" s="296" t="inlineStr">
        <is>
          <t>PI 182</t>
        </is>
      </c>
      <c r="D77" s="349" t="inlineStr">
        <is>
          <t>PI 181</t>
        </is>
      </c>
      <c r="E77" s="345" t="n">
        <v>2</v>
      </c>
      <c r="F77" s="349" t="inlineStr">
        <is>
          <t>200</t>
        </is>
      </c>
      <c r="G77" s="349" t="inlineStr">
        <is>
          <t>Tubo PVC</t>
        </is>
      </c>
      <c r="H77" s="345" t="n">
        <v>0.18</v>
      </c>
      <c r="I77" s="345" t="n">
        <v>0.29</v>
      </c>
      <c r="J77" s="365" t="inlineStr">
        <is>
          <t>PENDENTE</t>
        </is>
      </c>
    </row>
    <row r="78" ht="15" customHeight="1" s="290">
      <c r="A78" s="295" t="inlineStr">
        <is>
          <t>AGUA</t>
        </is>
      </c>
      <c r="B78" s="295" t="inlineStr">
        <is>
          <t>T-028</t>
        </is>
      </c>
      <c r="C78" s="295" t="inlineStr">
        <is>
          <t>PI 146</t>
        </is>
      </c>
      <c r="D78" s="334" t="inlineStr">
        <is>
          <t>PI 145</t>
        </is>
      </c>
      <c r="E78" s="340" t="n">
        <v>2</v>
      </c>
      <c r="F78" s="334" t="inlineStr">
        <is>
          <t>200</t>
        </is>
      </c>
      <c r="G78" s="334" t="inlineStr">
        <is>
          <t>Tubo PVC</t>
        </is>
      </c>
      <c r="H78" s="340" t="n">
        <v>0.19</v>
      </c>
      <c r="I78" s="340" t="n">
        <v>0.3</v>
      </c>
      <c r="J78" s="365" t="inlineStr">
        <is>
          <t>PENDENTE</t>
        </is>
      </c>
    </row>
    <row r="79" ht="15" customHeight="1" s="290">
      <c r="A79" s="296" t="inlineStr">
        <is>
          <t>AGUA</t>
        </is>
      </c>
      <c r="B79" s="296" t="inlineStr">
        <is>
          <t>T-029</t>
        </is>
      </c>
      <c r="C79" s="296" t="inlineStr">
        <is>
          <t>PI 151</t>
        </is>
      </c>
      <c r="D79" s="349" t="inlineStr">
        <is>
          <t>PI 152</t>
        </is>
      </c>
      <c r="E79" s="345" t="n">
        <v>2</v>
      </c>
      <c r="F79" s="349" t="inlineStr">
        <is>
          <t>200</t>
        </is>
      </c>
      <c r="G79" s="349" t="inlineStr">
        <is>
          <t>Tubo PVC</t>
        </is>
      </c>
      <c r="H79" s="345" t="n">
        <v>0.53</v>
      </c>
      <c r="I79" s="345" t="n">
        <v>0.84</v>
      </c>
      <c r="J79" s="365" t="inlineStr">
        <is>
          <t>PENDENTE</t>
        </is>
      </c>
    </row>
    <row r="80" ht="15" customHeight="1" s="290">
      <c r="A80" s="295" t="inlineStr">
        <is>
          <t>AGUA</t>
        </is>
      </c>
      <c r="B80" s="295" t="inlineStr">
        <is>
          <t>T-030</t>
        </is>
      </c>
      <c r="C80" s="295" t="inlineStr">
        <is>
          <t>PI 151</t>
        </is>
      </c>
      <c r="D80" s="334" t="inlineStr">
        <is>
          <t>PI 146</t>
        </is>
      </c>
      <c r="E80" s="340" t="n">
        <v>2</v>
      </c>
      <c r="F80" s="334" t="inlineStr">
        <is>
          <t>200</t>
        </is>
      </c>
      <c r="G80" s="334" t="inlineStr">
        <is>
          <t>Tubo PVC</t>
        </is>
      </c>
      <c r="H80" s="340" t="n">
        <v>0.26</v>
      </c>
      <c r="I80" s="340" t="n">
        <v>0.42</v>
      </c>
      <c r="J80" s="365" t="inlineStr">
        <is>
          <t>PENDENTE</t>
        </is>
      </c>
    </row>
    <row r="81" ht="15" customHeight="1" s="290">
      <c r="A81" s="296" t="inlineStr">
        <is>
          <t>AGUA</t>
        </is>
      </c>
      <c r="B81" s="296" t="inlineStr">
        <is>
          <t>T-031</t>
        </is>
      </c>
      <c r="C81" s="296" t="inlineStr">
        <is>
          <t>PI 152</t>
        </is>
      </c>
      <c r="D81" s="349" t="inlineStr">
        <is>
          <t>PI 151</t>
        </is>
      </c>
      <c r="E81" s="345" t="n">
        <v>2</v>
      </c>
      <c r="F81" s="349" t="inlineStr">
        <is>
          <t>200</t>
        </is>
      </c>
      <c r="G81" s="349" t="inlineStr">
        <is>
          <t>Tubo PVC</t>
        </is>
      </c>
      <c r="H81" s="345" t="n">
        <v>0.53</v>
      </c>
      <c r="I81" s="345" t="n">
        <v>0.84</v>
      </c>
      <c r="J81" s="365" t="inlineStr">
        <is>
          <t>PENDENTE</t>
        </is>
      </c>
    </row>
    <row r="82" ht="15" customHeight="1" s="290">
      <c r="A82" s="295" t="inlineStr">
        <is>
          <t>AGUA</t>
        </is>
      </c>
      <c r="B82" s="295" t="inlineStr">
        <is>
          <t>T-032</t>
        </is>
      </c>
      <c r="C82" s="295" t="inlineStr">
        <is>
          <t>PI 161</t>
        </is>
      </c>
      <c r="D82" s="334" t="inlineStr">
        <is>
          <t>PI 152</t>
        </is>
      </c>
      <c r="E82" s="340" t="n">
        <v>2</v>
      </c>
      <c r="F82" s="334" t="inlineStr">
        <is>
          <t>200</t>
        </is>
      </c>
      <c r="G82" s="334" t="inlineStr">
        <is>
          <t>Tubo PVC</t>
        </is>
      </c>
      <c r="H82" s="340" t="n">
        <v>0.61</v>
      </c>
      <c r="I82" s="340" t="n">
        <v>0.98</v>
      </c>
      <c r="J82" s="365" t="inlineStr">
        <is>
          <t>PENDENTE</t>
        </is>
      </c>
    </row>
    <row r="83" ht="15" customHeight="1" s="290">
      <c r="A83" s="296" t="inlineStr">
        <is>
          <t>AGUA</t>
        </is>
      </c>
      <c r="B83" s="296" t="inlineStr">
        <is>
          <t>T-033</t>
        </is>
      </c>
      <c r="C83" s="296" t="inlineStr">
        <is>
          <t>PI 161</t>
        </is>
      </c>
      <c r="D83" s="349" t="inlineStr">
        <is>
          <t>PI 141</t>
        </is>
      </c>
      <c r="E83" s="345" t="n">
        <v>2</v>
      </c>
      <c r="F83" s="349" t="inlineStr">
        <is>
          <t>200</t>
        </is>
      </c>
      <c r="G83" s="349" t="inlineStr">
        <is>
          <t>Tubo PVC</t>
        </is>
      </c>
      <c r="H83" s="345" t="n">
        <v>0.55</v>
      </c>
      <c r="I83" s="345" t="n">
        <v>0.87</v>
      </c>
      <c r="J83" s="365" t="inlineStr">
        <is>
          <t>PENDENTE</t>
        </is>
      </c>
    </row>
    <row r="84" ht="15" customHeight="1" s="290">
      <c r="A84" s="295" t="inlineStr">
        <is>
          <t>AGUA</t>
        </is>
      </c>
      <c r="B84" s="295" t="inlineStr">
        <is>
          <t>T-034</t>
        </is>
      </c>
      <c r="C84" s="295" t="inlineStr">
        <is>
          <t>PI 175</t>
        </is>
      </c>
      <c r="D84" s="334" t="inlineStr">
        <is>
          <t>PI 174</t>
        </is>
      </c>
      <c r="E84" s="340" t="n">
        <v>2</v>
      </c>
      <c r="F84" s="334" t="inlineStr">
        <is>
          <t>200</t>
        </is>
      </c>
      <c r="G84" s="334" t="inlineStr">
        <is>
          <t>Tubo PVC</t>
        </is>
      </c>
      <c r="H84" s="340" t="n">
        <v>0.27</v>
      </c>
      <c r="I84" s="340" t="n">
        <v>0.43</v>
      </c>
      <c r="J84" s="365" t="inlineStr">
        <is>
          <t>PENDENTE</t>
        </is>
      </c>
    </row>
    <row r="85" ht="15" customHeight="1" s="290">
      <c r="A85" s="296" t="inlineStr">
        <is>
          <t>AGUA</t>
        </is>
      </c>
      <c r="B85" s="296" t="inlineStr">
        <is>
          <t>T-035</t>
        </is>
      </c>
      <c r="C85" s="296" t="inlineStr">
        <is>
          <t>PI 160</t>
        </is>
      </c>
      <c r="D85" s="349" t="inlineStr">
        <is>
          <t>PI 159</t>
        </is>
      </c>
      <c r="E85" s="345" t="n">
        <v>2</v>
      </c>
      <c r="F85" s="349" t="inlineStr">
        <is>
          <t>200</t>
        </is>
      </c>
      <c r="G85" s="349" t="inlineStr">
        <is>
          <t>Tubo PVC</t>
        </is>
      </c>
      <c r="H85" s="345" t="n">
        <v>0.55</v>
      </c>
      <c r="I85" s="345" t="n">
        <v>0.87</v>
      </c>
      <c r="J85" s="365" t="inlineStr">
        <is>
          <t>PENDENTE</t>
        </is>
      </c>
    </row>
    <row r="86" ht="15" customHeight="1" s="290">
      <c r="A86" s="295" t="inlineStr">
        <is>
          <t>AGUA</t>
        </is>
      </c>
      <c r="B86" s="295" t="inlineStr">
        <is>
          <t>T-036</t>
        </is>
      </c>
      <c r="C86" s="295" t="inlineStr">
        <is>
          <t>PI 165</t>
        </is>
      </c>
      <c r="D86" s="334" t="inlineStr">
        <is>
          <t>PI 160</t>
        </is>
      </c>
      <c r="E86" s="340" t="n">
        <v>2</v>
      </c>
      <c r="F86" s="334" t="inlineStr">
        <is>
          <t>200</t>
        </is>
      </c>
      <c r="G86" s="334" t="inlineStr">
        <is>
          <t>Tubo PVC</t>
        </is>
      </c>
      <c r="H86" s="340" t="n">
        <v>1.03</v>
      </c>
      <c r="I86" s="340" t="n">
        <v>1.65</v>
      </c>
      <c r="J86" s="365" t="inlineStr">
        <is>
          <t>PENDENTE</t>
        </is>
      </c>
    </row>
    <row r="87" ht="15" customHeight="1" s="290">
      <c r="A87" s="296" t="inlineStr">
        <is>
          <t>AGUA</t>
        </is>
      </c>
      <c r="B87" s="296" t="inlineStr">
        <is>
          <t>T-037</t>
        </is>
      </c>
      <c r="C87" s="296" t="inlineStr">
        <is>
          <t>PI 168</t>
        </is>
      </c>
      <c r="D87" s="349" t="inlineStr">
        <is>
          <t>PI 165</t>
        </is>
      </c>
      <c r="E87" s="345" t="n">
        <v>2</v>
      </c>
      <c r="F87" s="349" t="inlineStr">
        <is>
          <t>200</t>
        </is>
      </c>
      <c r="G87" s="349" t="inlineStr">
        <is>
          <t>Tubo PVC</t>
        </is>
      </c>
      <c r="H87" s="345" t="n">
        <v>1.67</v>
      </c>
      <c r="I87" s="345" t="n">
        <v>2.66</v>
      </c>
      <c r="J87" s="365" t="inlineStr">
        <is>
          <t>PENDENTE</t>
        </is>
      </c>
    </row>
    <row r="88" ht="15" customHeight="1" s="290">
      <c r="A88" s="295" t="inlineStr">
        <is>
          <t>AGUA</t>
        </is>
      </c>
      <c r="B88" s="295" t="inlineStr">
        <is>
          <t>T-038</t>
        </is>
      </c>
      <c r="C88" s="295" t="inlineStr">
        <is>
          <t>PI 168</t>
        </is>
      </c>
      <c r="D88" s="334" t="inlineStr">
        <is>
          <t>PI 172</t>
        </is>
      </c>
      <c r="E88" s="340" t="n">
        <v>2</v>
      </c>
      <c r="F88" s="334" t="inlineStr">
        <is>
          <t>200</t>
        </is>
      </c>
      <c r="G88" s="334" t="inlineStr">
        <is>
          <t>Tubo PVC</t>
        </is>
      </c>
      <c r="H88" s="340" t="n">
        <v>1.04</v>
      </c>
      <c r="I88" s="340" t="n">
        <v>1.67</v>
      </c>
      <c r="J88" s="365" t="inlineStr">
        <is>
          <t>PENDENTE</t>
        </is>
      </c>
    </row>
    <row r="89" ht="15" customHeight="1" s="290">
      <c r="A89" s="296" t="inlineStr">
        <is>
          <t>AGUA</t>
        </is>
      </c>
      <c r="B89" s="296" t="inlineStr">
        <is>
          <t>T-039</t>
        </is>
      </c>
      <c r="C89" s="296" t="inlineStr">
        <is>
          <t>PI 173</t>
        </is>
      </c>
      <c r="D89" s="349" t="inlineStr">
        <is>
          <t>PI 172</t>
        </is>
      </c>
      <c r="E89" s="345" t="n">
        <v>2</v>
      </c>
      <c r="F89" s="349" t="inlineStr">
        <is>
          <t>200</t>
        </is>
      </c>
      <c r="G89" s="349" t="inlineStr">
        <is>
          <t>Tubo PVC</t>
        </is>
      </c>
      <c r="H89" s="345" t="n">
        <v>0.28</v>
      </c>
      <c r="I89" s="345" t="n">
        <v>0.44</v>
      </c>
      <c r="J89" s="365" t="inlineStr">
        <is>
          <t>PENDENTE</t>
        </is>
      </c>
    </row>
    <row r="90" ht="15" customHeight="1" s="290">
      <c r="A90" s="295" t="inlineStr">
        <is>
          <t>AGUA</t>
        </is>
      </c>
      <c r="B90" s="295" t="inlineStr">
        <is>
          <t>T-040</t>
        </is>
      </c>
      <c r="C90" s="295" t="inlineStr">
        <is>
          <t>PI 264</t>
        </is>
      </c>
      <c r="D90" s="334" t="inlineStr">
        <is>
          <t>PI 262</t>
        </is>
      </c>
      <c r="E90" s="340" t="n">
        <v>2</v>
      </c>
      <c r="F90" s="334" t="inlineStr">
        <is>
          <t>200</t>
        </is>
      </c>
      <c r="G90" s="334" t="inlineStr">
        <is>
          <t>Tubo PVC</t>
        </is>
      </c>
      <c r="H90" s="340" t="n">
        <v>0.35</v>
      </c>
      <c r="I90" s="340" t="n">
        <v>0.5600000000000001</v>
      </c>
      <c r="J90" s="365" t="inlineStr">
        <is>
          <t>PENDENTE</t>
        </is>
      </c>
    </row>
    <row r="91" ht="15" customHeight="1" s="290">
      <c r="A91" s="296" t="inlineStr">
        <is>
          <t>AGUA</t>
        </is>
      </c>
      <c r="B91" s="296" t="inlineStr">
        <is>
          <t>T-041</t>
        </is>
      </c>
      <c r="C91" s="296" t="inlineStr">
        <is>
          <t>PI 260</t>
        </is>
      </c>
      <c r="D91" s="349" t="inlineStr">
        <is>
          <t>PI 262</t>
        </is>
      </c>
      <c r="E91" s="345" t="n">
        <v>2</v>
      </c>
      <c r="F91" s="349" t="inlineStr">
        <is>
          <t>200</t>
        </is>
      </c>
      <c r="G91" s="349" t="inlineStr">
        <is>
          <t>Tubo PVC</t>
        </is>
      </c>
      <c r="H91" s="345" t="n">
        <v>0.35</v>
      </c>
      <c r="I91" s="345" t="n">
        <v>0.5600000000000001</v>
      </c>
      <c r="J91" s="365" t="inlineStr">
        <is>
          <t>PENDENTE</t>
        </is>
      </c>
    </row>
    <row r="92" ht="15" customHeight="1" s="290">
      <c r="A92" s="295" t="inlineStr">
        <is>
          <t>AGUA</t>
        </is>
      </c>
      <c r="B92" s="295" t="inlineStr">
        <is>
          <t>T-042</t>
        </is>
      </c>
      <c r="C92" s="295" t="inlineStr">
        <is>
          <t>PI 275</t>
        </is>
      </c>
      <c r="D92" s="334" t="inlineStr">
        <is>
          <t>PI 273</t>
        </is>
      </c>
      <c r="E92" s="340" t="n">
        <v>2</v>
      </c>
      <c r="F92" s="334" t="inlineStr">
        <is>
          <t>200</t>
        </is>
      </c>
      <c r="G92" s="334" t="inlineStr">
        <is>
          <t>Tubo PVC</t>
        </is>
      </c>
      <c r="H92" s="340" t="n">
        <v>0.35</v>
      </c>
      <c r="I92" s="340" t="n">
        <v>0.5600000000000001</v>
      </c>
      <c r="J92" s="365" t="inlineStr">
        <is>
          <t>PENDENTE</t>
        </is>
      </c>
    </row>
    <row r="93" ht="15" customHeight="1" s="290">
      <c r="A93" s="296" t="inlineStr">
        <is>
          <t>AGUA</t>
        </is>
      </c>
      <c r="B93" s="296" t="inlineStr">
        <is>
          <t>T-043</t>
        </is>
      </c>
      <c r="C93" s="296" t="inlineStr">
        <is>
          <t>PI 290</t>
        </is>
      </c>
      <c r="D93" s="349" t="inlineStr">
        <is>
          <t>PI 289</t>
        </is>
      </c>
      <c r="E93" s="345" t="n">
        <v>2</v>
      </c>
      <c r="F93" s="349" t="inlineStr">
        <is>
          <t>200</t>
        </is>
      </c>
      <c r="G93" s="349" t="inlineStr">
        <is>
          <t>Tubo PVC</t>
        </is>
      </c>
      <c r="H93" s="345" t="n">
        <v>0.35</v>
      </c>
      <c r="I93" s="345" t="n">
        <v>0.5600000000000001</v>
      </c>
      <c r="J93" s="365" t="inlineStr">
        <is>
          <t>PENDENTE</t>
        </is>
      </c>
    </row>
    <row r="94" ht="15" customHeight="1" s="290">
      <c r="A94" s="295" t="inlineStr">
        <is>
          <t>AGUA</t>
        </is>
      </c>
      <c r="B94" s="295" t="inlineStr">
        <is>
          <t>T-044</t>
        </is>
      </c>
      <c r="C94" s="295" t="inlineStr">
        <is>
          <t>PI 295</t>
        </is>
      </c>
      <c r="D94" s="334" t="inlineStr">
        <is>
          <t>PI 296</t>
        </is>
      </c>
      <c r="E94" s="340" t="n">
        <v>2</v>
      </c>
      <c r="F94" s="334" t="inlineStr">
        <is>
          <t>200</t>
        </is>
      </c>
      <c r="G94" s="334" t="inlineStr">
        <is>
          <t>Tubo PVC</t>
        </is>
      </c>
      <c r="H94" s="340" t="n">
        <v>0.35</v>
      </c>
      <c r="I94" s="340" t="n">
        <v>0.5600000000000001</v>
      </c>
      <c r="J94" s="365" t="inlineStr">
        <is>
          <t>PENDENTE</t>
        </is>
      </c>
    </row>
    <row r="95" ht="15" customHeight="1" s="290">
      <c r="A95" s="296" t="inlineStr">
        <is>
          <t>AGUA</t>
        </is>
      </c>
      <c r="B95" s="296" t="inlineStr">
        <is>
          <t>T-045</t>
        </is>
      </c>
      <c r="C95" s="296" t="inlineStr">
        <is>
          <t>PI 03</t>
        </is>
      </c>
      <c r="D95" s="349" t="inlineStr">
        <is>
          <t>PI 04</t>
        </is>
      </c>
      <c r="E95" s="345" t="n">
        <v>2</v>
      </c>
      <c r="F95" s="349" t="inlineStr">
        <is>
          <t>200</t>
        </is>
      </c>
      <c r="G95" s="349" t="inlineStr">
        <is>
          <t>Tubo PVC</t>
        </is>
      </c>
      <c r="H95" s="345" t="n">
        <v>0.3</v>
      </c>
      <c r="I95" s="345" t="n">
        <v>0.48</v>
      </c>
      <c r="J95" s="365" t="inlineStr">
        <is>
          <t>PENDENTE</t>
        </is>
      </c>
    </row>
    <row r="96" ht="15" customHeight="1" s="290">
      <c r="A96" s="295" t="inlineStr">
        <is>
          <t>TOTAL</t>
        </is>
      </c>
      <c r="B96" s="295" t="n"/>
      <c r="C96" s="295" t="n"/>
      <c r="D96" s="334" t="n"/>
      <c r="E96" s="340" t="n">
        <v>1047.95</v>
      </c>
      <c r="F96" s="334" t="n"/>
      <c r="G96" s="334" t="n"/>
      <c r="H96" s="334" t="n"/>
      <c r="I96" s="334" t="n"/>
      <c r="J96" s="334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9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São Manoel | ESG &gt;100% | AGU 3.769m executado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5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1384/955m (145%)</t>
        </is>
      </c>
      <c r="C4" s="295" t="n"/>
      <c r="D4" s="334" t="n"/>
      <c r="E4" s="334" t="inlineStr">
        <is>
          <t>AG: 3769/93m (4046%)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PI 68</t>
        </is>
      </c>
      <c r="D6" s="334" t="inlineStr">
        <is>
          <t>PI 64</t>
        </is>
      </c>
      <c r="E6" s="340" t="n">
        <v>26.32</v>
      </c>
      <c r="F6" s="334" t="inlineStr">
        <is>
          <t>300</t>
        </is>
      </c>
      <c r="G6" s="334" t="inlineStr">
        <is>
          <t>Tubo PVC</t>
        </is>
      </c>
      <c r="H6" s="340" t="n">
        <v>1.59</v>
      </c>
      <c r="I6" s="340" t="n">
        <v>33.41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PI 62</t>
        </is>
      </c>
      <c r="D7" s="349" t="inlineStr">
        <is>
          <t>PI 44</t>
        </is>
      </c>
      <c r="E7" s="345" t="n">
        <v>10.45</v>
      </c>
      <c r="F7" s="349" t="inlineStr">
        <is>
          <t>300</t>
        </is>
      </c>
      <c r="G7" s="349" t="inlineStr">
        <is>
          <t>Tubo PVC</t>
        </is>
      </c>
      <c r="H7" s="345" t="n">
        <v>3.11</v>
      </c>
      <c r="I7" s="345" t="n">
        <v>26.01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PI 44</t>
        </is>
      </c>
      <c r="D8" s="334" t="inlineStr">
        <is>
          <t>PI 02</t>
        </is>
      </c>
      <c r="E8" s="340" t="n">
        <v>8.279999999999999</v>
      </c>
      <c r="F8" s="334" t="inlineStr">
        <is>
          <t>300</t>
        </is>
      </c>
      <c r="G8" s="334" t="inlineStr">
        <is>
          <t>Tubo PVC</t>
        </is>
      </c>
      <c r="H8" s="340" t="n">
        <v>4.32</v>
      </c>
      <c r="I8" s="340" t="n">
        <v>28.6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PI 06</t>
        </is>
      </c>
      <c r="D9" s="349" t="inlineStr">
        <is>
          <t>PI 16</t>
        </is>
      </c>
      <c r="E9" s="345" t="n">
        <v>35.86</v>
      </c>
      <c r="F9" s="349" t="inlineStr">
        <is>
          <t>300</t>
        </is>
      </c>
      <c r="G9" s="349" t="inlineStr">
        <is>
          <t>Tubo PVC</t>
        </is>
      </c>
      <c r="H9" s="345" t="n">
        <v>1.77</v>
      </c>
      <c r="I9" s="345" t="n">
        <v>50.66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PI 62</t>
        </is>
      </c>
      <c r="D10" s="334" t="inlineStr">
        <is>
          <t>PI 63</t>
        </is>
      </c>
      <c r="E10" s="340" t="n">
        <v>12.77</v>
      </c>
      <c r="F10" s="334" t="inlineStr">
        <is>
          <t>300</t>
        </is>
      </c>
      <c r="G10" s="334" t="inlineStr">
        <is>
          <t>Tubo PVC</t>
        </is>
      </c>
      <c r="H10" s="340" t="n">
        <v>1.87</v>
      </c>
      <c r="I10" s="340" t="n">
        <v>19.07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PI 64</t>
        </is>
      </c>
      <c r="D11" s="349" t="inlineStr">
        <is>
          <t>PI 63</t>
        </is>
      </c>
      <c r="E11" s="345" t="n">
        <v>9.35</v>
      </c>
      <c r="F11" s="349" t="inlineStr">
        <is>
          <t>300</t>
        </is>
      </c>
      <c r="G11" s="349" t="inlineStr">
        <is>
          <t>Tubo PVC</t>
        </is>
      </c>
      <c r="H11" s="345" t="n">
        <v>1.96</v>
      </c>
      <c r="I11" s="345" t="n">
        <v>14.69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PI 16</t>
        </is>
      </c>
      <c r="D12" s="334" t="inlineStr">
        <is>
          <t>PI 19</t>
        </is>
      </c>
      <c r="E12" s="340" t="n">
        <v>8.4</v>
      </c>
      <c r="F12" s="334" t="inlineStr">
        <is>
          <t>200</t>
        </is>
      </c>
      <c r="G12" s="334" t="inlineStr">
        <is>
          <t>Tubo PVC</t>
        </is>
      </c>
      <c r="H12" s="340" t="n">
        <v>2.6</v>
      </c>
      <c r="I12" s="340" t="n">
        <v>17.48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PI 118</t>
        </is>
      </c>
      <c r="D13" s="349" t="inlineStr">
        <is>
          <t>PI 115</t>
        </is>
      </c>
      <c r="E13" s="345" t="n">
        <v>13.75</v>
      </c>
      <c r="F13" s="349" t="inlineStr">
        <is>
          <t>1000</t>
        </is>
      </c>
      <c r="G13" s="349" t="inlineStr">
        <is>
          <t>Tubo de Concreto</t>
        </is>
      </c>
      <c r="H13" s="345" t="n">
        <v>0.73</v>
      </c>
      <c r="I13" s="345" t="n">
        <v>8.02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PI 115</t>
        </is>
      </c>
      <c r="D14" s="334" t="inlineStr">
        <is>
          <t>PI 113</t>
        </is>
      </c>
      <c r="E14" s="340" t="n">
        <v>11.52</v>
      </c>
      <c r="F14" s="334" t="inlineStr">
        <is>
          <t>1000</t>
        </is>
      </c>
      <c r="G14" s="334" t="inlineStr">
        <is>
          <t>Tubo de Concreto</t>
        </is>
      </c>
      <c r="H14" s="340" t="n">
        <v>0.98</v>
      </c>
      <c r="I14" s="340" t="n">
        <v>9.06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PI 68</t>
        </is>
      </c>
      <c r="D15" s="349" t="inlineStr">
        <is>
          <t>PI 65</t>
        </is>
      </c>
      <c r="E15" s="345" t="n">
        <v>10.76</v>
      </c>
      <c r="F15" s="349" t="inlineStr">
        <is>
          <t>1000</t>
        </is>
      </c>
      <c r="G15" s="349" t="inlineStr">
        <is>
          <t>Tubo de Concreto</t>
        </is>
      </c>
      <c r="H15" s="345" t="n">
        <v>0.6899999999999999</v>
      </c>
      <c r="I15" s="345" t="n">
        <v>5.96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PI 65</t>
        </is>
      </c>
      <c r="D16" s="334" t="inlineStr">
        <is>
          <t>PI 64</t>
        </is>
      </c>
      <c r="E16" s="340" t="n">
        <v>10.69</v>
      </c>
      <c r="F16" s="334" t="inlineStr">
        <is>
          <t>1000</t>
        </is>
      </c>
      <c r="G16" s="334" t="inlineStr">
        <is>
          <t>Tubo de Concreto</t>
        </is>
      </c>
      <c r="H16" s="340" t="n">
        <v>1.19</v>
      </c>
      <c r="I16" s="340" t="n">
        <v>10.21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PI 64</t>
        </is>
      </c>
      <c r="D17" s="349" t="inlineStr">
        <is>
          <t>PI 63</t>
        </is>
      </c>
      <c r="E17" s="345" t="n">
        <v>9.380000000000001</v>
      </c>
      <c r="F17" s="349" t="inlineStr">
        <is>
          <t>1000</t>
        </is>
      </c>
      <c r="G17" s="349" t="inlineStr">
        <is>
          <t>Tubo de Concreto</t>
        </is>
      </c>
      <c r="H17" s="345" t="n">
        <v>1.96</v>
      </c>
      <c r="I17" s="345" t="n">
        <v>14.74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PI 63</t>
        </is>
      </c>
      <c r="D18" s="334" t="inlineStr">
        <is>
          <t>PI 62</t>
        </is>
      </c>
      <c r="E18" s="340" t="n">
        <v>12.32</v>
      </c>
      <c r="F18" s="334" t="inlineStr">
        <is>
          <t>1000</t>
        </is>
      </c>
      <c r="G18" s="334" t="inlineStr">
        <is>
          <t>Tubo de Concreto</t>
        </is>
      </c>
      <c r="H18" s="340" t="n">
        <v>1.87</v>
      </c>
      <c r="I18" s="340" t="n">
        <v>18.4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PI 98</t>
        </is>
      </c>
      <c r="D19" s="349" t="inlineStr">
        <is>
          <t>PI 03</t>
        </is>
      </c>
      <c r="E19" s="345" t="n">
        <v>4.03</v>
      </c>
      <c r="F19" s="349" t="inlineStr">
        <is>
          <t>200</t>
        </is>
      </c>
      <c r="G19" s="349" t="inlineStr">
        <is>
          <t>Tubo PVC</t>
        </is>
      </c>
      <c r="H19" s="345" t="n">
        <v>0.89</v>
      </c>
      <c r="I19" s="345" t="n">
        <v>2.87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PV 01</t>
        </is>
      </c>
      <c r="D20" s="334" t="inlineStr">
        <is>
          <t>PV 02</t>
        </is>
      </c>
      <c r="E20" s="340" t="n">
        <v>20.53</v>
      </c>
      <c r="F20" s="334" t="inlineStr">
        <is>
          <t>300</t>
        </is>
      </c>
      <c r="G20" s="334" t="inlineStr">
        <is>
          <t>Tubo PVC</t>
        </is>
      </c>
      <c r="H20" s="340" t="n">
        <v>0.84</v>
      </c>
      <c r="I20" s="340" t="n">
        <v>13.82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PV 03</t>
        </is>
      </c>
      <c r="D21" s="349" t="inlineStr">
        <is>
          <t>PV 04</t>
        </is>
      </c>
      <c r="E21" s="345" t="n">
        <v>31.7</v>
      </c>
      <c r="F21" s="349" t="inlineStr">
        <is>
          <t>300</t>
        </is>
      </c>
      <c r="G21" s="349" t="inlineStr">
        <is>
          <t>Tubo PVC</t>
        </is>
      </c>
      <c r="H21" s="345" t="n">
        <v>1.2</v>
      </c>
      <c r="I21" s="345" t="n">
        <v>30.48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PV 02</t>
        </is>
      </c>
      <c r="D22" s="334" t="inlineStr">
        <is>
          <t>PV 03</t>
        </is>
      </c>
      <c r="E22" s="340" t="n">
        <v>19.98</v>
      </c>
      <c r="F22" s="334" t="inlineStr">
        <is>
          <t>300</t>
        </is>
      </c>
      <c r="G22" s="334" t="inlineStr">
        <is>
          <t>Tubo PVC</t>
        </is>
      </c>
      <c r="H22" s="340" t="n">
        <v>1.08</v>
      </c>
      <c r="I22" s="340" t="n">
        <v>17.21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PV 05</t>
        </is>
      </c>
      <c r="D23" s="349" t="inlineStr">
        <is>
          <t>PV 06</t>
        </is>
      </c>
      <c r="E23" s="345" t="n">
        <v>20.66</v>
      </c>
      <c r="F23" s="349" t="inlineStr">
        <is>
          <t>300</t>
        </is>
      </c>
      <c r="G23" s="349" t="inlineStr">
        <is>
          <t>Tubo PVC</t>
        </is>
      </c>
      <c r="H23" s="345" t="n">
        <v>1.32</v>
      </c>
      <c r="I23" s="345" t="n">
        <v>21.77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PV 04</t>
        </is>
      </c>
      <c r="D24" s="334" t="inlineStr">
        <is>
          <t>PV 05</t>
        </is>
      </c>
      <c r="E24" s="340" t="n">
        <v>24.63</v>
      </c>
      <c r="F24" s="334" t="inlineStr">
        <is>
          <t>300</t>
        </is>
      </c>
      <c r="G24" s="334" t="inlineStr">
        <is>
          <t>Tubo PVC</t>
        </is>
      </c>
      <c r="H24" s="340" t="n">
        <v>1.3</v>
      </c>
      <c r="I24" s="340" t="n">
        <v>25.59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PV 07</t>
        </is>
      </c>
      <c r="D25" s="349" t="inlineStr">
        <is>
          <t>PV 08</t>
        </is>
      </c>
      <c r="E25" s="345" t="n">
        <v>49.5</v>
      </c>
      <c r="F25" s="349" t="inlineStr">
        <is>
          <t>300</t>
        </is>
      </c>
      <c r="G25" s="349" t="inlineStr">
        <is>
          <t>Tubo PVC</t>
        </is>
      </c>
      <c r="H25" s="345" t="n">
        <v>1.63</v>
      </c>
      <c r="I25" s="345" t="n">
        <v>64.48999999999999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PV 08</t>
        </is>
      </c>
      <c r="D26" s="334" t="inlineStr">
        <is>
          <t>PV 09</t>
        </is>
      </c>
      <c r="E26" s="340" t="n">
        <v>48.48</v>
      </c>
      <c r="F26" s="334" t="inlineStr">
        <is>
          <t>300</t>
        </is>
      </c>
      <c r="G26" s="334" t="inlineStr">
        <is>
          <t>Tubo PVC</t>
        </is>
      </c>
      <c r="H26" s="340" t="n">
        <v>1.91</v>
      </c>
      <c r="I26" s="340" t="n">
        <v>74.06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PV 13</t>
        </is>
      </c>
      <c r="D27" s="349" t="inlineStr">
        <is>
          <t>PV 14</t>
        </is>
      </c>
      <c r="E27" s="345" t="n">
        <v>37.95</v>
      </c>
      <c r="F27" s="349" t="inlineStr">
        <is>
          <t>300</t>
        </is>
      </c>
      <c r="G27" s="349" t="inlineStr">
        <is>
          <t>Tubo PVC</t>
        </is>
      </c>
      <c r="H27" s="345" t="n">
        <v>1.15</v>
      </c>
      <c r="I27" s="345" t="n">
        <v>34.88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PV 14</t>
        </is>
      </c>
      <c r="D28" s="334" t="inlineStr">
        <is>
          <t>PV 15</t>
        </is>
      </c>
      <c r="E28" s="340" t="n">
        <v>49.43</v>
      </c>
      <c r="F28" s="334" t="inlineStr">
        <is>
          <t>300</t>
        </is>
      </c>
      <c r="G28" s="334" t="inlineStr">
        <is>
          <t>Tubo PVC</t>
        </is>
      </c>
      <c r="H28" s="340" t="n">
        <v>1.08</v>
      </c>
      <c r="I28" s="340" t="n">
        <v>42.79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PV 15</t>
        </is>
      </c>
      <c r="D29" s="349" t="inlineStr">
        <is>
          <t>PV 17</t>
        </is>
      </c>
      <c r="E29" s="345" t="n">
        <v>99.45999999999999</v>
      </c>
      <c r="F29" s="349" t="inlineStr">
        <is>
          <t>300</t>
        </is>
      </c>
      <c r="G29" s="349" t="inlineStr">
        <is>
          <t>Tubo PVC</t>
        </is>
      </c>
      <c r="H29" s="345" t="n">
        <v>1.46</v>
      </c>
      <c r="I29" s="345" t="n">
        <v>116.41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PV 18</t>
        </is>
      </c>
      <c r="D30" s="334" t="inlineStr">
        <is>
          <t>PV 19</t>
        </is>
      </c>
      <c r="E30" s="340" t="n">
        <v>35.48</v>
      </c>
      <c r="F30" s="334" t="inlineStr">
        <is>
          <t>300</t>
        </is>
      </c>
      <c r="G30" s="334" t="inlineStr">
        <is>
          <t>Tubo PVC</t>
        </is>
      </c>
      <c r="H30" s="340" t="n">
        <v>2.1</v>
      </c>
      <c r="I30" s="340" t="n">
        <v>59.75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PV 17</t>
        </is>
      </c>
      <c r="D31" s="349" t="inlineStr">
        <is>
          <t>PV 18</t>
        </is>
      </c>
      <c r="E31" s="345" t="n">
        <v>49.5</v>
      </c>
      <c r="F31" s="349" t="inlineStr">
        <is>
          <t>300</t>
        </is>
      </c>
      <c r="G31" s="349" t="inlineStr">
        <is>
          <t>Tubo PVC</t>
        </is>
      </c>
      <c r="H31" s="345" t="n">
        <v>1.87</v>
      </c>
      <c r="I31" s="345" t="n">
        <v>74.05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PV 20</t>
        </is>
      </c>
      <c r="D32" s="334" t="inlineStr">
        <is>
          <t>PV 21</t>
        </is>
      </c>
      <c r="E32" s="340" t="n">
        <v>47.6</v>
      </c>
      <c r="F32" s="334" t="inlineStr">
        <is>
          <t>300</t>
        </is>
      </c>
      <c r="G32" s="334" t="inlineStr">
        <is>
          <t>Tubo PVC</t>
        </is>
      </c>
      <c r="H32" s="340" t="n">
        <v>0.84</v>
      </c>
      <c r="I32" s="340" t="n">
        <v>32.18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PV 22</t>
        </is>
      </c>
      <c r="D33" s="349" t="inlineStr">
        <is>
          <t>PV 23</t>
        </is>
      </c>
      <c r="E33" s="345" t="n">
        <v>13.17</v>
      </c>
      <c r="F33" s="349" t="inlineStr">
        <is>
          <t>300</t>
        </is>
      </c>
      <c r="G33" s="349" t="inlineStr">
        <is>
          <t>Tubo PVC</t>
        </is>
      </c>
      <c r="H33" s="345" t="n">
        <v>0.93</v>
      </c>
      <c r="I33" s="345" t="n">
        <v>9.75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PV 21</t>
        </is>
      </c>
      <c r="D34" s="334" t="inlineStr">
        <is>
          <t>PV 22</t>
        </is>
      </c>
      <c r="E34" s="340" t="n">
        <v>22.35</v>
      </c>
      <c r="F34" s="334" t="inlineStr">
        <is>
          <t>300</t>
        </is>
      </c>
      <c r="G34" s="334" t="inlineStr">
        <is>
          <t>Tubo PVC</t>
        </is>
      </c>
      <c r="H34" s="340" t="n">
        <v>1.03</v>
      </c>
      <c r="I34" s="340" t="n">
        <v>18.51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PV 23</t>
        </is>
      </c>
      <c r="D35" s="349" t="inlineStr">
        <is>
          <t>PV 24</t>
        </is>
      </c>
      <c r="E35" s="345" t="n">
        <v>11.07</v>
      </c>
      <c r="F35" s="349" t="inlineStr">
        <is>
          <t>300</t>
        </is>
      </c>
      <c r="G35" s="349" t="inlineStr">
        <is>
          <t>Tubo PVC</t>
        </is>
      </c>
      <c r="H35" s="345" t="n">
        <v>0.92</v>
      </c>
      <c r="I35" s="345" t="n">
        <v>8.15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PV 24</t>
        </is>
      </c>
      <c r="D36" s="334" t="inlineStr">
        <is>
          <t>PV 25</t>
        </is>
      </c>
      <c r="E36" s="340" t="n">
        <v>21.69</v>
      </c>
      <c r="F36" s="334" t="inlineStr">
        <is>
          <t>300</t>
        </is>
      </c>
      <c r="G36" s="334" t="inlineStr">
        <is>
          <t>Tubo PVC</t>
        </is>
      </c>
      <c r="H36" s="340" t="n">
        <v>1.09</v>
      </c>
      <c r="I36" s="340" t="n">
        <v>18.91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PV 25</t>
        </is>
      </c>
      <c r="D37" s="349" t="inlineStr">
        <is>
          <t>PV 26</t>
        </is>
      </c>
      <c r="E37" s="345" t="n">
        <v>25.1</v>
      </c>
      <c r="F37" s="349" t="inlineStr">
        <is>
          <t>300</t>
        </is>
      </c>
      <c r="G37" s="349" t="inlineStr">
        <is>
          <t>Tubo PVC</t>
        </is>
      </c>
      <c r="H37" s="345" t="n">
        <v>1.13</v>
      </c>
      <c r="I37" s="345" t="n">
        <v>22.69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PV 26</t>
        </is>
      </c>
      <c r="D38" s="334" t="inlineStr">
        <is>
          <t>PV 27</t>
        </is>
      </c>
      <c r="E38" s="340" t="n">
        <v>18.47</v>
      </c>
      <c r="F38" s="334" t="inlineStr">
        <is>
          <t>300</t>
        </is>
      </c>
      <c r="G38" s="334" t="inlineStr">
        <is>
          <t>Tubo PVC</t>
        </is>
      </c>
      <c r="H38" s="340" t="n">
        <v>1.14</v>
      </c>
      <c r="I38" s="340" t="n">
        <v>16.77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PV 27</t>
        </is>
      </c>
      <c r="D39" s="349" t="inlineStr">
        <is>
          <t>PV 28</t>
        </is>
      </c>
      <c r="E39" s="345" t="n">
        <v>34.71</v>
      </c>
      <c r="F39" s="349" t="inlineStr">
        <is>
          <t>300</t>
        </is>
      </c>
      <c r="G39" s="349" t="inlineStr">
        <is>
          <t>Tubo PVC</t>
        </is>
      </c>
      <c r="H39" s="345" t="n">
        <v>0.88</v>
      </c>
      <c r="I39" s="345" t="n">
        <v>24.44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108</t>
        </is>
      </c>
      <c r="D40" s="334" t="inlineStr">
        <is>
          <t>PI 109</t>
        </is>
      </c>
      <c r="E40" s="340" t="n">
        <v>4.53</v>
      </c>
      <c r="F40" s="334" t="inlineStr">
        <is>
          <t>200</t>
        </is>
      </c>
      <c r="G40" s="334" t="inlineStr">
        <is>
          <t>Tubo PVC</t>
        </is>
      </c>
      <c r="H40" s="340" t="n">
        <v>0.47</v>
      </c>
      <c r="I40" s="340" t="n">
        <v>1.72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109</t>
        </is>
      </c>
      <c r="D41" s="349" t="inlineStr">
        <is>
          <t>PI 110</t>
        </is>
      </c>
      <c r="E41" s="345" t="n">
        <v>6.7</v>
      </c>
      <c r="F41" s="349" t="inlineStr">
        <is>
          <t>200</t>
        </is>
      </c>
      <c r="G41" s="349" t="inlineStr">
        <is>
          <t>Tubo PVC</t>
        </is>
      </c>
      <c r="H41" s="345" t="n">
        <v>0.68</v>
      </c>
      <c r="I41" s="345" t="n">
        <v>3.62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18</t>
        </is>
      </c>
      <c r="D42" s="334" t="inlineStr">
        <is>
          <t>PI 17</t>
        </is>
      </c>
      <c r="E42" s="340" t="n">
        <v>6.57</v>
      </c>
      <c r="F42" s="334" t="inlineStr">
        <is>
          <t>200</t>
        </is>
      </c>
      <c r="G42" s="334" t="inlineStr">
        <is>
          <t>Tubo PVC</t>
        </is>
      </c>
      <c r="H42" s="340" t="n">
        <v>0.66</v>
      </c>
      <c r="I42" s="340" t="n">
        <v>3.48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102</t>
        </is>
      </c>
      <c r="D43" s="349" t="inlineStr">
        <is>
          <t>PI 101</t>
        </is>
      </c>
      <c r="E43" s="345" t="n">
        <v>5</v>
      </c>
      <c r="F43" s="349" t="inlineStr">
        <is>
          <t>200</t>
        </is>
      </c>
      <c r="G43" s="349" t="inlineStr">
        <is>
          <t>Tubo PVC</t>
        </is>
      </c>
      <c r="H43" s="345" t="n">
        <v>0.6</v>
      </c>
      <c r="I43" s="345" t="n">
        <v>2.42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03</t>
        </is>
      </c>
      <c r="D44" s="334" t="inlineStr">
        <is>
          <t>PI 98</t>
        </is>
      </c>
      <c r="E44" s="340" t="n">
        <v>5</v>
      </c>
      <c r="F44" s="334" t="inlineStr">
        <is>
          <t>200</t>
        </is>
      </c>
      <c r="G44" s="334" t="inlineStr">
        <is>
          <t>Tubo PVC</t>
        </is>
      </c>
      <c r="H44" s="340" t="n">
        <v>0.89</v>
      </c>
      <c r="I44" s="340" t="n">
        <v>3.56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101</t>
        </is>
      </c>
      <c r="D45" s="349" t="inlineStr">
        <is>
          <t>PI 100</t>
        </is>
      </c>
      <c r="E45" s="345" t="n">
        <v>5</v>
      </c>
      <c r="F45" s="349" t="inlineStr">
        <is>
          <t>200</t>
        </is>
      </c>
      <c r="G45" s="349" t="inlineStr">
        <is>
          <t>Tubo PVC</t>
        </is>
      </c>
      <c r="H45" s="345" t="n">
        <v>0.58</v>
      </c>
      <c r="I45" s="345" t="n">
        <v>2.31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100</t>
        </is>
      </c>
      <c r="D46" s="334" t="inlineStr">
        <is>
          <t>PI 03</t>
        </is>
      </c>
      <c r="E46" s="340" t="n">
        <v>5</v>
      </c>
      <c r="F46" s="334" t="inlineStr">
        <is>
          <t>200</t>
        </is>
      </c>
      <c r="G46" s="334" t="inlineStr">
        <is>
          <t>Tubo PVC</t>
        </is>
      </c>
      <c r="H46" s="340" t="n">
        <v>0.88</v>
      </c>
      <c r="I46" s="340" t="n">
        <v>3.51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10</t>
        </is>
      </c>
      <c r="D47" s="349" t="inlineStr">
        <is>
          <t>PI 08</t>
        </is>
      </c>
      <c r="E47" s="345" t="n">
        <v>20.71</v>
      </c>
      <c r="F47" s="349" t="inlineStr">
        <is>
          <t>200</t>
        </is>
      </c>
      <c r="G47" s="349" t="inlineStr">
        <is>
          <t>Tubo PVC</t>
        </is>
      </c>
      <c r="H47" s="345" t="n">
        <v>0.77</v>
      </c>
      <c r="I47" s="345" t="n">
        <v>12.77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10</t>
        </is>
      </c>
      <c r="D48" s="334" t="inlineStr">
        <is>
          <t>PI 12</t>
        </is>
      </c>
      <c r="E48" s="340" t="n">
        <v>3.51</v>
      </c>
      <c r="F48" s="334" t="inlineStr">
        <is>
          <t>200</t>
        </is>
      </c>
      <c r="G48" s="334" t="inlineStr">
        <is>
          <t>Tubo PVC</t>
        </is>
      </c>
      <c r="H48" s="340" t="n">
        <v>0.49</v>
      </c>
      <c r="I48" s="340" t="n">
        <v>1.39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41</t>
        </is>
      </c>
      <c r="D49" s="349" t="inlineStr">
        <is>
          <t>PI 35</t>
        </is>
      </c>
      <c r="E49" s="345" t="n">
        <v>22.27</v>
      </c>
      <c r="F49" s="349" t="inlineStr">
        <is>
          <t>200</t>
        </is>
      </c>
      <c r="G49" s="349" t="inlineStr">
        <is>
          <t>Tubo PVC</t>
        </is>
      </c>
      <c r="H49" s="345" t="n">
        <v>3.69</v>
      </c>
      <c r="I49" s="345" t="n">
        <v>65.83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314</t>
        </is>
      </c>
      <c r="D50" s="334" t="inlineStr">
        <is>
          <t>PI 56</t>
        </is>
      </c>
      <c r="E50" s="340" t="n">
        <v>5.16</v>
      </c>
      <c r="F50" s="334" t="inlineStr">
        <is>
          <t>200</t>
        </is>
      </c>
      <c r="G50" s="334" t="inlineStr">
        <is>
          <t>Tubo PVC</t>
        </is>
      </c>
      <c r="H50" s="340" t="n">
        <v>0.59</v>
      </c>
      <c r="I50" s="340" t="n">
        <v>2.42</v>
      </c>
      <c r="J50" s="365" t="inlineStr">
        <is>
          <t>PENDENTE</t>
        </is>
      </c>
    </row>
    <row r="51" ht="15" customHeight="1" s="290">
      <c r="A51" s="296" t="inlineStr">
        <is>
          <t>AGUA</t>
        </is>
      </c>
      <c r="B51" s="296" t="inlineStr">
        <is>
          <t>T-001</t>
        </is>
      </c>
      <c r="C51" s="296" t="inlineStr">
        <is>
          <t>PI 314</t>
        </is>
      </c>
      <c r="D51" s="349" t="inlineStr">
        <is>
          <t>PI 56</t>
        </is>
      </c>
      <c r="E51" s="345" t="n">
        <v>5.16</v>
      </c>
      <c r="F51" s="349" t="inlineStr">
        <is>
          <t>200</t>
        </is>
      </c>
      <c r="G51" s="349" t="inlineStr">
        <is>
          <t>Tubo PVC</t>
        </is>
      </c>
      <c r="H51" s="345" t="n">
        <v>0.59</v>
      </c>
      <c r="I51" s="345" t="n">
        <v>2.42</v>
      </c>
      <c r="J51" s="365" t="inlineStr">
        <is>
          <t>PENDENTE</t>
        </is>
      </c>
    </row>
    <row r="52" ht="15" customHeight="1" s="290">
      <c r="A52" s="295" t="inlineStr">
        <is>
          <t>AGUA</t>
        </is>
      </c>
      <c r="B52" s="295" t="inlineStr">
        <is>
          <t>T-002</t>
        </is>
      </c>
      <c r="C52" s="295" t="inlineStr">
        <is>
          <t>PI 06</t>
        </is>
      </c>
      <c r="D52" s="334" t="inlineStr">
        <is>
          <t>PI 13</t>
        </is>
      </c>
      <c r="E52" s="340" t="n">
        <v>2</v>
      </c>
      <c r="F52" s="334" t="inlineStr">
        <is>
          <t>200</t>
        </is>
      </c>
      <c r="G52" s="334" t="inlineStr">
        <is>
          <t>Tubo PVC</t>
        </is>
      </c>
      <c r="H52" s="340" t="n">
        <v>1.43</v>
      </c>
      <c r="I52" s="340" t="n">
        <v>2.28</v>
      </c>
      <c r="J52" s="365" t="inlineStr">
        <is>
          <t>PENDENTE</t>
        </is>
      </c>
    </row>
    <row r="53" ht="15" customHeight="1" s="290">
      <c r="A53" s="296" t="inlineStr">
        <is>
          <t>AGUA</t>
        </is>
      </c>
      <c r="B53" s="296" t="inlineStr">
        <is>
          <t>T-003</t>
        </is>
      </c>
      <c r="C53" s="296" t="inlineStr">
        <is>
          <t>PI 43</t>
        </is>
      </c>
      <c r="D53" s="349" t="inlineStr">
        <is>
          <t>PI 44</t>
        </is>
      </c>
      <c r="E53" s="345" t="n">
        <v>2</v>
      </c>
      <c r="F53" s="349" t="inlineStr">
        <is>
          <t>200</t>
        </is>
      </c>
      <c r="G53" s="349" t="inlineStr">
        <is>
          <t>Tubo PVC</t>
        </is>
      </c>
      <c r="H53" s="345" t="n">
        <v>4.32</v>
      </c>
      <c r="I53" s="345" t="n">
        <v>6.91</v>
      </c>
      <c r="J53" s="365" t="inlineStr">
        <is>
          <t>PENDENTE</t>
        </is>
      </c>
    </row>
    <row r="54" ht="15" customHeight="1" s="290">
      <c r="A54" s="295" t="inlineStr">
        <is>
          <t>AGUA</t>
        </is>
      </c>
      <c r="B54" s="295" t="inlineStr">
        <is>
          <t>T-004</t>
        </is>
      </c>
      <c r="C54" s="295" t="inlineStr">
        <is>
          <t>PI 62</t>
        </is>
      </c>
      <c r="D54" s="334" t="inlineStr">
        <is>
          <t>PI 63</t>
        </is>
      </c>
      <c r="E54" s="340" t="n">
        <v>2</v>
      </c>
      <c r="F54" s="334" t="inlineStr">
        <is>
          <t>200</t>
        </is>
      </c>
      <c r="G54" s="334" t="inlineStr">
        <is>
          <t>Tubo PVC</t>
        </is>
      </c>
      <c r="H54" s="340" t="n">
        <v>1.87</v>
      </c>
      <c r="I54" s="340" t="n">
        <v>2.99</v>
      </c>
      <c r="J54" s="365" t="inlineStr">
        <is>
          <t>PENDENTE</t>
        </is>
      </c>
    </row>
    <row r="55" ht="15" customHeight="1" s="290">
      <c r="A55" s="296" t="inlineStr">
        <is>
          <t>AGUA</t>
        </is>
      </c>
      <c r="B55" s="296" t="inlineStr">
        <is>
          <t>T-005</t>
        </is>
      </c>
      <c r="C55" s="296" t="inlineStr">
        <is>
          <t>PI 63</t>
        </is>
      </c>
      <c r="D55" s="349" t="inlineStr">
        <is>
          <t>PI 64</t>
        </is>
      </c>
      <c r="E55" s="345" t="n">
        <v>2</v>
      </c>
      <c r="F55" s="349" t="inlineStr">
        <is>
          <t>200</t>
        </is>
      </c>
      <c r="G55" s="349" t="inlineStr">
        <is>
          <t>Tubo PVC</t>
        </is>
      </c>
      <c r="H55" s="345" t="n">
        <v>1.96</v>
      </c>
      <c r="I55" s="345" t="n">
        <v>3.14</v>
      </c>
      <c r="J55" s="365" t="inlineStr">
        <is>
          <t>PENDENTE</t>
        </is>
      </c>
    </row>
    <row r="56" ht="15" customHeight="1" s="290">
      <c r="A56" s="295" t="inlineStr">
        <is>
          <t>AGUA</t>
        </is>
      </c>
      <c r="B56" s="295" t="inlineStr">
        <is>
          <t>T-006</t>
        </is>
      </c>
      <c r="C56" s="295" t="inlineStr">
        <is>
          <t>PI 65</t>
        </is>
      </c>
      <c r="D56" s="334" t="inlineStr">
        <is>
          <t>PI 68</t>
        </is>
      </c>
      <c r="E56" s="340" t="n">
        <v>2</v>
      </c>
      <c r="F56" s="334" t="inlineStr">
        <is>
          <t>200</t>
        </is>
      </c>
      <c r="G56" s="334" t="inlineStr">
        <is>
          <t>Tubo PVC</t>
        </is>
      </c>
      <c r="H56" s="340" t="n">
        <v>0.6899999999999999</v>
      </c>
      <c r="I56" s="340" t="n">
        <v>1.11</v>
      </c>
      <c r="J56" s="365" t="inlineStr">
        <is>
          <t>PENDENTE</t>
        </is>
      </c>
    </row>
    <row r="57" ht="15" customHeight="1" s="290">
      <c r="A57" s="296" t="inlineStr">
        <is>
          <t>AGUA</t>
        </is>
      </c>
      <c r="B57" s="296" t="inlineStr">
        <is>
          <t>T-007</t>
        </is>
      </c>
      <c r="C57" s="296" t="inlineStr">
        <is>
          <t>PI 237</t>
        </is>
      </c>
      <c r="D57" s="349" t="inlineStr">
        <is>
          <t>PI 234</t>
        </is>
      </c>
      <c r="E57" s="345" t="n">
        <v>2</v>
      </c>
      <c r="F57" s="349" t="inlineStr">
        <is>
          <t>200</t>
        </is>
      </c>
      <c r="G57" s="349" t="inlineStr">
        <is>
          <t>Tubo PVC</t>
        </is>
      </c>
      <c r="H57" s="345" t="n">
        <v>0.3</v>
      </c>
      <c r="I57" s="345" t="n">
        <v>0.48</v>
      </c>
      <c r="J57" s="365" t="inlineStr">
        <is>
          <t>PENDENTE</t>
        </is>
      </c>
    </row>
    <row r="58" ht="15" customHeight="1" s="290">
      <c r="A58" s="295" t="inlineStr">
        <is>
          <t>AGUA</t>
        </is>
      </c>
      <c r="B58" s="295" t="inlineStr">
        <is>
          <t>T-008</t>
        </is>
      </c>
      <c r="C58" s="295" t="inlineStr">
        <is>
          <t>PI 68</t>
        </is>
      </c>
      <c r="D58" s="334" t="inlineStr">
        <is>
          <t>PI 234</t>
        </is>
      </c>
      <c r="E58" s="340" t="n">
        <v>2</v>
      </c>
      <c r="F58" s="334" t="inlineStr">
        <is>
          <t>200</t>
        </is>
      </c>
      <c r="G58" s="334" t="inlineStr">
        <is>
          <t>Tubo PVC</t>
        </is>
      </c>
      <c r="H58" s="340" t="n">
        <v>0.6899999999999999</v>
      </c>
      <c r="I58" s="340" t="n">
        <v>1.11</v>
      </c>
      <c r="J58" s="365" t="inlineStr">
        <is>
          <t>PENDENTE</t>
        </is>
      </c>
    </row>
    <row r="59" ht="15" customHeight="1" s="290">
      <c r="A59" s="296" t="inlineStr">
        <is>
          <t>AGUA</t>
        </is>
      </c>
      <c r="B59" s="296" t="inlineStr">
        <is>
          <t>T-009</t>
        </is>
      </c>
      <c r="C59" s="296" t="inlineStr">
        <is>
          <t>PI 234</t>
        </is>
      </c>
      <c r="D59" s="349" t="inlineStr">
        <is>
          <t>PI 235</t>
        </is>
      </c>
      <c r="E59" s="345" t="n">
        <v>2</v>
      </c>
      <c r="F59" s="349" t="inlineStr">
        <is>
          <t>200</t>
        </is>
      </c>
      <c r="G59" s="349" t="inlineStr">
        <is>
          <t>Tubo PVC</t>
        </is>
      </c>
      <c r="H59" s="345" t="n">
        <v>0.33</v>
      </c>
      <c r="I59" s="345" t="n">
        <v>0.52</v>
      </c>
      <c r="J59" s="365" t="inlineStr">
        <is>
          <t>PENDENTE</t>
        </is>
      </c>
    </row>
    <row r="60" ht="15" customHeight="1" s="290">
      <c r="A60" s="295" t="inlineStr">
        <is>
          <t>AGUA</t>
        </is>
      </c>
      <c r="B60" s="295" t="inlineStr">
        <is>
          <t>T-010</t>
        </is>
      </c>
      <c r="C60" s="295" t="inlineStr">
        <is>
          <t>PI 70</t>
        </is>
      </c>
      <c r="D60" s="334" t="inlineStr">
        <is>
          <t>PI 71</t>
        </is>
      </c>
      <c r="E60" s="340" t="n">
        <v>2</v>
      </c>
      <c r="F60" s="334" t="inlineStr">
        <is>
          <t>200</t>
        </is>
      </c>
      <c r="G60" s="334" t="inlineStr">
        <is>
          <t>Tubo PVC</t>
        </is>
      </c>
      <c r="H60" s="340" t="n">
        <v>1.37</v>
      </c>
      <c r="I60" s="340" t="n">
        <v>2.19</v>
      </c>
      <c r="J60" s="365" t="inlineStr">
        <is>
          <t>PENDENTE</t>
        </is>
      </c>
    </row>
    <row r="61" ht="15" customHeight="1" s="290">
      <c r="A61" s="296" t="inlineStr">
        <is>
          <t>AGUA</t>
        </is>
      </c>
      <c r="B61" s="296" t="inlineStr">
        <is>
          <t>T-011</t>
        </is>
      </c>
      <c r="C61" s="296" t="inlineStr">
        <is>
          <t>PI 78</t>
        </is>
      </c>
      <c r="D61" s="349" t="inlineStr">
        <is>
          <t>PI 82</t>
        </is>
      </c>
      <c r="E61" s="345" t="n">
        <v>2</v>
      </c>
      <c r="F61" s="349" t="inlineStr">
        <is>
          <t>200</t>
        </is>
      </c>
      <c r="G61" s="349" t="inlineStr">
        <is>
          <t>Tubo PVC</t>
        </is>
      </c>
      <c r="H61" s="345" t="n">
        <v>0.7</v>
      </c>
      <c r="I61" s="345" t="n">
        <v>1.12</v>
      </c>
      <c r="J61" s="365" t="inlineStr">
        <is>
          <t>PENDENTE</t>
        </is>
      </c>
    </row>
    <row r="62" ht="15" customHeight="1" s="290">
      <c r="A62" s="295" t="inlineStr">
        <is>
          <t>AGUA</t>
        </is>
      </c>
      <c r="B62" s="295" t="inlineStr">
        <is>
          <t>T-012</t>
        </is>
      </c>
      <c r="C62" s="295" t="inlineStr">
        <is>
          <t>PI 225</t>
        </is>
      </c>
      <c r="D62" s="334" t="inlineStr">
        <is>
          <t>PI 222</t>
        </is>
      </c>
      <c r="E62" s="340" t="n">
        <v>2</v>
      </c>
      <c r="F62" s="334" t="inlineStr">
        <is>
          <t>200</t>
        </is>
      </c>
      <c r="G62" s="334" t="inlineStr">
        <is>
          <t>Tubo PVC</t>
        </is>
      </c>
      <c r="H62" s="340" t="n">
        <v>0.2</v>
      </c>
      <c r="I62" s="340" t="n">
        <v>0.32</v>
      </c>
      <c r="J62" s="365" t="inlineStr">
        <is>
          <t>PENDENTE</t>
        </is>
      </c>
    </row>
    <row r="63" ht="15" customHeight="1" s="290">
      <c r="A63" s="296" t="inlineStr">
        <is>
          <t>AGUA</t>
        </is>
      </c>
      <c r="B63" s="296" t="inlineStr">
        <is>
          <t>T-013</t>
        </is>
      </c>
      <c r="C63" s="296" t="inlineStr">
        <is>
          <t>PI 92</t>
        </is>
      </c>
      <c r="D63" s="349" t="inlineStr">
        <is>
          <t>PI 76</t>
        </is>
      </c>
      <c r="E63" s="345" t="n">
        <v>2</v>
      </c>
      <c r="F63" s="349" t="inlineStr">
        <is>
          <t>200</t>
        </is>
      </c>
      <c r="G63" s="349" t="inlineStr">
        <is>
          <t>Tubo PVC</t>
        </is>
      </c>
      <c r="H63" s="345" t="n">
        <v>1.73</v>
      </c>
      <c r="I63" s="345" t="n">
        <v>2.78</v>
      </c>
      <c r="J63" s="365" t="inlineStr">
        <is>
          <t>PENDENTE</t>
        </is>
      </c>
    </row>
    <row r="64" ht="15" customHeight="1" s="290">
      <c r="A64" s="295" t="inlineStr">
        <is>
          <t>AGUA</t>
        </is>
      </c>
      <c r="B64" s="295" t="inlineStr">
        <is>
          <t>T-014</t>
        </is>
      </c>
      <c r="C64" s="295" t="inlineStr">
        <is>
          <t>PI 221</t>
        </is>
      </c>
      <c r="D64" s="334" t="inlineStr">
        <is>
          <t>PI 222</t>
        </is>
      </c>
      <c r="E64" s="340" t="n">
        <v>2</v>
      </c>
      <c r="F64" s="334" t="inlineStr">
        <is>
          <t>200</t>
        </is>
      </c>
      <c r="G64" s="334" t="inlineStr">
        <is>
          <t>Tubo PVC</t>
        </is>
      </c>
      <c r="H64" s="340" t="n">
        <v>0.35</v>
      </c>
      <c r="I64" s="340" t="n">
        <v>0.5600000000000001</v>
      </c>
      <c r="J64" s="365" t="inlineStr">
        <is>
          <t>PENDENTE</t>
        </is>
      </c>
    </row>
    <row r="65" ht="15" customHeight="1" s="290">
      <c r="A65" s="296" t="inlineStr">
        <is>
          <t>AGUA</t>
        </is>
      </c>
      <c r="B65" s="296" t="inlineStr">
        <is>
          <t>T-015</t>
        </is>
      </c>
      <c r="C65" s="296" t="inlineStr">
        <is>
          <t>PI 98</t>
        </is>
      </c>
      <c r="D65" s="349" t="inlineStr">
        <is>
          <t>PI 106</t>
        </is>
      </c>
      <c r="E65" s="345" t="n">
        <v>2</v>
      </c>
      <c r="F65" s="349" t="inlineStr">
        <is>
          <t>200</t>
        </is>
      </c>
      <c r="G65" s="349" t="inlineStr">
        <is>
          <t>Tubo PVC</t>
        </is>
      </c>
      <c r="H65" s="345" t="n">
        <v>0.97</v>
      </c>
      <c r="I65" s="345" t="n">
        <v>1.55</v>
      </c>
      <c r="J65" s="365" t="inlineStr">
        <is>
          <t>PENDENTE</t>
        </is>
      </c>
    </row>
    <row r="66" ht="15" customHeight="1" s="290">
      <c r="A66" s="295" t="inlineStr">
        <is>
          <t>AGUA</t>
        </is>
      </c>
      <c r="B66" s="295" t="inlineStr">
        <is>
          <t>T-016</t>
        </is>
      </c>
      <c r="C66" s="295" t="inlineStr">
        <is>
          <t>PI 213</t>
        </is>
      </c>
      <c r="D66" s="334" t="inlineStr">
        <is>
          <t>PI 211</t>
        </is>
      </c>
      <c r="E66" s="340" t="n">
        <v>2</v>
      </c>
      <c r="F66" s="334" t="inlineStr">
        <is>
          <t>200</t>
        </is>
      </c>
      <c r="G66" s="334" t="inlineStr">
        <is>
          <t>Tubo PVC</t>
        </is>
      </c>
      <c r="H66" s="340" t="n">
        <v>0.3</v>
      </c>
      <c r="I66" s="340" t="n">
        <v>0.48</v>
      </c>
      <c r="J66" s="365" t="inlineStr">
        <is>
          <t>PENDENTE</t>
        </is>
      </c>
    </row>
    <row r="67" ht="15" customHeight="1" s="290">
      <c r="A67" s="296" t="inlineStr">
        <is>
          <t>AGUA</t>
        </is>
      </c>
      <c r="B67" s="296" t="inlineStr">
        <is>
          <t>T-017</t>
        </is>
      </c>
      <c r="C67" s="296" t="inlineStr">
        <is>
          <t>PI 113</t>
        </is>
      </c>
      <c r="D67" s="349" t="inlineStr">
        <is>
          <t>PI 114</t>
        </is>
      </c>
      <c r="E67" s="345" t="n">
        <v>2</v>
      </c>
      <c r="F67" s="349" t="inlineStr">
        <is>
          <t>200</t>
        </is>
      </c>
      <c r="G67" s="349" t="inlineStr">
        <is>
          <t>Tubo PVC</t>
        </is>
      </c>
      <c r="H67" s="345" t="n">
        <v>0.88</v>
      </c>
      <c r="I67" s="345" t="n">
        <v>1.41</v>
      </c>
      <c r="J67" s="365" t="inlineStr">
        <is>
          <t>PENDENTE</t>
        </is>
      </c>
    </row>
    <row r="68" ht="15" customHeight="1" s="290">
      <c r="A68" s="295" t="inlineStr">
        <is>
          <t>AGUA</t>
        </is>
      </c>
      <c r="B68" s="295" t="inlineStr">
        <is>
          <t>T-018</t>
        </is>
      </c>
      <c r="C68" s="295" t="inlineStr">
        <is>
          <t>PI 114</t>
        </is>
      </c>
      <c r="D68" s="334" t="inlineStr">
        <is>
          <t>PI 115</t>
        </is>
      </c>
      <c r="E68" s="340" t="n">
        <v>2</v>
      </c>
      <c r="F68" s="334" t="inlineStr">
        <is>
          <t>200</t>
        </is>
      </c>
      <c r="G68" s="334" t="inlineStr">
        <is>
          <t>Tubo PVC</t>
        </is>
      </c>
      <c r="H68" s="340" t="n">
        <v>1</v>
      </c>
      <c r="I68" s="340" t="n">
        <v>1.6</v>
      </c>
      <c r="J68" s="365" t="inlineStr">
        <is>
          <t>PENDENTE</t>
        </is>
      </c>
    </row>
    <row r="69" ht="15" customHeight="1" s="290">
      <c r="A69" s="296" t="inlineStr">
        <is>
          <t>AGUA</t>
        </is>
      </c>
      <c r="B69" s="296" t="inlineStr">
        <is>
          <t>T-019</t>
        </is>
      </c>
      <c r="C69" s="296" t="inlineStr">
        <is>
          <t>PI 118</t>
        </is>
      </c>
      <c r="D69" s="349" t="inlineStr">
        <is>
          <t>PI 125</t>
        </is>
      </c>
      <c r="E69" s="345" t="n">
        <v>2</v>
      </c>
      <c r="F69" s="349" t="inlineStr">
        <is>
          <t>200</t>
        </is>
      </c>
      <c r="G69" s="349" t="inlineStr">
        <is>
          <t>Tubo PVC</t>
        </is>
      </c>
      <c r="H69" s="345" t="n">
        <v>0.39</v>
      </c>
      <c r="I69" s="345" t="n">
        <v>0.62</v>
      </c>
      <c r="J69" s="365" t="inlineStr">
        <is>
          <t>PENDENTE</t>
        </is>
      </c>
    </row>
    <row r="70" ht="15" customHeight="1" s="290">
      <c r="A70" s="295" t="inlineStr">
        <is>
          <t>AGUA</t>
        </is>
      </c>
      <c r="B70" s="295" t="inlineStr">
        <is>
          <t>T-020</t>
        </is>
      </c>
      <c r="C70" s="295" t="inlineStr">
        <is>
          <t>PI 196</t>
        </is>
      </c>
      <c r="D70" s="334" t="inlineStr">
        <is>
          <t>PI 200</t>
        </is>
      </c>
      <c r="E70" s="340" t="n">
        <v>2</v>
      </c>
      <c r="F70" s="334" t="inlineStr">
        <is>
          <t>200</t>
        </is>
      </c>
      <c r="G70" s="334" t="inlineStr">
        <is>
          <t>Tubo PVC</t>
        </is>
      </c>
      <c r="H70" s="340" t="n">
        <v>0.3</v>
      </c>
      <c r="I70" s="340" t="n">
        <v>0.48</v>
      </c>
      <c r="J70" s="365" t="inlineStr">
        <is>
          <t>PENDENTE</t>
        </is>
      </c>
    </row>
    <row r="71" ht="15" customHeight="1" s="290">
      <c r="A71" s="296" t="inlineStr">
        <is>
          <t>AGUA</t>
        </is>
      </c>
      <c r="B71" s="296" t="inlineStr">
        <is>
          <t>T-021</t>
        </is>
      </c>
      <c r="C71" s="296" t="inlineStr">
        <is>
          <t>PI 129</t>
        </is>
      </c>
      <c r="D71" s="349" t="inlineStr">
        <is>
          <t>PI 126</t>
        </is>
      </c>
      <c r="E71" s="345" t="n">
        <v>2</v>
      </c>
      <c r="F71" s="349" t="inlineStr">
        <is>
          <t>200</t>
        </is>
      </c>
      <c r="G71" s="349" t="inlineStr">
        <is>
          <t>Tubo PVC</t>
        </is>
      </c>
      <c r="H71" s="345" t="n">
        <v>0.27</v>
      </c>
      <c r="I71" s="345" t="n">
        <v>0.43</v>
      </c>
      <c r="J71" s="365" t="inlineStr">
        <is>
          <t>PENDENTE</t>
        </is>
      </c>
    </row>
    <row r="72" ht="15" customHeight="1" s="290">
      <c r="A72" s="295" t="inlineStr">
        <is>
          <t>AGUA</t>
        </is>
      </c>
      <c r="B72" s="295" t="inlineStr">
        <is>
          <t>T-022</t>
        </is>
      </c>
      <c r="C72" s="295" t="inlineStr">
        <is>
          <t>PI 190</t>
        </is>
      </c>
      <c r="D72" s="334" t="inlineStr">
        <is>
          <t>PI 193</t>
        </is>
      </c>
      <c r="E72" s="340" t="n">
        <v>2</v>
      </c>
      <c r="F72" s="334" t="inlineStr">
        <is>
          <t>200</t>
        </is>
      </c>
      <c r="G72" s="334" t="inlineStr">
        <is>
          <t>Tubo PVC</t>
        </is>
      </c>
      <c r="H72" s="340" t="n">
        <v>0.22</v>
      </c>
      <c r="I72" s="340" t="n">
        <v>0.35</v>
      </c>
      <c r="J72" s="365" t="inlineStr">
        <is>
          <t>PENDENTE</t>
        </is>
      </c>
    </row>
    <row r="73" ht="15" customHeight="1" s="290">
      <c r="A73" s="296" t="inlineStr">
        <is>
          <t>AGUA</t>
        </is>
      </c>
      <c r="B73" s="296" t="inlineStr">
        <is>
          <t>T-023</t>
        </is>
      </c>
      <c r="C73" s="296" t="inlineStr">
        <is>
          <t>PI 135</t>
        </is>
      </c>
      <c r="D73" s="349" t="inlineStr">
        <is>
          <t>PI 136</t>
        </is>
      </c>
      <c r="E73" s="345" t="n">
        <v>2</v>
      </c>
      <c r="F73" s="349" t="inlineStr">
        <is>
          <t>200</t>
        </is>
      </c>
      <c r="G73" s="349" t="inlineStr">
        <is>
          <t>Tubo PVC</t>
        </is>
      </c>
      <c r="H73" s="345" t="n">
        <v>0.36</v>
      </c>
      <c r="I73" s="345" t="n">
        <v>0.58</v>
      </c>
      <c r="J73" s="365" t="inlineStr">
        <is>
          <t>PENDENTE</t>
        </is>
      </c>
    </row>
    <row r="74" ht="15" customHeight="1" s="290">
      <c r="A74" s="295" t="inlineStr">
        <is>
          <t>AGUA</t>
        </is>
      </c>
      <c r="B74" s="295" t="inlineStr">
        <is>
          <t>T-024</t>
        </is>
      </c>
      <c r="C74" s="295" t="inlineStr">
        <is>
          <t>PI 137</t>
        </is>
      </c>
      <c r="D74" s="334" t="inlineStr">
        <is>
          <t>PI 136</t>
        </is>
      </c>
      <c r="E74" s="340" t="n">
        <v>2</v>
      </c>
      <c r="F74" s="334" t="inlineStr">
        <is>
          <t>200</t>
        </is>
      </c>
      <c r="G74" s="334" t="inlineStr">
        <is>
          <t>Tubo PVC</t>
        </is>
      </c>
      <c r="H74" s="340" t="n">
        <v>0.31</v>
      </c>
      <c r="I74" s="340" t="n">
        <v>0.5</v>
      </c>
      <c r="J74" s="365" t="inlineStr">
        <is>
          <t>PENDENTE</t>
        </is>
      </c>
    </row>
    <row r="75" ht="15" customHeight="1" s="290">
      <c r="A75" s="296" t="inlineStr">
        <is>
          <t>AGUA</t>
        </is>
      </c>
      <c r="B75" s="296" t="inlineStr">
        <is>
          <t>T-025</t>
        </is>
      </c>
      <c r="C75" s="296" t="inlineStr">
        <is>
          <t>PI 117</t>
        </is>
      </c>
      <c r="D75" s="349" t="inlineStr">
        <is>
          <t>PI 02</t>
        </is>
      </c>
      <c r="E75" s="345" t="n">
        <v>2</v>
      </c>
      <c r="F75" s="349" t="inlineStr">
        <is>
          <t>200</t>
        </is>
      </c>
      <c r="G75" s="349" t="inlineStr">
        <is>
          <t>Tubo PVC</t>
        </is>
      </c>
      <c r="H75" s="345" t="n">
        <v>0.3</v>
      </c>
      <c r="I75" s="345" t="n">
        <v>0.48</v>
      </c>
      <c r="J75" s="365" t="inlineStr">
        <is>
          <t>PENDENTE</t>
        </is>
      </c>
    </row>
    <row r="76" ht="15" customHeight="1" s="290">
      <c r="A76" s="295" t="inlineStr">
        <is>
          <t>AGUA</t>
        </is>
      </c>
      <c r="B76" s="295" t="inlineStr">
        <is>
          <t>T-026</t>
        </is>
      </c>
      <c r="C76" s="295" t="inlineStr">
        <is>
          <t>PI 145</t>
        </is>
      </c>
      <c r="D76" s="334" t="inlineStr">
        <is>
          <t>PI 170</t>
        </is>
      </c>
      <c r="E76" s="340" t="n">
        <v>2</v>
      </c>
      <c r="F76" s="334" t="inlineStr">
        <is>
          <t>200</t>
        </is>
      </c>
      <c r="G76" s="334" t="inlineStr">
        <is>
          <t>Tubo PVC</t>
        </is>
      </c>
      <c r="H76" s="340" t="n">
        <v>0.3</v>
      </c>
      <c r="I76" s="340" t="n">
        <v>0.48</v>
      </c>
      <c r="J76" s="365" t="inlineStr">
        <is>
          <t>PENDENTE</t>
        </is>
      </c>
    </row>
    <row r="77" ht="15" customHeight="1" s="290">
      <c r="A77" s="296" t="inlineStr">
        <is>
          <t>AGUA</t>
        </is>
      </c>
      <c r="B77" s="296" t="inlineStr">
        <is>
          <t>T-027</t>
        </is>
      </c>
      <c r="C77" s="296" t="inlineStr">
        <is>
          <t>PI 182</t>
        </is>
      </c>
      <c r="D77" s="349" t="inlineStr">
        <is>
          <t>PI 181</t>
        </is>
      </c>
      <c r="E77" s="345" t="n">
        <v>2</v>
      </c>
      <c r="F77" s="349" t="inlineStr">
        <is>
          <t>200</t>
        </is>
      </c>
      <c r="G77" s="349" t="inlineStr">
        <is>
          <t>Tubo PVC</t>
        </is>
      </c>
      <c r="H77" s="345" t="n">
        <v>0.18</v>
      </c>
      <c r="I77" s="345" t="n">
        <v>0.29</v>
      </c>
      <c r="J77" s="365" t="inlineStr">
        <is>
          <t>PENDENTE</t>
        </is>
      </c>
    </row>
    <row r="78" ht="15" customHeight="1" s="290">
      <c r="A78" s="295" t="inlineStr">
        <is>
          <t>AGUA</t>
        </is>
      </c>
      <c r="B78" s="295" t="inlineStr">
        <is>
          <t>T-028</t>
        </is>
      </c>
      <c r="C78" s="295" t="inlineStr">
        <is>
          <t>PI 146</t>
        </is>
      </c>
      <c r="D78" s="334" t="inlineStr">
        <is>
          <t>PI 145</t>
        </is>
      </c>
      <c r="E78" s="340" t="n">
        <v>2</v>
      </c>
      <c r="F78" s="334" t="inlineStr">
        <is>
          <t>200</t>
        </is>
      </c>
      <c r="G78" s="334" t="inlineStr">
        <is>
          <t>Tubo PVC</t>
        </is>
      </c>
      <c r="H78" s="340" t="n">
        <v>0.19</v>
      </c>
      <c r="I78" s="340" t="n">
        <v>0.3</v>
      </c>
      <c r="J78" s="365" t="inlineStr">
        <is>
          <t>PENDENTE</t>
        </is>
      </c>
    </row>
    <row r="79" ht="15" customHeight="1" s="290">
      <c r="A79" s="296" t="inlineStr">
        <is>
          <t>AGUA</t>
        </is>
      </c>
      <c r="B79" s="296" t="inlineStr">
        <is>
          <t>T-029</t>
        </is>
      </c>
      <c r="C79" s="296" t="inlineStr">
        <is>
          <t>PI 151</t>
        </is>
      </c>
      <c r="D79" s="349" t="inlineStr">
        <is>
          <t>PI 152</t>
        </is>
      </c>
      <c r="E79" s="345" t="n">
        <v>2</v>
      </c>
      <c r="F79" s="349" t="inlineStr">
        <is>
          <t>200</t>
        </is>
      </c>
      <c r="G79" s="349" t="inlineStr">
        <is>
          <t>Tubo PVC</t>
        </is>
      </c>
      <c r="H79" s="345" t="n">
        <v>0.53</v>
      </c>
      <c r="I79" s="345" t="n">
        <v>0.84</v>
      </c>
      <c r="J79" s="365" t="inlineStr">
        <is>
          <t>PENDENTE</t>
        </is>
      </c>
    </row>
    <row r="80" ht="15" customHeight="1" s="290">
      <c r="A80" s="295" t="inlineStr">
        <is>
          <t>AGUA</t>
        </is>
      </c>
      <c r="B80" s="295" t="inlineStr">
        <is>
          <t>T-030</t>
        </is>
      </c>
      <c r="C80" s="295" t="inlineStr">
        <is>
          <t>PI 151</t>
        </is>
      </c>
      <c r="D80" s="334" t="inlineStr">
        <is>
          <t>PI 146</t>
        </is>
      </c>
      <c r="E80" s="340" t="n">
        <v>2</v>
      </c>
      <c r="F80" s="334" t="inlineStr">
        <is>
          <t>200</t>
        </is>
      </c>
      <c r="G80" s="334" t="inlineStr">
        <is>
          <t>Tubo PVC</t>
        </is>
      </c>
      <c r="H80" s="340" t="n">
        <v>0.26</v>
      </c>
      <c r="I80" s="340" t="n">
        <v>0.42</v>
      </c>
      <c r="J80" s="365" t="inlineStr">
        <is>
          <t>PENDENTE</t>
        </is>
      </c>
    </row>
    <row r="81" ht="15" customHeight="1" s="290">
      <c r="A81" s="296" t="inlineStr">
        <is>
          <t>AGUA</t>
        </is>
      </c>
      <c r="B81" s="296" t="inlineStr">
        <is>
          <t>T-031</t>
        </is>
      </c>
      <c r="C81" s="296" t="inlineStr">
        <is>
          <t>PI 152</t>
        </is>
      </c>
      <c r="D81" s="349" t="inlineStr">
        <is>
          <t>PI 151</t>
        </is>
      </c>
      <c r="E81" s="345" t="n">
        <v>2</v>
      </c>
      <c r="F81" s="349" t="inlineStr">
        <is>
          <t>200</t>
        </is>
      </c>
      <c r="G81" s="349" t="inlineStr">
        <is>
          <t>Tubo PVC</t>
        </is>
      </c>
      <c r="H81" s="345" t="n">
        <v>0.53</v>
      </c>
      <c r="I81" s="345" t="n">
        <v>0.84</v>
      </c>
      <c r="J81" s="365" t="inlineStr">
        <is>
          <t>PENDENTE</t>
        </is>
      </c>
    </row>
    <row r="82" ht="15" customHeight="1" s="290">
      <c r="A82" s="295" t="inlineStr">
        <is>
          <t>AGUA</t>
        </is>
      </c>
      <c r="B82" s="295" t="inlineStr">
        <is>
          <t>T-032</t>
        </is>
      </c>
      <c r="C82" s="295" t="inlineStr">
        <is>
          <t>PI 161</t>
        </is>
      </c>
      <c r="D82" s="334" t="inlineStr">
        <is>
          <t>PI 152</t>
        </is>
      </c>
      <c r="E82" s="340" t="n">
        <v>2</v>
      </c>
      <c r="F82" s="334" t="inlineStr">
        <is>
          <t>200</t>
        </is>
      </c>
      <c r="G82" s="334" t="inlineStr">
        <is>
          <t>Tubo PVC</t>
        </is>
      </c>
      <c r="H82" s="340" t="n">
        <v>0.61</v>
      </c>
      <c r="I82" s="340" t="n">
        <v>0.98</v>
      </c>
      <c r="J82" s="365" t="inlineStr">
        <is>
          <t>PENDENTE</t>
        </is>
      </c>
    </row>
    <row r="83" ht="15" customHeight="1" s="290">
      <c r="A83" s="296" t="inlineStr">
        <is>
          <t>AGUA</t>
        </is>
      </c>
      <c r="B83" s="296" t="inlineStr">
        <is>
          <t>T-033</t>
        </is>
      </c>
      <c r="C83" s="296" t="inlineStr">
        <is>
          <t>PI 161</t>
        </is>
      </c>
      <c r="D83" s="349" t="inlineStr">
        <is>
          <t>PI 141</t>
        </is>
      </c>
      <c r="E83" s="345" t="n">
        <v>2</v>
      </c>
      <c r="F83" s="349" t="inlineStr">
        <is>
          <t>200</t>
        </is>
      </c>
      <c r="G83" s="349" t="inlineStr">
        <is>
          <t>Tubo PVC</t>
        </is>
      </c>
      <c r="H83" s="345" t="n">
        <v>0.55</v>
      </c>
      <c r="I83" s="345" t="n">
        <v>0.87</v>
      </c>
      <c r="J83" s="365" t="inlineStr">
        <is>
          <t>PENDENTE</t>
        </is>
      </c>
    </row>
    <row r="84" ht="15" customHeight="1" s="290">
      <c r="A84" s="295" t="inlineStr">
        <is>
          <t>AGUA</t>
        </is>
      </c>
      <c r="B84" s="295" t="inlineStr">
        <is>
          <t>T-034</t>
        </is>
      </c>
      <c r="C84" s="295" t="inlineStr">
        <is>
          <t>PI 175</t>
        </is>
      </c>
      <c r="D84" s="334" t="inlineStr">
        <is>
          <t>PI 174</t>
        </is>
      </c>
      <c r="E84" s="340" t="n">
        <v>2</v>
      </c>
      <c r="F84" s="334" t="inlineStr">
        <is>
          <t>200</t>
        </is>
      </c>
      <c r="G84" s="334" t="inlineStr">
        <is>
          <t>Tubo PVC</t>
        </is>
      </c>
      <c r="H84" s="340" t="n">
        <v>0.27</v>
      </c>
      <c r="I84" s="340" t="n">
        <v>0.43</v>
      </c>
      <c r="J84" s="365" t="inlineStr">
        <is>
          <t>PENDENTE</t>
        </is>
      </c>
    </row>
    <row r="85" ht="15" customHeight="1" s="290">
      <c r="A85" s="296" t="inlineStr">
        <is>
          <t>AGUA</t>
        </is>
      </c>
      <c r="B85" s="296" t="inlineStr">
        <is>
          <t>T-035</t>
        </is>
      </c>
      <c r="C85" s="296" t="inlineStr">
        <is>
          <t>PI 160</t>
        </is>
      </c>
      <c r="D85" s="349" t="inlineStr">
        <is>
          <t>PI 159</t>
        </is>
      </c>
      <c r="E85" s="345" t="n">
        <v>2</v>
      </c>
      <c r="F85" s="349" t="inlineStr">
        <is>
          <t>200</t>
        </is>
      </c>
      <c r="G85" s="349" t="inlineStr">
        <is>
          <t>Tubo PVC</t>
        </is>
      </c>
      <c r="H85" s="345" t="n">
        <v>0.55</v>
      </c>
      <c r="I85" s="345" t="n">
        <v>0.87</v>
      </c>
      <c r="J85" s="365" t="inlineStr">
        <is>
          <t>PENDENTE</t>
        </is>
      </c>
    </row>
    <row r="86" ht="15" customHeight="1" s="290">
      <c r="A86" s="295" t="inlineStr">
        <is>
          <t>AGUA</t>
        </is>
      </c>
      <c r="B86" s="295" t="inlineStr">
        <is>
          <t>T-036</t>
        </is>
      </c>
      <c r="C86" s="295" t="inlineStr">
        <is>
          <t>PI 165</t>
        </is>
      </c>
      <c r="D86" s="334" t="inlineStr">
        <is>
          <t>PI 160</t>
        </is>
      </c>
      <c r="E86" s="340" t="n">
        <v>2</v>
      </c>
      <c r="F86" s="334" t="inlineStr">
        <is>
          <t>200</t>
        </is>
      </c>
      <c r="G86" s="334" t="inlineStr">
        <is>
          <t>Tubo PVC</t>
        </is>
      </c>
      <c r="H86" s="340" t="n">
        <v>1.03</v>
      </c>
      <c r="I86" s="340" t="n">
        <v>1.65</v>
      </c>
      <c r="J86" s="365" t="inlineStr">
        <is>
          <t>PENDENTE</t>
        </is>
      </c>
    </row>
    <row r="87" ht="15" customHeight="1" s="290">
      <c r="A87" s="296" t="inlineStr">
        <is>
          <t>AGUA</t>
        </is>
      </c>
      <c r="B87" s="296" t="inlineStr">
        <is>
          <t>T-037</t>
        </is>
      </c>
      <c r="C87" s="296" t="inlineStr">
        <is>
          <t>PI 168</t>
        </is>
      </c>
      <c r="D87" s="349" t="inlineStr">
        <is>
          <t>PI 165</t>
        </is>
      </c>
      <c r="E87" s="345" t="n">
        <v>2</v>
      </c>
      <c r="F87" s="349" t="inlineStr">
        <is>
          <t>200</t>
        </is>
      </c>
      <c r="G87" s="349" t="inlineStr">
        <is>
          <t>Tubo PVC</t>
        </is>
      </c>
      <c r="H87" s="345" t="n">
        <v>1.67</v>
      </c>
      <c r="I87" s="345" t="n">
        <v>2.66</v>
      </c>
      <c r="J87" s="365" t="inlineStr">
        <is>
          <t>PENDENTE</t>
        </is>
      </c>
    </row>
    <row r="88" ht="15" customHeight="1" s="290">
      <c r="A88" s="295" t="inlineStr">
        <is>
          <t>AGUA</t>
        </is>
      </c>
      <c r="B88" s="295" t="inlineStr">
        <is>
          <t>T-038</t>
        </is>
      </c>
      <c r="C88" s="295" t="inlineStr">
        <is>
          <t>PI 168</t>
        </is>
      </c>
      <c r="D88" s="334" t="inlineStr">
        <is>
          <t>PI 172</t>
        </is>
      </c>
      <c r="E88" s="340" t="n">
        <v>2</v>
      </c>
      <c r="F88" s="334" t="inlineStr">
        <is>
          <t>200</t>
        </is>
      </c>
      <c r="G88" s="334" t="inlineStr">
        <is>
          <t>Tubo PVC</t>
        </is>
      </c>
      <c r="H88" s="340" t="n">
        <v>1.04</v>
      </c>
      <c r="I88" s="340" t="n">
        <v>1.67</v>
      </c>
      <c r="J88" s="365" t="inlineStr">
        <is>
          <t>PENDENTE</t>
        </is>
      </c>
    </row>
    <row r="89" ht="15" customHeight="1" s="290">
      <c r="A89" s="296" t="inlineStr">
        <is>
          <t>AGUA</t>
        </is>
      </c>
      <c r="B89" s="296" t="inlineStr">
        <is>
          <t>T-039</t>
        </is>
      </c>
      <c r="C89" s="296" t="inlineStr">
        <is>
          <t>PI 173</t>
        </is>
      </c>
      <c r="D89" s="349" t="inlineStr">
        <is>
          <t>PI 172</t>
        </is>
      </c>
      <c r="E89" s="345" t="n">
        <v>2</v>
      </c>
      <c r="F89" s="349" t="inlineStr">
        <is>
          <t>200</t>
        </is>
      </c>
      <c r="G89" s="349" t="inlineStr">
        <is>
          <t>Tubo PVC</t>
        </is>
      </c>
      <c r="H89" s="345" t="n">
        <v>0.28</v>
      </c>
      <c r="I89" s="345" t="n">
        <v>0.44</v>
      </c>
      <c r="J89" s="365" t="inlineStr">
        <is>
          <t>PENDENTE</t>
        </is>
      </c>
    </row>
    <row r="90" ht="15" customHeight="1" s="290">
      <c r="A90" s="295" t="inlineStr">
        <is>
          <t>AGUA</t>
        </is>
      </c>
      <c r="B90" s="295" t="inlineStr">
        <is>
          <t>T-040</t>
        </is>
      </c>
      <c r="C90" s="295" t="inlineStr">
        <is>
          <t>PI 264</t>
        </is>
      </c>
      <c r="D90" s="334" t="inlineStr">
        <is>
          <t>PI 262</t>
        </is>
      </c>
      <c r="E90" s="340" t="n">
        <v>2</v>
      </c>
      <c r="F90" s="334" t="inlineStr">
        <is>
          <t>200</t>
        </is>
      </c>
      <c r="G90" s="334" t="inlineStr">
        <is>
          <t>Tubo PVC</t>
        </is>
      </c>
      <c r="H90" s="340" t="n">
        <v>0.35</v>
      </c>
      <c r="I90" s="340" t="n">
        <v>0.5600000000000001</v>
      </c>
      <c r="J90" s="365" t="inlineStr">
        <is>
          <t>PENDENTE</t>
        </is>
      </c>
    </row>
    <row r="91" ht="15" customHeight="1" s="290">
      <c r="A91" s="296" t="inlineStr">
        <is>
          <t>AGUA</t>
        </is>
      </c>
      <c r="B91" s="296" t="inlineStr">
        <is>
          <t>T-041</t>
        </is>
      </c>
      <c r="C91" s="296" t="inlineStr">
        <is>
          <t>PI 260</t>
        </is>
      </c>
      <c r="D91" s="349" t="inlineStr">
        <is>
          <t>PI 262</t>
        </is>
      </c>
      <c r="E91" s="345" t="n">
        <v>2</v>
      </c>
      <c r="F91" s="349" t="inlineStr">
        <is>
          <t>200</t>
        </is>
      </c>
      <c r="G91" s="349" t="inlineStr">
        <is>
          <t>Tubo PVC</t>
        </is>
      </c>
      <c r="H91" s="345" t="n">
        <v>0.35</v>
      </c>
      <c r="I91" s="345" t="n">
        <v>0.5600000000000001</v>
      </c>
      <c r="J91" s="365" t="inlineStr">
        <is>
          <t>PENDENTE</t>
        </is>
      </c>
    </row>
    <row r="92" ht="15" customHeight="1" s="290">
      <c r="A92" s="295" t="inlineStr">
        <is>
          <t>AGUA</t>
        </is>
      </c>
      <c r="B92" s="295" t="inlineStr">
        <is>
          <t>T-042</t>
        </is>
      </c>
      <c r="C92" s="295" t="inlineStr">
        <is>
          <t>PI 275</t>
        </is>
      </c>
      <c r="D92" s="334" t="inlineStr">
        <is>
          <t>PI 273</t>
        </is>
      </c>
      <c r="E92" s="340" t="n">
        <v>2</v>
      </c>
      <c r="F92" s="334" t="inlineStr">
        <is>
          <t>200</t>
        </is>
      </c>
      <c r="G92" s="334" t="inlineStr">
        <is>
          <t>Tubo PVC</t>
        </is>
      </c>
      <c r="H92" s="340" t="n">
        <v>0.35</v>
      </c>
      <c r="I92" s="340" t="n">
        <v>0.5600000000000001</v>
      </c>
      <c r="J92" s="365" t="inlineStr">
        <is>
          <t>PENDENTE</t>
        </is>
      </c>
    </row>
    <row r="93" ht="15" customHeight="1" s="290">
      <c r="A93" s="296" t="inlineStr">
        <is>
          <t>AGUA</t>
        </is>
      </c>
      <c r="B93" s="296" t="inlineStr">
        <is>
          <t>T-043</t>
        </is>
      </c>
      <c r="C93" s="296" t="inlineStr">
        <is>
          <t>PI 290</t>
        </is>
      </c>
      <c r="D93" s="349" t="inlineStr">
        <is>
          <t>PI 289</t>
        </is>
      </c>
      <c r="E93" s="345" t="n">
        <v>2</v>
      </c>
      <c r="F93" s="349" t="inlineStr">
        <is>
          <t>200</t>
        </is>
      </c>
      <c r="G93" s="349" t="inlineStr">
        <is>
          <t>Tubo PVC</t>
        </is>
      </c>
      <c r="H93" s="345" t="n">
        <v>0.35</v>
      </c>
      <c r="I93" s="345" t="n">
        <v>0.5600000000000001</v>
      </c>
      <c r="J93" s="365" t="inlineStr">
        <is>
          <t>PENDENTE</t>
        </is>
      </c>
    </row>
    <row r="94" ht="15" customHeight="1" s="290">
      <c r="A94" s="295" t="inlineStr">
        <is>
          <t>AGUA</t>
        </is>
      </c>
      <c r="B94" s="295" t="inlineStr">
        <is>
          <t>T-044</t>
        </is>
      </c>
      <c r="C94" s="295" t="inlineStr">
        <is>
          <t>PI 295</t>
        </is>
      </c>
      <c r="D94" s="334" t="inlineStr">
        <is>
          <t>PI 296</t>
        </is>
      </c>
      <c r="E94" s="340" t="n">
        <v>2</v>
      </c>
      <c r="F94" s="334" t="inlineStr">
        <is>
          <t>200</t>
        </is>
      </c>
      <c r="G94" s="334" t="inlineStr">
        <is>
          <t>Tubo PVC</t>
        </is>
      </c>
      <c r="H94" s="340" t="n">
        <v>0.35</v>
      </c>
      <c r="I94" s="340" t="n">
        <v>0.5600000000000001</v>
      </c>
      <c r="J94" s="365" t="inlineStr">
        <is>
          <t>PENDENTE</t>
        </is>
      </c>
    </row>
    <row r="95" ht="15" customHeight="1" s="290">
      <c r="A95" s="296" t="inlineStr">
        <is>
          <t>AGUA</t>
        </is>
      </c>
      <c r="B95" s="296" t="inlineStr">
        <is>
          <t>T-045</t>
        </is>
      </c>
      <c r="C95" s="296" t="inlineStr">
        <is>
          <t>PI 03</t>
        </is>
      </c>
      <c r="D95" s="349" t="inlineStr">
        <is>
          <t>PI 04</t>
        </is>
      </c>
      <c r="E95" s="345" t="n">
        <v>2</v>
      </c>
      <c r="F95" s="349" t="inlineStr">
        <is>
          <t>200</t>
        </is>
      </c>
      <c r="G95" s="349" t="inlineStr">
        <is>
          <t>Tubo PVC</t>
        </is>
      </c>
      <c r="H95" s="345" t="n">
        <v>0.3</v>
      </c>
      <c r="I95" s="345" t="n">
        <v>0.48</v>
      </c>
      <c r="J95" s="365" t="inlineStr">
        <is>
          <t>PENDENTE</t>
        </is>
      </c>
    </row>
    <row r="96" ht="15" customHeight="1" s="290">
      <c r="A96" s="295" t="inlineStr">
        <is>
          <t>TOTAL</t>
        </is>
      </c>
      <c r="B96" s="295" t="n"/>
      <c r="C96" s="295" t="n"/>
      <c r="D96" s="334" t="n"/>
      <c r="E96" s="340" t="n">
        <v>1047.95</v>
      </c>
      <c r="F96" s="334" t="n"/>
      <c r="G96" s="334" t="n"/>
      <c r="H96" s="334" t="n"/>
      <c r="I96" s="334" t="n"/>
      <c r="J96" s="334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26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Vila Israel | ESG 66% | AGU sem projeto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4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1406/2140m (66%)</t>
        </is>
      </c>
      <c r="C4" s="295" t="n"/>
      <c r="D4" s="334" t="n"/>
      <c r="E4" s="334" t="inlineStr">
        <is>
          <t>AG: sem projeto agua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PI 194</t>
        </is>
      </c>
      <c r="D6" s="334" t="inlineStr">
        <is>
          <t>PI 195</t>
        </is>
      </c>
      <c r="E6" s="340" t="n">
        <v>6.9</v>
      </c>
      <c r="F6" s="334" t="inlineStr">
        <is>
          <t>200</t>
        </is>
      </c>
      <c r="G6" s="334" t="inlineStr">
        <is>
          <t>Tubo PVC</t>
        </is>
      </c>
      <c r="H6" s="340" t="n">
        <v>0.6</v>
      </c>
      <c r="I6" s="340" t="n">
        <v>3.31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PI 195</t>
        </is>
      </c>
      <c r="D7" s="349" t="inlineStr">
        <is>
          <t>PI 196</t>
        </is>
      </c>
      <c r="E7" s="345" t="n">
        <v>7.37</v>
      </c>
      <c r="F7" s="349" t="inlineStr">
        <is>
          <t>200</t>
        </is>
      </c>
      <c r="G7" s="349" t="inlineStr">
        <is>
          <t>Tubo PVC</t>
        </is>
      </c>
      <c r="H7" s="345" t="n">
        <v>0.6</v>
      </c>
      <c r="I7" s="345" t="n">
        <v>3.54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PI 196</t>
        </is>
      </c>
      <c r="D8" s="334" t="inlineStr">
        <is>
          <t>PI 197</t>
        </is>
      </c>
      <c r="E8" s="340" t="n">
        <v>5.41</v>
      </c>
      <c r="F8" s="334" t="inlineStr">
        <is>
          <t>200</t>
        </is>
      </c>
      <c r="G8" s="334" t="inlineStr">
        <is>
          <t>Tubo PVC</t>
        </is>
      </c>
      <c r="H8" s="340" t="n">
        <v>0.6</v>
      </c>
      <c r="I8" s="340" t="n">
        <v>2.6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PI 197</t>
        </is>
      </c>
      <c r="D9" s="349" t="inlineStr">
        <is>
          <t>PI 196</t>
        </is>
      </c>
      <c r="E9" s="345" t="n">
        <v>2.5</v>
      </c>
      <c r="F9" s="349" t="inlineStr">
        <is>
          <t>200</t>
        </is>
      </c>
      <c r="G9" s="349" t="inlineStr">
        <is>
          <t>Tubo PVC</t>
        </is>
      </c>
      <c r="H9" s="345" t="n">
        <v>0.6</v>
      </c>
      <c r="I9" s="345" t="n">
        <v>1.2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PI 196</t>
        </is>
      </c>
      <c r="D10" s="334" t="inlineStr">
        <is>
          <t>PI 195</t>
        </is>
      </c>
      <c r="E10" s="340" t="n">
        <v>2.5</v>
      </c>
      <c r="F10" s="334" t="inlineStr">
        <is>
          <t>200</t>
        </is>
      </c>
      <c r="G10" s="334" t="inlineStr">
        <is>
          <t>Tubo PVC</t>
        </is>
      </c>
      <c r="H10" s="340" t="n">
        <v>0.6</v>
      </c>
      <c r="I10" s="340" t="n">
        <v>1.2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PI 195</t>
        </is>
      </c>
      <c r="D11" s="349" t="inlineStr">
        <is>
          <t>PI 194</t>
        </is>
      </c>
      <c r="E11" s="345" t="n">
        <v>2.5</v>
      </c>
      <c r="F11" s="349" t="inlineStr">
        <is>
          <t>200</t>
        </is>
      </c>
      <c r="G11" s="349" t="inlineStr">
        <is>
          <t>Tubo PVC</t>
        </is>
      </c>
      <c r="H11" s="345" t="n">
        <v>0.6</v>
      </c>
      <c r="I11" s="345" t="n">
        <v>1.2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PI 195</t>
        </is>
      </c>
      <c r="D12" s="334" t="inlineStr">
        <is>
          <t>PI 208</t>
        </is>
      </c>
      <c r="E12" s="340" t="n">
        <v>4.99</v>
      </c>
      <c r="F12" s="334" t="inlineStr">
        <is>
          <t>200</t>
        </is>
      </c>
      <c r="G12" s="334" t="inlineStr">
        <is>
          <t>Tubo PVC</t>
        </is>
      </c>
      <c r="H12" s="340" t="n">
        <v>0.58</v>
      </c>
      <c r="I12" s="340" t="n">
        <v>2.32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PI 208</t>
        </is>
      </c>
      <c r="D13" s="349" t="inlineStr">
        <is>
          <t>PI 209</t>
        </is>
      </c>
      <c r="E13" s="345" t="n">
        <v>16.94</v>
      </c>
      <c r="F13" s="349" t="inlineStr">
        <is>
          <t>200</t>
        </is>
      </c>
      <c r="G13" s="349" t="inlineStr">
        <is>
          <t>Tubo PVC</t>
        </is>
      </c>
      <c r="H13" s="345" t="n">
        <v>1.18</v>
      </c>
      <c r="I13" s="345" t="n">
        <v>16.01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PI 209</t>
        </is>
      </c>
      <c r="D14" s="334" t="inlineStr">
        <is>
          <t>PI 211</t>
        </is>
      </c>
      <c r="E14" s="340" t="n">
        <v>3.32</v>
      </c>
      <c r="F14" s="334" t="inlineStr">
        <is>
          <t>200</t>
        </is>
      </c>
      <c r="G14" s="334" t="inlineStr">
        <is>
          <t>Tubo PVC</t>
        </is>
      </c>
      <c r="H14" s="340" t="n">
        <v>1.88</v>
      </c>
      <c r="I14" s="340" t="n">
        <v>4.98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PI 209</t>
        </is>
      </c>
      <c r="D15" s="349" t="inlineStr">
        <is>
          <t>PI 212</t>
        </is>
      </c>
      <c r="E15" s="345" t="n">
        <v>28.64</v>
      </c>
      <c r="F15" s="349" t="inlineStr">
        <is>
          <t>200</t>
        </is>
      </c>
      <c r="G15" s="349" t="inlineStr">
        <is>
          <t>Tubo PVC</t>
        </is>
      </c>
      <c r="H15" s="345" t="n">
        <v>1.2</v>
      </c>
      <c r="I15" s="345" t="n">
        <v>27.49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PI 212</t>
        </is>
      </c>
      <c r="D16" s="334" t="inlineStr">
        <is>
          <t>PI 213</t>
        </is>
      </c>
      <c r="E16" s="340" t="n">
        <v>22.87</v>
      </c>
      <c r="F16" s="334" t="inlineStr">
        <is>
          <t>200</t>
        </is>
      </c>
      <c r="G16" s="334" t="inlineStr">
        <is>
          <t>Tubo PVC</t>
        </is>
      </c>
      <c r="H16" s="340" t="n">
        <v>0.6</v>
      </c>
      <c r="I16" s="340" t="n">
        <v>10.98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PI 213</t>
        </is>
      </c>
      <c r="D17" s="349" t="inlineStr">
        <is>
          <t>PI 214</t>
        </is>
      </c>
      <c r="E17" s="345" t="n">
        <v>15.9</v>
      </c>
      <c r="F17" s="349" t="inlineStr">
        <is>
          <t>200</t>
        </is>
      </c>
      <c r="G17" s="349" t="inlineStr">
        <is>
          <t>Tubo PVC</t>
        </is>
      </c>
      <c r="H17" s="345" t="n">
        <v>0.6</v>
      </c>
      <c r="I17" s="345" t="n">
        <v>7.63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PI 214</t>
        </is>
      </c>
      <c r="D18" s="334" t="inlineStr">
        <is>
          <t>PI 215</t>
        </is>
      </c>
      <c r="E18" s="340" t="n">
        <v>13.68</v>
      </c>
      <c r="F18" s="334" t="inlineStr">
        <is>
          <t>200</t>
        </is>
      </c>
      <c r="G18" s="334" t="inlineStr">
        <is>
          <t>Tubo PVC</t>
        </is>
      </c>
      <c r="H18" s="340" t="n">
        <v>0.6</v>
      </c>
      <c r="I18" s="340" t="n">
        <v>6.57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PI 208</t>
        </is>
      </c>
      <c r="D19" s="349" t="inlineStr">
        <is>
          <t>PI 216</t>
        </is>
      </c>
      <c r="E19" s="345" t="n">
        <v>3.78</v>
      </c>
      <c r="F19" s="349" t="inlineStr">
        <is>
          <t>200</t>
        </is>
      </c>
      <c r="G19" s="349" t="inlineStr">
        <is>
          <t>Tubo PVC</t>
        </is>
      </c>
      <c r="H19" s="345" t="n">
        <v>0.58</v>
      </c>
      <c r="I19" s="345" t="n">
        <v>1.76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PI 216</t>
        </is>
      </c>
      <c r="D20" s="334" t="inlineStr">
        <is>
          <t>PI 217</t>
        </is>
      </c>
      <c r="E20" s="340" t="n">
        <v>5.06</v>
      </c>
      <c r="F20" s="334" t="inlineStr">
        <is>
          <t>200</t>
        </is>
      </c>
      <c r="G20" s="334" t="inlineStr">
        <is>
          <t>Tubo PVC</t>
        </is>
      </c>
      <c r="H20" s="340" t="n">
        <v>0.6</v>
      </c>
      <c r="I20" s="340" t="n">
        <v>2.43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PI 217</t>
        </is>
      </c>
      <c r="D21" s="349" t="inlineStr">
        <is>
          <t>PI 218</t>
        </is>
      </c>
      <c r="E21" s="345" t="n">
        <v>3.18</v>
      </c>
      <c r="F21" s="349" t="inlineStr">
        <is>
          <t>200</t>
        </is>
      </c>
      <c r="G21" s="349" t="inlineStr">
        <is>
          <t>Tubo PVC</t>
        </is>
      </c>
      <c r="H21" s="345" t="n">
        <v>0.6</v>
      </c>
      <c r="I21" s="345" t="n">
        <v>1.53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PI 218</t>
        </is>
      </c>
      <c r="D22" s="334" t="inlineStr">
        <is>
          <t>PI 219</t>
        </is>
      </c>
      <c r="E22" s="340" t="n">
        <v>6.17</v>
      </c>
      <c r="F22" s="334" t="inlineStr">
        <is>
          <t>200</t>
        </is>
      </c>
      <c r="G22" s="334" t="inlineStr">
        <is>
          <t>Tubo PVC</t>
        </is>
      </c>
      <c r="H22" s="340" t="n">
        <v>0.6</v>
      </c>
      <c r="I22" s="340" t="n">
        <v>2.96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PI 219</t>
        </is>
      </c>
      <c r="D23" s="349" t="inlineStr">
        <is>
          <t>PI 220</t>
        </is>
      </c>
      <c r="E23" s="345" t="n">
        <v>6.38</v>
      </c>
      <c r="F23" s="349" t="inlineStr">
        <is>
          <t>200</t>
        </is>
      </c>
      <c r="G23" s="349" t="inlineStr">
        <is>
          <t>Tubo PVC</t>
        </is>
      </c>
      <c r="H23" s="345" t="n">
        <v>0.6</v>
      </c>
      <c r="I23" s="345" t="n">
        <v>3.06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PI 220</t>
        </is>
      </c>
      <c r="D24" s="334" t="inlineStr">
        <is>
          <t>PI 221</t>
        </is>
      </c>
      <c r="E24" s="340" t="n">
        <v>12.41</v>
      </c>
      <c r="F24" s="334" t="inlineStr">
        <is>
          <t>200</t>
        </is>
      </c>
      <c r="G24" s="334" t="inlineStr">
        <is>
          <t>Tubo PVC</t>
        </is>
      </c>
      <c r="H24" s="340" t="n">
        <v>0.6</v>
      </c>
      <c r="I24" s="340" t="n">
        <v>5.96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PI 220</t>
        </is>
      </c>
      <c r="D25" s="349" t="inlineStr">
        <is>
          <t>PI 219</t>
        </is>
      </c>
      <c r="E25" s="345" t="n">
        <v>2.5</v>
      </c>
      <c r="F25" s="349" t="inlineStr">
        <is>
          <t>200</t>
        </is>
      </c>
      <c r="G25" s="349" t="inlineStr">
        <is>
          <t>Tubo PVC</t>
        </is>
      </c>
      <c r="H25" s="345" t="n">
        <v>0.6</v>
      </c>
      <c r="I25" s="345" t="n">
        <v>1.2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PI 219</t>
        </is>
      </c>
      <c r="D26" s="334" t="inlineStr">
        <is>
          <t>PI 218</t>
        </is>
      </c>
      <c r="E26" s="340" t="n">
        <v>2.5</v>
      </c>
      <c r="F26" s="334" t="inlineStr">
        <is>
          <t>200</t>
        </is>
      </c>
      <c r="G26" s="334" t="inlineStr">
        <is>
          <t>Tubo PVC</t>
        </is>
      </c>
      <c r="H26" s="340" t="n">
        <v>0.6</v>
      </c>
      <c r="I26" s="340" t="n">
        <v>1.2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PI 217</t>
        </is>
      </c>
      <c r="D27" s="349" t="inlineStr">
        <is>
          <t>PI 216</t>
        </is>
      </c>
      <c r="E27" s="345" t="n">
        <v>2.5</v>
      </c>
      <c r="F27" s="349" t="inlineStr">
        <is>
          <t>200</t>
        </is>
      </c>
      <c r="G27" s="349" t="inlineStr">
        <is>
          <t>Tubo PVC</t>
        </is>
      </c>
      <c r="H27" s="345" t="n">
        <v>0.6</v>
      </c>
      <c r="I27" s="345" t="n">
        <v>1.2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PI 216</t>
        </is>
      </c>
      <c r="D28" s="334" t="inlineStr">
        <is>
          <t>PI 208</t>
        </is>
      </c>
      <c r="E28" s="340" t="n">
        <v>2.27</v>
      </c>
      <c r="F28" s="334" t="inlineStr">
        <is>
          <t>200</t>
        </is>
      </c>
      <c r="G28" s="334" t="inlineStr">
        <is>
          <t>Tubo PVC</t>
        </is>
      </c>
      <c r="H28" s="340" t="n">
        <v>0.58</v>
      </c>
      <c r="I28" s="340" t="n">
        <v>1.06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PI 211</t>
        </is>
      </c>
      <c r="D29" s="349" t="inlineStr">
        <is>
          <t>PI 222</t>
        </is>
      </c>
      <c r="E29" s="345" t="n">
        <v>26.2</v>
      </c>
      <c r="F29" s="349" t="inlineStr">
        <is>
          <t>200</t>
        </is>
      </c>
      <c r="G29" s="349" t="inlineStr">
        <is>
          <t>Tubo PVC</t>
        </is>
      </c>
      <c r="H29" s="345" t="n">
        <v>1.18</v>
      </c>
      <c r="I29" s="345" t="n">
        <v>24.63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PI 222</t>
        </is>
      </c>
      <c r="D30" s="334" t="inlineStr">
        <is>
          <t>PI 223</t>
        </is>
      </c>
      <c r="E30" s="340" t="n">
        <v>17.41</v>
      </c>
      <c r="F30" s="334" t="inlineStr">
        <is>
          <t>200</t>
        </is>
      </c>
      <c r="G30" s="334" t="inlineStr">
        <is>
          <t>Tubo PVC</t>
        </is>
      </c>
      <c r="H30" s="340" t="n">
        <v>0.5</v>
      </c>
      <c r="I30" s="340" t="n">
        <v>6.96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PI 223</t>
        </is>
      </c>
      <c r="D31" s="349" t="inlineStr">
        <is>
          <t>PI 224</t>
        </is>
      </c>
      <c r="E31" s="345" t="n">
        <v>19.94</v>
      </c>
      <c r="F31" s="349" t="inlineStr">
        <is>
          <t>200</t>
        </is>
      </c>
      <c r="G31" s="349" t="inlineStr">
        <is>
          <t>Tubo PVC</t>
        </is>
      </c>
      <c r="H31" s="345" t="n">
        <v>0.6</v>
      </c>
      <c r="I31" s="345" t="n">
        <v>9.57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PI 232</t>
        </is>
      </c>
      <c r="D32" s="334" t="inlineStr">
        <is>
          <t>PI 223</t>
        </is>
      </c>
      <c r="E32" s="340" t="n">
        <v>13.41</v>
      </c>
      <c r="F32" s="334" t="inlineStr">
        <is>
          <t>200</t>
        </is>
      </c>
      <c r="G32" s="334" t="inlineStr">
        <is>
          <t>Tubo PVC</t>
        </is>
      </c>
      <c r="H32" s="340" t="n">
        <v>0.6</v>
      </c>
      <c r="I32" s="340" t="n">
        <v>6.44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PI 232</t>
        </is>
      </c>
      <c r="D33" s="349" t="inlineStr">
        <is>
          <t>PI 233</t>
        </is>
      </c>
      <c r="E33" s="345" t="n">
        <v>6.41</v>
      </c>
      <c r="F33" s="349" t="inlineStr">
        <is>
          <t>200</t>
        </is>
      </c>
      <c r="G33" s="349" t="inlineStr">
        <is>
          <t>Tubo PVC</t>
        </is>
      </c>
      <c r="H33" s="345" t="n">
        <v>0.6</v>
      </c>
      <c r="I33" s="345" t="n">
        <v>3.08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PI 233</t>
        </is>
      </c>
      <c r="D34" s="334" t="inlineStr">
        <is>
          <t>PI 234</t>
        </is>
      </c>
      <c r="E34" s="340" t="n">
        <v>1.64</v>
      </c>
      <c r="F34" s="334" t="inlineStr">
        <is>
          <t>200</t>
        </is>
      </c>
      <c r="G34" s="334" t="inlineStr">
        <is>
          <t>Tubo PVC</t>
        </is>
      </c>
      <c r="H34" s="340" t="n">
        <v>0.6</v>
      </c>
      <c r="I34" s="340" t="n">
        <v>0.79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PI 234</t>
        </is>
      </c>
      <c r="D35" s="349" t="inlineStr">
        <is>
          <t>PI 235</t>
        </is>
      </c>
      <c r="E35" s="345" t="n">
        <v>12.3</v>
      </c>
      <c r="F35" s="349" t="inlineStr">
        <is>
          <t>200</t>
        </is>
      </c>
      <c r="G35" s="349" t="inlineStr">
        <is>
          <t>Tubo PVC</t>
        </is>
      </c>
      <c r="H35" s="345" t="n">
        <v>0.6</v>
      </c>
      <c r="I35" s="345" t="n">
        <v>5.9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PI 235</t>
        </is>
      </c>
      <c r="D36" s="334" t="inlineStr">
        <is>
          <t>PI 236</t>
        </is>
      </c>
      <c r="E36" s="340" t="n">
        <v>8.4</v>
      </c>
      <c r="F36" s="334" t="inlineStr">
        <is>
          <t>200</t>
        </is>
      </c>
      <c r="G36" s="334" t="inlineStr">
        <is>
          <t>Tubo PVC</t>
        </is>
      </c>
      <c r="H36" s="340" t="n">
        <v>0.54</v>
      </c>
      <c r="I36" s="340" t="n">
        <v>3.65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PI 236</t>
        </is>
      </c>
      <c r="D37" s="349" t="inlineStr">
        <is>
          <t>PI 235</t>
        </is>
      </c>
      <c r="E37" s="345" t="n">
        <v>2.5</v>
      </c>
      <c r="F37" s="349" t="inlineStr">
        <is>
          <t>200</t>
        </is>
      </c>
      <c r="G37" s="349" t="inlineStr">
        <is>
          <t>Tubo PVC</t>
        </is>
      </c>
      <c r="H37" s="345" t="n">
        <v>0.54</v>
      </c>
      <c r="I37" s="345" t="n">
        <v>1.09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PI 233</t>
        </is>
      </c>
      <c r="D38" s="334" t="inlineStr">
        <is>
          <t>PI 232</t>
        </is>
      </c>
      <c r="E38" s="340" t="n">
        <v>2.5</v>
      </c>
      <c r="F38" s="334" t="inlineStr">
        <is>
          <t>200</t>
        </is>
      </c>
      <c r="G38" s="334" t="inlineStr">
        <is>
          <t>Tubo PVC</t>
        </is>
      </c>
      <c r="H38" s="340" t="n">
        <v>0.6</v>
      </c>
      <c r="I38" s="340" t="n">
        <v>1.2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PI 224</t>
        </is>
      </c>
      <c r="D39" s="349" t="inlineStr">
        <is>
          <t>PI 239</t>
        </is>
      </c>
      <c r="E39" s="345" t="n">
        <v>7.84</v>
      </c>
      <c r="F39" s="349" t="inlineStr">
        <is>
          <t>200</t>
        </is>
      </c>
      <c r="G39" s="349" t="inlineStr">
        <is>
          <t>Tubo PVC</t>
        </is>
      </c>
      <c r="H39" s="345" t="n">
        <v>0.6</v>
      </c>
      <c r="I39" s="345" t="n">
        <v>3.76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239</t>
        </is>
      </c>
      <c r="D40" s="334" t="inlineStr">
        <is>
          <t>PI 240</t>
        </is>
      </c>
      <c r="E40" s="340" t="n">
        <v>6.49</v>
      </c>
      <c r="F40" s="334" t="inlineStr">
        <is>
          <t>200</t>
        </is>
      </c>
      <c r="G40" s="334" t="inlineStr">
        <is>
          <t>Tubo PVC</t>
        </is>
      </c>
      <c r="H40" s="340" t="n">
        <v>0.6</v>
      </c>
      <c r="I40" s="340" t="n">
        <v>3.12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240</t>
        </is>
      </c>
      <c r="D41" s="349" t="inlineStr">
        <is>
          <t>PI 241</t>
        </is>
      </c>
      <c r="E41" s="345" t="n">
        <v>7.23</v>
      </c>
      <c r="F41" s="349" t="inlineStr">
        <is>
          <t>200</t>
        </is>
      </c>
      <c r="G41" s="349" t="inlineStr">
        <is>
          <t>Tubo PVC</t>
        </is>
      </c>
      <c r="H41" s="345" t="n">
        <v>0.6</v>
      </c>
      <c r="I41" s="345" t="n">
        <v>3.47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241</t>
        </is>
      </c>
      <c r="D42" s="334" t="inlineStr">
        <is>
          <t>PI 242</t>
        </is>
      </c>
      <c r="E42" s="340" t="n">
        <v>4.6</v>
      </c>
      <c r="F42" s="334" t="inlineStr">
        <is>
          <t>200</t>
        </is>
      </c>
      <c r="G42" s="334" t="inlineStr">
        <is>
          <t>Tubo PVC</t>
        </is>
      </c>
      <c r="H42" s="340" t="n">
        <v>0.57</v>
      </c>
      <c r="I42" s="340" t="n">
        <v>2.08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239</t>
        </is>
      </c>
      <c r="D43" s="349" t="inlineStr">
        <is>
          <t>PI 224</t>
        </is>
      </c>
      <c r="E43" s="345" t="n">
        <v>2.5</v>
      </c>
      <c r="F43" s="349" t="inlineStr">
        <is>
          <t>200</t>
        </is>
      </c>
      <c r="G43" s="349" t="inlineStr">
        <is>
          <t>Tubo PVC</t>
        </is>
      </c>
      <c r="H43" s="345" t="n">
        <v>0.6</v>
      </c>
      <c r="I43" s="345" t="n">
        <v>1.2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240</t>
        </is>
      </c>
      <c r="D44" s="334" t="inlineStr">
        <is>
          <t>PI 239</t>
        </is>
      </c>
      <c r="E44" s="340" t="n">
        <v>2.5</v>
      </c>
      <c r="F44" s="334" t="inlineStr">
        <is>
          <t>200</t>
        </is>
      </c>
      <c r="G44" s="334" t="inlineStr">
        <is>
          <t>Tubo PVC</t>
        </is>
      </c>
      <c r="H44" s="340" t="n">
        <v>0.6</v>
      </c>
      <c r="I44" s="340" t="n">
        <v>1.2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241</t>
        </is>
      </c>
      <c r="D45" s="349" t="inlineStr">
        <is>
          <t>PI 240</t>
        </is>
      </c>
      <c r="E45" s="345" t="n">
        <v>2.5</v>
      </c>
      <c r="F45" s="349" t="inlineStr">
        <is>
          <t>200</t>
        </is>
      </c>
      <c r="G45" s="349" t="inlineStr">
        <is>
          <t>Tubo PVC</t>
        </is>
      </c>
      <c r="H45" s="345" t="n">
        <v>0.6</v>
      </c>
      <c r="I45" s="345" t="n">
        <v>1.2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242</t>
        </is>
      </c>
      <c r="D46" s="334" t="inlineStr">
        <is>
          <t>PI 241</t>
        </is>
      </c>
      <c r="E46" s="340" t="n">
        <v>2.5</v>
      </c>
      <c r="F46" s="334" t="inlineStr">
        <is>
          <t>200</t>
        </is>
      </c>
      <c r="G46" s="334" t="inlineStr">
        <is>
          <t>Tubo PVC</t>
        </is>
      </c>
      <c r="H46" s="340" t="n">
        <v>0.57</v>
      </c>
      <c r="I46" s="340" t="n">
        <v>1.13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208</t>
        </is>
      </c>
      <c r="D47" s="349" t="inlineStr">
        <is>
          <t>PI 195</t>
        </is>
      </c>
      <c r="E47" s="345" t="n">
        <v>2.5</v>
      </c>
      <c r="F47" s="349" t="inlineStr">
        <is>
          <t>200</t>
        </is>
      </c>
      <c r="G47" s="349" t="inlineStr">
        <is>
          <t>Tubo PVC</t>
        </is>
      </c>
      <c r="H47" s="345" t="n">
        <v>0.58</v>
      </c>
      <c r="I47" s="345" t="n">
        <v>1.16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234</t>
        </is>
      </c>
      <c r="D48" s="334" t="inlineStr">
        <is>
          <t>PI 233</t>
        </is>
      </c>
      <c r="E48" s="340" t="n">
        <v>0.98</v>
      </c>
      <c r="F48" s="334" t="inlineStr">
        <is>
          <t>200</t>
        </is>
      </c>
      <c r="G48" s="334" t="inlineStr">
        <is>
          <t>Tubo PVC</t>
        </is>
      </c>
      <c r="H48" s="340" t="n">
        <v>0.6</v>
      </c>
      <c r="I48" s="340" t="n">
        <v>0.47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218</t>
        </is>
      </c>
      <c r="D49" s="349" t="inlineStr">
        <is>
          <t>PI 217</t>
        </is>
      </c>
      <c r="E49" s="345" t="n">
        <v>1.91</v>
      </c>
      <c r="F49" s="349" t="inlineStr">
        <is>
          <t>200</t>
        </is>
      </c>
      <c r="G49" s="349" t="inlineStr">
        <is>
          <t>Tubo PVC</t>
        </is>
      </c>
      <c r="H49" s="345" t="n">
        <v>0.6</v>
      </c>
      <c r="I49" s="345" t="n">
        <v>0.92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211</t>
        </is>
      </c>
      <c r="D50" s="334" t="inlineStr">
        <is>
          <t>PI 209</t>
        </is>
      </c>
      <c r="E50" s="340" t="n">
        <v>1.99</v>
      </c>
      <c r="F50" s="334" t="inlineStr">
        <is>
          <t>200</t>
        </is>
      </c>
      <c r="G50" s="334" t="inlineStr">
        <is>
          <t>Tubo PVC</t>
        </is>
      </c>
      <c r="H50" s="340" t="n">
        <v>1.88</v>
      </c>
      <c r="I50" s="340" t="n">
        <v>2.98</v>
      </c>
      <c r="J50" s="365" t="inlineStr">
        <is>
          <t>PENDENTE</t>
        </is>
      </c>
    </row>
    <row r="51" ht="15" customHeight="1" s="290">
      <c r="A51" s="296" t="inlineStr">
        <is>
          <t>ESGOTO</t>
        </is>
      </c>
      <c r="B51" s="296" t="inlineStr">
        <is>
          <t>T-046</t>
        </is>
      </c>
      <c r="C51" s="296" t="inlineStr">
        <is>
          <t>PV 27</t>
        </is>
      </c>
      <c r="D51" s="349" t="inlineStr">
        <is>
          <t>PV 28</t>
        </is>
      </c>
      <c r="E51" s="345" t="n">
        <v>37.02</v>
      </c>
      <c r="F51" s="349" t="inlineStr">
        <is>
          <t>300</t>
        </is>
      </c>
      <c r="G51" s="349" t="inlineStr">
        <is>
          <t>Tubo PVC</t>
        </is>
      </c>
      <c r="H51" s="345" t="n">
        <v>0.6</v>
      </c>
      <c r="I51" s="345" t="n">
        <v>17.77</v>
      </c>
      <c r="J51" s="365" t="inlineStr">
        <is>
          <t>PENDENTE</t>
        </is>
      </c>
    </row>
    <row r="52" ht="15" customHeight="1" s="290">
      <c r="A52" s="295" t="inlineStr">
        <is>
          <t>ESGOTO</t>
        </is>
      </c>
      <c r="B52" s="295" t="inlineStr">
        <is>
          <t>T-047</t>
        </is>
      </c>
      <c r="C52" s="295" t="inlineStr">
        <is>
          <t>PV 28</t>
        </is>
      </c>
      <c r="D52" s="334" t="inlineStr">
        <is>
          <t>PV 29</t>
        </is>
      </c>
      <c r="E52" s="340" t="n">
        <v>10.56</v>
      </c>
      <c r="F52" s="334" t="inlineStr">
        <is>
          <t>300</t>
        </is>
      </c>
      <c r="G52" s="334" t="inlineStr">
        <is>
          <t>Tubo PVC</t>
        </is>
      </c>
      <c r="H52" s="340" t="n">
        <v>0.48</v>
      </c>
      <c r="I52" s="340" t="n">
        <v>4.03</v>
      </c>
      <c r="J52" s="365" t="inlineStr">
        <is>
          <t>PENDENTE</t>
        </is>
      </c>
    </row>
    <row r="53" ht="15" customHeight="1" s="290">
      <c r="A53" s="296" t="inlineStr">
        <is>
          <t>ESGOTO</t>
        </is>
      </c>
      <c r="B53" s="296" t="inlineStr">
        <is>
          <t>T-048</t>
        </is>
      </c>
      <c r="C53" s="296" t="inlineStr">
        <is>
          <t>PV 29</t>
        </is>
      </c>
      <c r="D53" s="349" t="inlineStr">
        <is>
          <t>PV 30</t>
        </is>
      </c>
      <c r="E53" s="345" t="n">
        <v>23.84</v>
      </c>
      <c r="F53" s="349" t="inlineStr">
        <is>
          <t>300</t>
        </is>
      </c>
      <c r="G53" s="349" t="inlineStr">
        <is>
          <t>Tubo PVC</t>
        </is>
      </c>
      <c r="H53" s="345" t="n">
        <v>0.48</v>
      </c>
      <c r="I53" s="345" t="n">
        <v>9.09</v>
      </c>
      <c r="J53" s="365" t="inlineStr">
        <is>
          <t>PENDENTE</t>
        </is>
      </c>
    </row>
    <row r="54" ht="15" customHeight="1" s="290">
      <c r="A54" s="295" t="inlineStr">
        <is>
          <t>ESGOTO</t>
        </is>
      </c>
      <c r="B54" s="295" t="inlineStr">
        <is>
          <t>T-049</t>
        </is>
      </c>
      <c r="C54" s="295" t="inlineStr">
        <is>
          <t>PV 30</t>
        </is>
      </c>
      <c r="D54" s="334" t="inlineStr">
        <is>
          <t>PV 31</t>
        </is>
      </c>
      <c r="E54" s="340" t="n">
        <v>33.53</v>
      </c>
      <c r="F54" s="334" t="inlineStr">
        <is>
          <t>300</t>
        </is>
      </c>
      <c r="G54" s="334" t="inlineStr">
        <is>
          <t>Tubo PVC</t>
        </is>
      </c>
      <c r="H54" s="340" t="n">
        <v>0.6</v>
      </c>
      <c r="I54" s="340" t="n">
        <v>16.09</v>
      </c>
      <c r="J54" s="365" t="inlineStr">
        <is>
          <t>PENDENTE</t>
        </is>
      </c>
    </row>
    <row r="55" ht="15" customHeight="1" s="290">
      <c r="A55" s="296" t="inlineStr">
        <is>
          <t>ESGOTO</t>
        </is>
      </c>
      <c r="B55" s="296" t="inlineStr">
        <is>
          <t>T-050</t>
        </is>
      </c>
      <c r="C55" s="296" t="inlineStr">
        <is>
          <t>PV 31</t>
        </is>
      </c>
      <c r="D55" s="349" t="inlineStr">
        <is>
          <t>PV 32</t>
        </is>
      </c>
      <c r="E55" s="345" t="n">
        <v>56.28</v>
      </c>
      <c r="F55" s="349" t="inlineStr">
        <is>
          <t>300</t>
        </is>
      </c>
      <c r="G55" s="349" t="inlineStr">
        <is>
          <t>Tubo PVC</t>
        </is>
      </c>
      <c r="H55" s="345" t="n">
        <v>0.6</v>
      </c>
      <c r="I55" s="345" t="n">
        <v>27.01</v>
      </c>
      <c r="J55" s="365" t="inlineStr">
        <is>
          <t>PENDENTE</t>
        </is>
      </c>
    </row>
    <row r="56" ht="15" customHeight="1" s="290">
      <c r="A56" s="295" t="inlineStr">
        <is>
          <t>ESGOTO</t>
        </is>
      </c>
      <c r="B56" s="295" t="inlineStr">
        <is>
          <t>T-051</t>
        </is>
      </c>
      <c r="C56" s="295" t="inlineStr">
        <is>
          <t>PV 33</t>
        </is>
      </c>
      <c r="D56" s="334" t="inlineStr">
        <is>
          <t>PV 34</t>
        </is>
      </c>
      <c r="E56" s="340" t="n">
        <v>64.19</v>
      </c>
      <c r="F56" s="334" t="inlineStr">
        <is>
          <t>300</t>
        </is>
      </c>
      <c r="G56" s="334" t="inlineStr">
        <is>
          <t>Tubo PVC</t>
        </is>
      </c>
      <c r="H56" s="340" t="n">
        <v>0.6</v>
      </c>
      <c r="I56" s="340" t="n">
        <v>30.81</v>
      </c>
      <c r="J56" s="365" t="inlineStr">
        <is>
          <t>PENDENTE</t>
        </is>
      </c>
    </row>
    <row r="57" ht="15" customHeight="1" s="290">
      <c r="A57" s="296" t="inlineStr">
        <is>
          <t>ESGOTO</t>
        </is>
      </c>
      <c r="B57" s="296" t="inlineStr">
        <is>
          <t>T-052</t>
        </is>
      </c>
      <c r="C57" s="296" t="inlineStr">
        <is>
          <t>PI 03</t>
        </is>
      </c>
      <c r="D57" s="349" t="inlineStr">
        <is>
          <t>PI 04</t>
        </is>
      </c>
      <c r="E57" s="345" t="n">
        <v>10.13</v>
      </c>
      <c r="F57" s="349" t="inlineStr">
        <is>
          <t>200</t>
        </is>
      </c>
      <c r="G57" s="349" t="inlineStr">
        <is>
          <t>Tubo PVC</t>
        </is>
      </c>
      <c r="H57" s="345" t="n">
        <v>0.6</v>
      </c>
      <c r="I57" s="345" t="n">
        <v>4.86</v>
      </c>
      <c r="J57" s="365" t="inlineStr">
        <is>
          <t>PENDENTE</t>
        </is>
      </c>
    </row>
    <row r="58" ht="15" customHeight="1" s="290">
      <c r="A58" s="295" t="inlineStr">
        <is>
          <t>ESGOTO</t>
        </is>
      </c>
      <c r="B58" s="295" t="inlineStr">
        <is>
          <t>T-053</t>
        </is>
      </c>
      <c r="C58" s="295" t="inlineStr">
        <is>
          <t>PI 04</t>
        </is>
      </c>
      <c r="D58" s="334" t="inlineStr">
        <is>
          <t>PI 05</t>
        </is>
      </c>
      <c r="E58" s="340" t="n">
        <v>9.609999999999999</v>
      </c>
      <c r="F58" s="334" t="inlineStr">
        <is>
          <t>200</t>
        </is>
      </c>
      <c r="G58" s="334" t="inlineStr">
        <is>
          <t>Tubo PVC</t>
        </is>
      </c>
      <c r="H58" s="340" t="n">
        <v>0.6</v>
      </c>
      <c r="I58" s="340" t="n">
        <v>4.61</v>
      </c>
      <c r="J58" s="365" t="inlineStr">
        <is>
          <t>PENDENTE</t>
        </is>
      </c>
    </row>
    <row r="59" ht="15" customHeight="1" s="290">
      <c r="A59" s="296" t="inlineStr">
        <is>
          <t>ESGOTO</t>
        </is>
      </c>
      <c r="B59" s="296" t="inlineStr">
        <is>
          <t>T-054</t>
        </is>
      </c>
      <c r="C59" s="296" t="inlineStr">
        <is>
          <t>PI 05</t>
        </is>
      </c>
      <c r="D59" s="349" t="inlineStr">
        <is>
          <t>PI 04</t>
        </is>
      </c>
      <c r="E59" s="345" t="n">
        <v>2.5</v>
      </c>
      <c r="F59" s="349" t="inlineStr">
        <is>
          <t>200</t>
        </is>
      </c>
      <c r="G59" s="349" t="inlineStr">
        <is>
          <t>Tubo PVC</t>
        </is>
      </c>
      <c r="H59" s="345" t="n">
        <v>0.6</v>
      </c>
      <c r="I59" s="345" t="n">
        <v>1.2</v>
      </c>
      <c r="J59" s="365" t="inlineStr">
        <is>
          <t>PENDENTE</t>
        </is>
      </c>
    </row>
    <row r="60" ht="15" customHeight="1" s="290">
      <c r="A60" s="295" t="inlineStr">
        <is>
          <t>ESGOTO</t>
        </is>
      </c>
      <c r="B60" s="295" t="inlineStr">
        <is>
          <t>T-055</t>
        </is>
      </c>
      <c r="C60" s="295" t="inlineStr">
        <is>
          <t>PI 05</t>
        </is>
      </c>
      <c r="D60" s="334" t="inlineStr">
        <is>
          <t>PI 06</t>
        </is>
      </c>
      <c r="E60" s="340" t="n">
        <v>26.47</v>
      </c>
      <c r="F60" s="334" t="inlineStr">
        <is>
          <t>200</t>
        </is>
      </c>
      <c r="G60" s="334" t="inlineStr">
        <is>
          <t>Tubo PVC</t>
        </is>
      </c>
      <c r="H60" s="340" t="n">
        <v>0.6</v>
      </c>
      <c r="I60" s="340" t="n">
        <v>12.71</v>
      </c>
      <c r="J60" s="365" t="inlineStr">
        <is>
          <t>PENDENTE</t>
        </is>
      </c>
    </row>
    <row r="61" ht="15" customHeight="1" s="290">
      <c r="A61" s="296" t="inlineStr">
        <is>
          <t>ESGOTO</t>
        </is>
      </c>
      <c r="B61" s="296" t="inlineStr">
        <is>
          <t>T-056</t>
        </is>
      </c>
      <c r="C61" s="296" t="inlineStr">
        <is>
          <t>PI 06</t>
        </is>
      </c>
      <c r="D61" s="349" t="inlineStr">
        <is>
          <t>PI 07</t>
        </is>
      </c>
      <c r="E61" s="345" t="n">
        <v>15.49</v>
      </c>
      <c r="F61" s="349" t="inlineStr">
        <is>
          <t>200</t>
        </is>
      </c>
      <c r="G61" s="349" t="inlineStr">
        <is>
          <t>Tubo PVC</t>
        </is>
      </c>
      <c r="H61" s="345" t="n">
        <v>0.6</v>
      </c>
      <c r="I61" s="345" t="n">
        <v>7.44</v>
      </c>
      <c r="J61" s="365" t="inlineStr">
        <is>
          <t>PENDENTE</t>
        </is>
      </c>
    </row>
    <row r="62" ht="15" customHeight="1" s="290">
      <c r="A62" s="295" t="inlineStr">
        <is>
          <t>ESGOTO</t>
        </is>
      </c>
      <c r="B62" s="295" t="inlineStr">
        <is>
          <t>T-057</t>
        </is>
      </c>
      <c r="C62" s="295" t="inlineStr">
        <is>
          <t>PI 07</t>
        </is>
      </c>
      <c r="D62" s="334" t="inlineStr">
        <is>
          <t>PI 08</t>
        </is>
      </c>
      <c r="E62" s="340" t="n">
        <v>7.81</v>
      </c>
      <c r="F62" s="334" t="inlineStr">
        <is>
          <t>200</t>
        </is>
      </c>
      <c r="G62" s="334" t="inlineStr">
        <is>
          <t>Tubo PVC</t>
        </is>
      </c>
      <c r="H62" s="340" t="n">
        <v>0.6</v>
      </c>
      <c r="I62" s="340" t="n">
        <v>3.75</v>
      </c>
      <c r="J62" s="365" t="inlineStr">
        <is>
          <t>PENDENTE</t>
        </is>
      </c>
    </row>
    <row r="63" ht="15" customHeight="1" s="290">
      <c r="A63" s="296" t="inlineStr">
        <is>
          <t>ESGOTO</t>
        </is>
      </c>
      <c r="B63" s="296" t="inlineStr">
        <is>
          <t>T-058</t>
        </is>
      </c>
      <c r="C63" s="296" t="inlineStr">
        <is>
          <t>PI 08</t>
        </is>
      </c>
      <c r="D63" s="349" t="inlineStr">
        <is>
          <t>PI 07</t>
        </is>
      </c>
      <c r="E63" s="345" t="n">
        <v>2.5</v>
      </c>
      <c r="F63" s="349" t="inlineStr">
        <is>
          <t>200</t>
        </is>
      </c>
      <c r="G63" s="349" t="inlineStr">
        <is>
          <t>Tubo PVC</t>
        </is>
      </c>
      <c r="H63" s="345" t="n">
        <v>0.6</v>
      </c>
      <c r="I63" s="345" t="n">
        <v>1.2</v>
      </c>
      <c r="J63" s="365" t="inlineStr">
        <is>
          <t>PENDENTE</t>
        </is>
      </c>
    </row>
    <row r="64" ht="15" customHeight="1" s="290">
      <c r="A64" s="295" t="inlineStr">
        <is>
          <t>ESGOTO</t>
        </is>
      </c>
      <c r="B64" s="295" t="inlineStr">
        <is>
          <t>T-059</t>
        </is>
      </c>
      <c r="C64" s="295" t="inlineStr">
        <is>
          <t>PI 03</t>
        </is>
      </c>
      <c r="D64" s="334" t="inlineStr">
        <is>
          <t>PI 09</t>
        </is>
      </c>
      <c r="E64" s="340" t="n">
        <v>19.93</v>
      </c>
      <c r="F64" s="334" t="inlineStr">
        <is>
          <t>200</t>
        </is>
      </c>
      <c r="G64" s="334" t="inlineStr">
        <is>
          <t>Tubo PVC</t>
        </is>
      </c>
      <c r="H64" s="340" t="n">
        <v>0.6</v>
      </c>
      <c r="I64" s="340" t="n">
        <v>9.57</v>
      </c>
      <c r="J64" s="365" t="inlineStr">
        <is>
          <t>PENDENTE</t>
        </is>
      </c>
    </row>
    <row r="65" ht="15" customHeight="1" s="290">
      <c r="A65" s="296" t="inlineStr">
        <is>
          <t>ESGOTO</t>
        </is>
      </c>
      <c r="B65" s="296" t="inlineStr">
        <is>
          <t>T-060</t>
        </is>
      </c>
      <c r="C65" s="296" t="inlineStr">
        <is>
          <t>PI 09</t>
        </is>
      </c>
      <c r="D65" s="349" t="inlineStr">
        <is>
          <t>PI 10</t>
        </is>
      </c>
      <c r="E65" s="345" t="n">
        <v>14.35</v>
      </c>
      <c r="F65" s="349" t="inlineStr">
        <is>
          <t>200</t>
        </is>
      </c>
      <c r="G65" s="349" t="inlineStr">
        <is>
          <t>Tubo PVC</t>
        </is>
      </c>
      <c r="H65" s="345" t="n">
        <v>0.6</v>
      </c>
      <c r="I65" s="345" t="n">
        <v>6.89</v>
      </c>
      <c r="J65" s="365" t="inlineStr">
        <is>
          <t>PENDENTE</t>
        </is>
      </c>
    </row>
    <row r="66" ht="15" customHeight="1" s="290">
      <c r="A66" s="295" t="inlineStr">
        <is>
          <t>ESGOTO</t>
        </is>
      </c>
      <c r="B66" s="295" t="inlineStr">
        <is>
          <t>T-061</t>
        </is>
      </c>
      <c r="C66" s="295" t="inlineStr">
        <is>
          <t>PI 10</t>
        </is>
      </c>
      <c r="D66" s="334" t="inlineStr">
        <is>
          <t>PI 11</t>
        </is>
      </c>
      <c r="E66" s="340" t="n">
        <v>3.16</v>
      </c>
      <c r="F66" s="334" t="inlineStr">
        <is>
          <t>200</t>
        </is>
      </c>
      <c r="G66" s="334" t="inlineStr">
        <is>
          <t>Tubo PVC</t>
        </is>
      </c>
      <c r="H66" s="340" t="n">
        <v>0.6</v>
      </c>
      <c r="I66" s="340" t="n">
        <v>1.52</v>
      </c>
      <c r="J66" s="365" t="inlineStr">
        <is>
          <t>PENDENTE</t>
        </is>
      </c>
    </row>
    <row r="67" ht="15" customHeight="1" s="290">
      <c r="A67" s="296" t="inlineStr">
        <is>
          <t>ESGOTO</t>
        </is>
      </c>
      <c r="B67" s="296" t="inlineStr">
        <is>
          <t>T-062</t>
        </is>
      </c>
      <c r="C67" s="296" t="inlineStr">
        <is>
          <t>PI 11</t>
        </is>
      </c>
      <c r="D67" s="349" t="inlineStr">
        <is>
          <t>PI 10</t>
        </is>
      </c>
      <c r="E67" s="345" t="n">
        <v>1.9</v>
      </c>
      <c r="F67" s="349" t="inlineStr">
        <is>
          <t>200</t>
        </is>
      </c>
      <c r="G67" s="349" t="inlineStr">
        <is>
          <t>Tubo PVC</t>
        </is>
      </c>
      <c r="H67" s="345" t="n">
        <v>0.6</v>
      </c>
      <c r="I67" s="345" t="n">
        <v>0.91</v>
      </c>
      <c r="J67" s="365" t="inlineStr">
        <is>
          <t>PENDENTE</t>
        </is>
      </c>
    </row>
    <row r="68" ht="15" customHeight="1" s="290">
      <c r="A68" s="295" t="inlineStr">
        <is>
          <t>ESGOTO</t>
        </is>
      </c>
      <c r="B68" s="295" t="inlineStr">
        <is>
          <t>T-063</t>
        </is>
      </c>
      <c r="C68" s="295" t="inlineStr">
        <is>
          <t>PI 11</t>
        </is>
      </c>
      <c r="D68" s="334" t="inlineStr">
        <is>
          <t>PI 12</t>
        </is>
      </c>
      <c r="E68" s="340" t="n">
        <v>15.31</v>
      </c>
      <c r="F68" s="334" t="inlineStr">
        <is>
          <t>200</t>
        </is>
      </c>
      <c r="G68" s="334" t="inlineStr">
        <is>
          <t>Tubo PVC</t>
        </is>
      </c>
      <c r="H68" s="340" t="n">
        <v>0.6</v>
      </c>
      <c r="I68" s="340" t="n">
        <v>7.35</v>
      </c>
      <c r="J68" s="365" t="inlineStr">
        <is>
          <t>PENDENTE</t>
        </is>
      </c>
    </row>
    <row r="69" ht="15" customHeight="1" s="290">
      <c r="A69" s="296" t="inlineStr">
        <is>
          <t>ESGOTO</t>
        </is>
      </c>
      <c r="B69" s="296" t="inlineStr">
        <is>
          <t>T-064</t>
        </is>
      </c>
      <c r="C69" s="296" t="inlineStr">
        <is>
          <t>PI 12</t>
        </is>
      </c>
      <c r="D69" s="349" t="inlineStr">
        <is>
          <t>PI 13</t>
        </is>
      </c>
      <c r="E69" s="345" t="n">
        <v>5.37</v>
      </c>
      <c r="F69" s="349" t="inlineStr">
        <is>
          <t>200</t>
        </is>
      </c>
      <c r="G69" s="349" t="inlineStr">
        <is>
          <t>Tubo PVC</t>
        </is>
      </c>
      <c r="H69" s="345" t="n">
        <v>0.6</v>
      </c>
      <c r="I69" s="345" t="n">
        <v>2.56</v>
      </c>
      <c r="J69" s="365" t="inlineStr">
        <is>
          <t>PENDENTE</t>
        </is>
      </c>
    </row>
    <row r="70" ht="15" customHeight="1" s="290">
      <c r="A70" s="295" t="inlineStr">
        <is>
          <t>ESGOTO</t>
        </is>
      </c>
      <c r="B70" s="295" t="inlineStr">
        <is>
          <t>T-065</t>
        </is>
      </c>
      <c r="C70" s="295" t="inlineStr">
        <is>
          <t>PI 13</t>
        </is>
      </c>
      <c r="D70" s="334" t="inlineStr">
        <is>
          <t>PI 12</t>
        </is>
      </c>
      <c r="E70" s="340" t="n">
        <v>2.5</v>
      </c>
      <c r="F70" s="334" t="inlineStr">
        <is>
          <t>200</t>
        </is>
      </c>
      <c r="G70" s="334" t="inlineStr">
        <is>
          <t>Tubo PVC</t>
        </is>
      </c>
      <c r="H70" s="340" t="n">
        <v>0.6</v>
      </c>
      <c r="I70" s="340" t="n">
        <v>1.19</v>
      </c>
      <c r="J70" s="365" t="inlineStr">
        <is>
          <t>PENDENTE</t>
        </is>
      </c>
    </row>
    <row r="71" ht="15" customHeight="1" s="290">
      <c r="A71" s="296" t="inlineStr">
        <is>
          <t>ESGOTO</t>
        </is>
      </c>
      <c r="B71" s="296" t="inlineStr">
        <is>
          <t>T-066</t>
        </is>
      </c>
      <c r="C71" s="296" t="inlineStr">
        <is>
          <t>PI 13</t>
        </is>
      </c>
      <c r="D71" s="349" t="inlineStr">
        <is>
          <t>PI 14</t>
        </is>
      </c>
      <c r="E71" s="345" t="n">
        <v>8.02</v>
      </c>
      <c r="F71" s="349" t="inlineStr">
        <is>
          <t>200</t>
        </is>
      </c>
      <c r="G71" s="349" t="inlineStr">
        <is>
          <t>Tubo PVC</t>
        </is>
      </c>
      <c r="H71" s="345" t="n">
        <v>0.6</v>
      </c>
      <c r="I71" s="345" t="n">
        <v>3.82</v>
      </c>
      <c r="J71" s="365" t="inlineStr">
        <is>
          <t>PENDENTE</t>
        </is>
      </c>
    </row>
    <row r="72" ht="15" customHeight="1" s="290">
      <c r="A72" s="295" t="inlineStr">
        <is>
          <t>ESGOTO</t>
        </is>
      </c>
      <c r="B72" s="295" t="inlineStr">
        <is>
          <t>T-067</t>
        </is>
      </c>
      <c r="C72" s="295" t="inlineStr">
        <is>
          <t>PI 13</t>
        </is>
      </c>
      <c r="D72" s="334" t="inlineStr">
        <is>
          <t>PI 14</t>
        </is>
      </c>
      <c r="E72" s="340" t="n">
        <v>2.5</v>
      </c>
      <c r="F72" s="334" t="inlineStr">
        <is>
          <t>200</t>
        </is>
      </c>
      <c r="G72" s="334" t="inlineStr">
        <is>
          <t>Tubo PVC</t>
        </is>
      </c>
      <c r="H72" s="340" t="n">
        <v>0.6</v>
      </c>
      <c r="I72" s="340" t="n">
        <v>1.19</v>
      </c>
      <c r="J72" s="365" t="inlineStr">
        <is>
          <t>PENDENTE</t>
        </is>
      </c>
    </row>
    <row r="73" ht="15" customHeight="1" s="290">
      <c r="A73" s="296" t="inlineStr">
        <is>
          <t>ESGOTO</t>
        </is>
      </c>
      <c r="B73" s="296" t="inlineStr">
        <is>
          <t>T-068</t>
        </is>
      </c>
      <c r="C73" s="296" t="inlineStr">
        <is>
          <t>PI 14</t>
        </is>
      </c>
      <c r="D73" s="349" t="inlineStr">
        <is>
          <t>PI 15</t>
        </is>
      </c>
      <c r="E73" s="345" t="n">
        <v>2.35</v>
      </c>
      <c r="F73" s="349" t="inlineStr">
        <is>
          <t>200</t>
        </is>
      </c>
      <c r="G73" s="349" t="inlineStr">
        <is>
          <t>Tubo PVC</t>
        </is>
      </c>
      <c r="H73" s="345" t="n">
        <v>0.6</v>
      </c>
      <c r="I73" s="345" t="n">
        <v>1.13</v>
      </c>
      <c r="J73" s="365" t="inlineStr">
        <is>
          <t>PENDENTE</t>
        </is>
      </c>
    </row>
    <row r="74" ht="15" customHeight="1" s="290">
      <c r="A74" s="295" t="inlineStr">
        <is>
          <t>ESGOTO</t>
        </is>
      </c>
      <c r="B74" s="295" t="inlineStr">
        <is>
          <t>T-069</t>
        </is>
      </c>
      <c r="C74" s="295" t="inlineStr">
        <is>
          <t>PI 15</t>
        </is>
      </c>
      <c r="D74" s="334" t="inlineStr">
        <is>
          <t>PI 14</t>
        </is>
      </c>
      <c r="E74" s="340" t="n">
        <v>1.41</v>
      </c>
      <c r="F74" s="334" t="inlineStr">
        <is>
          <t>200</t>
        </is>
      </c>
      <c r="G74" s="334" t="inlineStr">
        <is>
          <t>Tubo PVC</t>
        </is>
      </c>
      <c r="H74" s="340" t="n">
        <v>0.6</v>
      </c>
      <c r="I74" s="340" t="n">
        <v>0.68</v>
      </c>
      <c r="J74" s="365" t="inlineStr">
        <is>
          <t>PENDENTE</t>
        </is>
      </c>
    </row>
    <row r="75" ht="15" customHeight="1" s="290">
      <c r="A75" s="296" t="inlineStr">
        <is>
          <t>ESGOTO</t>
        </is>
      </c>
      <c r="B75" s="296" t="inlineStr">
        <is>
          <t>T-070</t>
        </is>
      </c>
      <c r="C75" s="296" t="inlineStr">
        <is>
          <t>PI 15</t>
        </is>
      </c>
      <c r="D75" s="349" t="inlineStr">
        <is>
          <t>PI 16</t>
        </is>
      </c>
      <c r="E75" s="345" t="n">
        <v>14.67</v>
      </c>
      <c r="F75" s="349" t="inlineStr">
        <is>
          <t>200</t>
        </is>
      </c>
      <c r="G75" s="349" t="inlineStr">
        <is>
          <t>Tubo PVC</t>
        </is>
      </c>
      <c r="H75" s="345" t="n">
        <v>0.6</v>
      </c>
      <c r="I75" s="345" t="n">
        <v>7.04</v>
      </c>
      <c r="J75" s="365" t="inlineStr">
        <is>
          <t>PENDENTE</t>
        </is>
      </c>
    </row>
    <row r="76" ht="15" customHeight="1" s="290">
      <c r="A76" s="295" t="inlineStr">
        <is>
          <t>ESGOTO</t>
        </is>
      </c>
      <c r="B76" s="295" t="inlineStr">
        <is>
          <t>T-071</t>
        </is>
      </c>
      <c r="C76" s="295" t="inlineStr">
        <is>
          <t>PI 16</t>
        </is>
      </c>
      <c r="D76" s="334" t="inlineStr">
        <is>
          <t>PI 17</t>
        </is>
      </c>
      <c r="E76" s="340" t="n">
        <v>5.76</v>
      </c>
      <c r="F76" s="334" t="inlineStr">
        <is>
          <t>200</t>
        </is>
      </c>
      <c r="G76" s="334" t="inlineStr">
        <is>
          <t>Tubo PVC</t>
        </is>
      </c>
      <c r="H76" s="340" t="n">
        <v>0.6</v>
      </c>
      <c r="I76" s="340" t="n">
        <v>2.76</v>
      </c>
      <c r="J76" s="365" t="inlineStr">
        <is>
          <t>PENDENTE</t>
        </is>
      </c>
    </row>
    <row r="77" ht="15" customHeight="1" s="290">
      <c r="A77" s="296" t="inlineStr">
        <is>
          <t>ESGOTO</t>
        </is>
      </c>
      <c r="B77" s="296" t="inlineStr">
        <is>
          <t>T-072</t>
        </is>
      </c>
      <c r="C77" s="296" t="inlineStr">
        <is>
          <t>PI 16</t>
        </is>
      </c>
      <c r="D77" s="349" t="inlineStr">
        <is>
          <t>PI 17</t>
        </is>
      </c>
      <c r="E77" s="345" t="n">
        <v>2.5</v>
      </c>
      <c r="F77" s="349" t="inlineStr">
        <is>
          <t>200</t>
        </is>
      </c>
      <c r="G77" s="349" t="inlineStr">
        <is>
          <t>Tubo PVC</t>
        </is>
      </c>
      <c r="H77" s="345" t="n">
        <v>0.6</v>
      </c>
      <c r="I77" s="345" t="n">
        <v>1.2</v>
      </c>
      <c r="J77" s="365" t="inlineStr">
        <is>
          <t>PENDENTE</t>
        </is>
      </c>
    </row>
    <row r="78" ht="15" customHeight="1" s="290">
      <c r="A78" s="295" t="inlineStr">
        <is>
          <t>ESGOTO</t>
        </is>
      </c>
      <c r="B78" s="295" t="inlineStr">
        <is>
          <t>T-073</t>
        </is>
      </c>
      <c r="C78" s="295" t="inlineStr">
        <is>
          <t>PI 17</t>
        </is>
      </c>
      <c r="D78" s="334" t="inlineStr">
        <is>
          <t>PI 18</t>
        </is>
      </c>
      <c r="E78" s="340" t="n">
        <v>3.05</v>
      </c>
      <c r="F78" s="334" t="inlineStr">
        <is>
          <t>200</t>
        </is>
      </c>
      <c r="G78" s="334" t="inlineStr">
        <is>
          <t>Tubo PVC</t>
        </is>
      </c>
      <c r="H78" s="340" t="n">
        <v>0.6</v>
      </c>
      <c r="I78" s="340" t="n">
        <v>1.46</v>
      </c>
      <c r="J78" s="365" t="inlineStr">
        <is>
          <t>PENDENTE</t>
        </is>
      </c>
    </row>
    <row r="79" ht="15" customHeight="1" s="290">
      <c r="A79" s="296" t="inlineStr">
        <is>
          <t>ESGOTO</t>
        </is>
      </c>
      <c r="B79" s="296" t="inlineStr">
        <is>
          <t>T-074</t>
        </is>
      </c>
      <c r="C79" s="296" t="inlineStr">
        <is>
          <t>PI 17</t>
        </is>
      </c>
      <c r="D79" s="349" t="inlineStr">
        <is>
          <t>PI 18</t>
        </is>
      </c>
      <c r="E79" s="345" t="n">
        <v>1.83</v>
      </c>
      <c r="F79" s="349" t="inlineStr">
        <is>
          <t>200</t>
        </is>
      </c>
      <c r="G79" s="349" t="inlineStr">
        <is>
          <t>Tubo PVC</t>
        </is>
      </c>
      <c r="H79" s="345" t="n">
        <v>0.6</v>
      </c>
      <c r="I79" s="345" t="n">
        <v>0.88</v>
      </c>
      <c r="J79" s="365" t="inlineStr">
        <is>
          <t>PENDENTE</t>
        </is>
      </c>
    </row>
    <row r="80" ht="15" customHeight="1" s="290">
      <c r="A80" s="295" t="inlineStr">
        <is>
          <t>ESGOTO</t>
        </is>
      </c>
      <c r="B80" s="295" t="inlineStr">
        <is>
          <t>T-075</t>
        </is>
      </c>
      <c r="C80" s="295" t="inlineStr">
        <is>
          <t>PI 18</t>
        </is>
      </c>
      <c r="D80" s="334" t="inlineStr">
        <is>
          <t>PI 19</t>
        </is>
      </c>
      <c r="E80" s="340" t="n">
        <v>6.28</v>
      </c>
      <c r="F80" s="334" t="inlineStr">
        <is>
          <t>200</t>
        </is>
      </c>
      <c r="G80" s="334" t="inlineStr">
        <is>
          <t>Tubo PVC</t>
        </is>
      </c>
      <c r="H80" s="340" t="n">
        <v>0.6</v>
      </c>
      <c r="I80" s="340" t="n">
        <v>3.01</v>
      </c>
      <c r="J80" s="365" t="inlineStr">
        <is>
          <t>PENDENTE</t>
        </is>
      </c>
    </row>
    <row r="81" ht="15" customHeight="1" s="290">
      <c r="A81" s="296" t="inlineStr">
        <is>
          <t>ESGOTO</t>
        </is>
      </c>
      <c r="B81" s="296" t="inlineStr">
        <is>
          <t>T-076</t>
        </is>
      </c>
      <c r="C81" s="296" t="inlineStr">
        <is>
          <t>PI 18</t>
        </is>
      </c>
      <c r="D81" s="349" t="inlineStr">
        <is>
          <t>PI 19</t>
        </is>
      </c>
      <c r="E81" s="345" t="n">
        <v>2.5</v>
      </c>
      <c r="F81" s="349" t="inlineStr">
        <is>
          <t>200</t>
        </is>
      </c>
      <c r="G81" s="349" t="inlineStr">
        <is>
          <t>Tubo PVC</t>
        </is>
      </c>
      <c r="H81" s="345" t="n">
        <v>0.6</v>
      </c>
      <c r="I81" s="345" t="n">
        <v>1.2</v>
      </c>
      <c r="J81" s="365" t="inlineStr">
        <is>
          <t>PENDENTE</t>
        </is>
      </c>
    </row>
    <row r="82" ht="15" customHeight="1" s="290">
      <c r="A82" s="295" t="inlineStr">
        <is>
          <t>ESGOTO</t>
        </is>
      </c>
      <c r="B82" s="295" t="inlineStr">
        <is>
          <t>T-077</t>
        </is>
      </c>
      <c r="C82" s="295" t="inlineStr">
        <is>
          <t>PI 18</t>
        </is>
      </c>
      <c r="D82" s="334" t="inlineStr">
        <is>
          <t>PI 13</t>
        </is>
      </c>
      <c r="E82" s="340" t="n">
        <v>13.22</v>
      </c>
      <c r="F82" s="334" t="inlineStr">
        <is>
          <t>200</t>
        </is>
      </c>
      <c r="G82" s="334" t="inlineStr">
        <is>
          <t>Tubo PVC</t>
        </is>
      </c>
      <c r="H82" s="340" t="n">
        <v>0.6</v>
      </c>
      <c r="I82" s="340" t="n">
        <v>6.3</v>
      </c>
      <c r="J82" s="365" t="inlineStr">
        <is>
          <t>PENDENTE</t>
        </is>
      </c>
    </row>
    <row r="83" ht="15" customHeight="1" s="290">
      <c r="A83" s="296" t="inlineStr">
        <is>
          <t>ESGOTO</t>
        </is>
      </c>
      <c r="B83" s="296" t="inlineStr">
        <is>
          <t>T-078</t>
        </is>
      </c>
      <c r="C83" s="296" t="inlineStr">
        <is>
          <t>PI 19</t>
        </is>
      </c>
      <c r="D83" s="349" t="inlineStr">
        <is>
          <t>PI 07</t>
        </is>
      </c>
      <c r="E83" s="345" t="n">
        <v>6.4</v>
      </c>
      <c r="F83" s="349" t="inlineStr">
        <is>
          <t>200</t>
        </is>
      </c>
      <c r="G83" s="349" t="inlineStr">
        <is>
          <t>Tubo PVC</t>
        </is>
      </c>
      <c r="H83" s="345" t="n">
        <v>0.6</v>
      </c>
      <c r="I83" s="345" t="n">
        <v>3.07</v>
      </c>
      <c r="J83" s="365" t="inlineStr">
        <is>
          <t>PENDENTE</t>
        </is>
      </c>
    </row>
    <row r="84" ht="15" customHeight="1" s="290">
      <c r="A84" s="295" t="inlineStr">
        <is>
          <t>ESGOTO</t>
        </is>
      </c>
      <c r="B84" s="295" t="inlineStr">
        <is>
          <t>T-079</t>
        </is>
      </c>
      <c r="C84" s="295" t="inlineStr">
        <is>
          <t>PI 19</t>
        </is>
      </c>
      <c r="D84" s="334" t="inlineStr">
        <is>
          <t>PI 07</t>
        </is>
      </c>
      <c r="E84" s="340" t="n">
        <v>2.5</v>
      </c>
      <c r="F84" s="334" t="inlineStr">
        <is>
          <t>200</t>
        </is>
      </c>
      <c r="G84" s="334" t="inlineStr">
        <is>
          <t>Tubo PVC</t>
        </is>
      </c>
      <c r="H84" s="340" t="n">
        <v>0.6</v>
      </c>
      <c r="I84" s="340" t="n">
        <v>1.2</v>
      </c>
      <c r="J84" s="365" t="inlineStr">
        <is>
          <t>PENDENTE</t>
        </is>
      </c>
    </row>
    <row r="85" ht="15" customHeight="1" s="290">
      <c r="A85" s="296" t="inlineStr">
        <is>
          <t>ESGOTO</t>
        </is>
      </c>
      <c r="B85" s="296" t="inlineStr">
        <is>
          <t>T-080</t>
        </is>
      </c>
      <c r="C85" s="296" t="inlineStr">
        <is>
          <t>PI 12</t>
        </is>
      </c>
      <c r="D85" s="349" t="inlineStr">
        <is>
          <t>PI 06</t>
        </is>
      </c>
      <c r="E85" s="345" t="n">
        <v>7.4</v>
      </c>
      <c r="F85" s="349" t="inlineStr">
        <is>
          <t>200</t>
        </is>
      </c>
      <c r="G85" s="349" t="inlineStr">
        <is>
          <t>Tubo PVC</t>
        </is>
      </c>
      <c r="H85" s="345" t="n">
        <v>0.6</v>
      </c>
      <c r="I85" s="345" t="n">
        <v>3.55</v>
      </c>
      <c r="J85" s="365" t="inlineStr">
        <is>
          <t>PENDENTE</t>
        </is>
      </c>
    </row>
    <row r="86" ht="15" customHeight="1" s="290">
      <c r="A86" s="295" t="inlineStr">
        <is>
          <t>ESGOTO</t>
        </is>
      </c>
      <c r="B86" s="295" t="inlineStr">
        <is>
          <t>T-081</t>
        </is>
      </c>
      <c r="C86" s="295" t="inlineStr">
        <is>
          <t>PI 12</t>
        </is>
      </c>
      <c r="D86" s="334" t="inlineStr">
        <is>
          <t>PI 06</t>
        </is>
      </c>
      <c r="E86" s="340" t="n">
        <v>2.5</v>
      </c>
      <c r="F86" s="334" t="inlineStr">
        <is>
          <t>200</t>
        </is>
      </c>
      <c r="G86" s="334" t="inlineStr">
        <is>
          <t>Tubo PVC</t>
        </is>
      </c>
      <c r="H86" s="340" t="n">
        <v>0.6</v>
      </c>
      <c r="I86" s="340" t="n">
        <v>1.2</v>
      </c>
      <c r="J86" s="365" t="inlineStr">
        <is>
          <t>PENDENTE</t>
        </is>
      </c>
    </row>
    <row r="87" ht="15" customHeight="1" s="290">
      <c r="A87" s="296" t="inlineStr">
        <is>
          <t>ESGOTO</t>
        </is>
      </c>
      <c r="B87" s="296" t="inlineStr">
        <is>
          <t>T-082</t>
        </is>
      </c>
      <c r="C87" s="296" t="inlineStr">
        <is>
          <t>PI 14</t>
        </is>
      </c>
      <c r="D87" s="349" t="inlineStr">
        <is>
          <t>PI 20</t>
        </is>
      </c>
      <c r="E87" s="345" t="n">
        <v>3.61</v>
      </c>
      <c r="F87" s="349" t="inlineStr">
        <is>
          <t>200</t>
        </is>
      </c>
      <c r="G87" s="349" t="inlineStr">
        <is>
          <t>Tubo PVC</t>
        </is>
      </c>
      <c r="H87" s="345" t="n">
        <v>0.6</v>
      </c>
      <c r="I87" s="345" t="n">
        <v>1.73</v>
      </c>
      <c r="J87" s="365" t="inlineStr">
        <is>
          <t>PENDENTE</t>
        </is>
      </c>
    </row>
    <row r="88" ht="15" customHeight="1" s="290">
      <c r="A88" s="295" t="inlineStr">
        <is>
          <t>ESGOTO</t>
        </is>
      </c>
      <c r="B88" s="295" t="inlineStr">
        <is>
          <t>T-083</t>
        </is>
      </c>
      <c r="C88" s="295" t="inlineStr">
        <is>
          <t>PI 14</t>
        </is>
      </c>
      <c r="D88" s="334" t="inlineStr">
        <is>
          <t>PI 20</t>
        </is>
      </c>
      <c r="E88" s="340" t="n">
        <v>2.17</v>
      </c>
      <c r="F88" s="334" t="inlineStr">
        <is>
          <t>200</t>
        </is>
      </c>
      <c r="G88" s="334" t="inlineStr">
        <is>
          <t>Tubo PVC</t>
        </is>
      </c>
      <c r="H88" s="340" t="n">
        <v>0.6</v>
      </c>
      <c r="I88" s="340" t="n">
        <v>1.04</v>
      </c>
      <c r="J88" s="365" t="inlineStr">
        <is>
          <t>PENDENTE</t>
        </is>
      </c>
    </row>
    <row r="89" ht="15" customHeight="1" s="290">
      <c r="A89" s="296" t="inlineStr">
        <is>
          <t>ESGOTO</t>
        </is>
      </c>
      <c r="B89" s="296" t="inlineStr">
        <is>
          <t>T-084</t>
        </is>
      </c>
      <c r="C89" s="296" t="inlineStr">
        <is>
          <t>PI 20</t>
        </is>
      </c>
      <c r="D89" s="349" t="inlineStr">
        <is>
          <t>PI 21</t>
        </is>
      </c>
      <c r="E89" s="345" t="n">
        <v>21.5</v>
      </c>
      <c r="F89" s="349" t="inlineStr">
        <is>
          <t>200</t>
        </is>
      </c>
      <c r="G89" s="349" t="inlineStr">
        <is>
          <t>Tubo PVC</t>
        </is>
      </c>
      <c r="H89" s="345" t="n">
        <v>0.6</v>
      </c>
      <c r="I89" s="345" t="n">
        <v>10.32</v>
      </c>
      <c r="J89" s="365" t="inlineStr">
        <is>
          <t>PENDENTE</t>
        </is>
      </c>
    </row>
    <row r="90" ht="15" customHeight="1" s="290">
      <c r="A90" s="295" t="inlineStr">
        <is>
          <t>ESGOTO</t>
        </is>
      </c>
      <c r="B90" s="295" t="inlineStr">
        <is>
          <t>T-085</t>
        </is>
      </c>
      <c r="C90" s="295" t="inlineStr">
        <is>
          <t>PI 21</t>
        </is>
      </c>
      <c r="D90" s="334" t="inlineStr">
        <is>
          <t>PI 22</t>
        </is>
      </c>
      <c r="E90" s="340" t="n">
        <v>16.09</v>
      </c>
      <c r="F90" s="334" t="inlineStr">
        <is>
          <t>200</t>
        </is>
      </c>
      <c r="G90" s="334" t="inlineStr">
        <is>
          <t>Tubo PVC</t>
        </is>
      </c>
      <c r="H90" s="340" t="n">
        <v>0.6</v>
      </c>
      <c r="I90" s="340" t="n">
        <v>7.72</v>
      </c>
      <c r="J90" s="365" t="inlineStr">
        <is>
          <t>PENDENTE</t>
        </is>
      </c>
    </row>
    <row r="91" ht="15" customHeight="1" s="290">
      <c r="A91" s="296" t="inlineStr">
        <is>
          <t>ESGOTO</t>
        </is>
      </c>
      <c r="B91" s="296" t="inlineStr">
        <is>
          <t>T-086</t>
        </is>
      </c>
      <c r="C91" s="296" t="inlineStr">
        <is>
          <t>PI 22</t>
        </is>
      </c>
      <c r="D91" s="349" t="inlineStr">
        <is>
          <t>PI 23</t>
        </is>
      </c>
      <c r="E91" s="345" t="n">
        <v>12.73</v>
      </c>
      <c r="F91" s="349" t="inlineStr">
        <is>
          <t>200</t>
        </is>
      </c>
      <c r="G91" s="349" t="inlineStr">
        <is>
          <t>Tubo PVC</t>
        </is>
      </c>
      <c r="H91" s="345" t="n">
        <v>0.6</v>
      </c>
      <c r="I91" s="345" t="n">
        <v>6.11</v>
      </c>
      <c r="J91" s="365" t="inlineStr">
        <is>
          <t>PENDENTE</t>
        </is>
      </c>
    </row>
    <row r="92" ht="15" customHeight="1" s="290">
      <c r="A92" s="295" t="inlineStr">
        <is>
          <t>ESGOTO</t>
        </is>
      </c>
      <c r="B92" s="295" t="inlineStr">
        <is>
          <t>T-087</t>
        </is>
      </c>
      <c r="C92" s="295" t="inlineStr">
        <is>
          <t>PI 23</t>
        </is>
      </c>
      <c r="D92" s="334" t="inlineStr">
        <is>
          <t>PI 24</t>
        </is>
      </c>
      <c r="E92" s="340" t="n">
        <v>9.43</v>
      </c>
      <c r="F92" s="334" t="inlineStr">
        <is>
          <t>200</t>
        </is>
      </c>
      <c r="G92" s="334" t="inlineStr">
        <is>
          <t>Tubo PVC</t>
        </is>
      </c>
      <c r="H92" s="340" t="n">
        <v>0.6</v>
      </c>
      <c r="I92" s="340" t="n">
        <v>4.53</v>
      </c>
      <c r="J92" s="365" t="inlineStr">
        <is>
          <t>PENDENTE</t>
        </is>
      </c>
    </row>
    <row r="93" ht="15" customHeight="1" s="290">
      <c r="A93" s="296" t="inlineStr">
        <is>
          <t>ESGOTO</t>
        </is>
      </c>
      <c r="B93" s="296" t="inlineStr">
        <is>
          <t>T-088</t>
        </is>
      </c>
      <c r="C93" s="296" t="inlineStr">
        <is>
          <t>PI 23</t>
        </is>
      </c>
      <c r="D93" s="349" t="inlineStr">
        <is>
          <t>PI 24</t>
        </is>
      </c>
      <c r="E93" s="345" t="n">
        <v>2.5</v>
      </c>
      <c r="F93" s="349" t="inlineStr">
        <is>
          <t>200</t>
        </is>
      </c>
      <c r="G93" s="349" t="inlineStr">
        <is>
          <t>Tubo PVC</t>
        </is>
      </c>
      <c r="H93" s="345" t="n">
        <v>0.6</v>
      </c>
      <c r="I93" s="345" t="n">
        <v>1.2</v>
      </c>
      <c r="J93" s="365" t="inlineStr">
        <is>
          <t>PENDENTE</t>
        </is>
      </c>
    </row>
    <row r="94" ht="15" customHeight="1" s="290">
      <c r="A94" s="295" t="inlineStr">
        <is>
          <t>ESGOTO</t>
        </is>
      </c>
      <c r="B94" s="295" t="inlineStr">
        <is>
          <t>T-089</t>
        </is>
      </c>
      <c r="C94" s="295" t="inlineStr">
        <is>
          <t>PI 24</t>
        </is>
      </c>
      <c r="D94" s="334" t="inlineStr">
        <is>
          <t>PI 25</t>
        </is>
      </c>
      <c r="E94" s="340" t="n">
        <v>11.97</v>
      </c>
      <c r="F94" s="334" t="inlineStr">
        <is>
          <t>200</t>
        </is>
      </c>
      <c r="G94" s="334" t="inlineStr">
        <is>
          <t>Tubo PVC</t>
        </is>
      </c>
      <c r="H94" s="340" t="n">
        <v>0.6</v>
      </c>
      <c r="I94" s="340" t="n">
        <v>5.75</v>
      </c>
      <c r="J94" s="365" t="inlineStr">
        <is>
          <t>PENDENTE</t>
        </is>
      </c>
    </row>
    <row r="95" ht="15" customHeight="1" s="290">
      <c r="A95" s="296" t="inlineStr">
        <is>
          <t>ESGOTO</t>
        </is>
      </c>
      <c r="B95" s="296" t="inlineStr">
        <is>
          <t>T-090</t>
        </is>
      </c>
      <c r="C95" s="296" t="inlineStr">
        <is>
          <t>PI 25</t>
        </is>
      </c>
      <c r="D95" s="349" t="inlineStr">
        <is>
          <t>PI 01</t>
        </is>
      </c>
      <c r="E95" s="345" t="n">
        <v>14.11</v>
      </c>
      <c r="F95" s="349" t="inlineStr">
        <is>
          <t>200</t>
        </is>
      </c>
      <c r="G95" s="349" t="inlineStr">
        <is>
          <t>Tubo PVC</t>
        </is>
      </c>
      <c r="H95" s="345" t="n">
        <v>0.6</v>
      </c>
      <c r="I95" s="345" t="n">
        <v>6.77</v>
      </c>
      <c r="J95" s="365" t="inlineStr">
        <is>
          <t>PENDENTE</t>
        </is>
      </c>
    </row>
    <row r="96" ht="15" customHeight="1" s="290">
      <c r="A96" s="295" t="inlineStr">
        <is>
          <t>ESGOTO</t>
        </is>
      </c>
      <c r="B96" s="295" t="inlineStr">
        <is>
          <t>T-091</t>
        </is>
      </c>
      <c r="C96" s="295" t="inlineStr">
        <is>
          <t>PI 01</t>
        </is>
      </c>
      <c r="D96" s="334" t="inlineStr">
        <is>
          <t>PV 33</t>
        </is>
      </c>
      <c r="E96" s="340" t="n">
        <v>6.42</v>
      </c>
      <c r="F96" s="334" t="inlineStr">
        <is>
          <t>200</t>
        </is>
      </c>
      <c r="G96" s="334" t="inlineStr">
        <is>
          <t>Tubo PVC</t>
        </is>
      </c>
      <c r="H96" s="340" t="n">
        <v>0.6</v>
      </c>
      <c r="I96" s="340" t="n">
        <v>3.08</v>
      </c>
      <c r="J96" s="365" t="inlineStr">
        <is>
          <t>PENDENTE</t>
        </is>
      </c>
    </row>
    <row r="97" ht="15" customHeight="1" s="290">
      <c r="A97" s="296" t="inlineStr">
        <is>
          <t>ESGOTO</t>
        </is>
      </c>
      <c r="B97" s="296" t="inlineStr">
        <is>
          <t>T-092</t>
        </is>
      </c>
      <c r="C97" s="296" t="inlineStr">
        <is>
          <t>PI 01</t>
        </is>
      </c>
      <c r="D97" s="349" t="inlineStr">
        <is>
          <t>PV 33</t>
        </is>
      </c>
      <c r="E97" s="345" t="n">
        <v>2.5</v>
      </c>
      <c r="F97" s="349" t="inlineStr">
        <is>
          <t>200</t>
        </is>
      </c>
      <c r="G97" s="349" t="inlineStr">
        <is>
          <t>Tubo PVC</t>
        </is>
      </c>
      <c r="H97" s="345" t="n">
        <v>0.6</v>
      </c>
      <c r="I97" s="345" t="n">
        <v>1.2</v>
      </c>
      <c r="J97" s="365" t="inlineStr">
        <is>
          <t>PENDENTE</t>
        </is>
      </c>
    </row>
    <row r="98" ht="15" customHeight="1" s="290">
      <c r="A98" s="295" t="inlineStr">
        <is>
          <t>ESGOTO</t>
        </is>
      </c>
      <c r="B98" s="295" t="inlineStr">
        <is>
          <t>T-093</t>
        </is>
      </c>
      <c r="C98" s="295" t="inlineStr">
        <is>
          <t>PI 22</t>
        </is>
      </c>
      <c r="D98" s="334" t="inlineStr">
        <is>
          <t>PI 26</t>
        </is>
      </c>
      <c r="E98" s="340" t="n">
        <v>21.94</v>
      </c>
      <c r="F98" s="334" t="inlineStr">
        <is>
          <t>200</t>
        </is>
      </c>
      <c r="G98" s="334" t="inlineStr">
        <is>
          <t>Tubo PVC</t>
        </is>
      </c>
      <c r="H98" s="340" t="n">
        <v>0.6</v>
      </c>
      <c r="I98" s="340" t="n">
        <v>10.53</v>
      </c>
      <c r="J98" s="365" t="inlineStr">
        <is>
          <t>PENDENTE</t>
        </is>
      </c>
    </row>
    <row r="99" ht="15" customHeight="1" s="290">
      <c r="A99" s="296" t="inlineStr">
        <is>
          <t>ESGOTO</t>
        </is>
      </c>
      <c r="B99" s="296" t="inlineStr">
        <is>
          <t>T-094</t>
        </is>
      </c>
      <c r="C99" s="296" t="inlineStr">
        <is>
          <t>PI 26</t>
        </is>
      </c>
      <c r="D99" s="349" t="inlineStr">
        <is>
          <t>PI 27</t>
        </is>
      </c>
      <c r="E99" s="345" t="n">
        <v>17.21</v>
      </c>
      <c r="F99" s="349" t="inlineStr">
        <is>
          <t>200</t>
        </is>
      </c>
      <c r="G99" s="349" t="inlineStr">
        <is>
          <t>Tubo PVC</t>
        </is>
      </c>
      <c r="H99" s="345" t="n">
        <v>0.6</v>
      </c>
      <c r="I99" s="345" t="n">
        <v>8.26</v>
      </c>
      <c r="J99" s="365" t="inlineStr">
        <is>
          <t>PENDENTE</t>
        </is>
      </c>
    </row>
    <row r="100" ht="15" customHeight="1" s="290">
      <c r="A100" s="295" t="inlineStr">
        <is>
          <t>ESGOTO</t>
        </is>
      </c>
      <c r="B100" s="295" t="inlineStr">
        <is>
          <t>T-095</t>
        </is>
      </c>
      <c r="C100" s="295" t="inlineStr">
        <is>
          <t>PI 27</t>
        </is>
      </c>
      <c r="D100" s="334" t="inlineStr">
        <is>
          <t>PI 28</t>
        </is>
      </c>
      <c r="E100" s="340" t="n">
        <v>10.07</v>
      </c>
      <c r="F100" s="334" t="inlineStr">
        <is>
          <t>200</t>
        </is>
      </c>
      <c r="G100" s="334" t="inlineStr">
        <is>
          <t>Tubo PVC</t>
        </is>
      </c>
      <c r="H100" s="340" t="n">
        <v>0.6</v>
      </c>
      <c r="I100" s="340" t="n">
        <v>4.83</v>
      </c>
      <c r="J100" s="365" t="inlineStr">
        <is>
          <t>PENDENTE</t>
        </is>
      </c>
    </row>
    <row r="101" ht="15" customHeight="1" s="290">
      <c r="A101" s="296" t="inlineStr">
        <is>
          <t>ESGOTO</t>
        </is>
      </c>
      <c r="B101" s="296" t="inlineStr">
        <is>
          <t>T-096</t>
        </is>
      </c>
      <c r="C101" s="296" t="inlineStr">
        <is>
          <t>PI 28</t>
        </is>
      </c>
      <c r="D101" s="349" t="inlineStr">
        <is>
          <t>PI 27</t>
        </is>
      </c>
      <c r="E101" s="345" t="n">
        <v>2.5</v>
      </c>
      <c r="F101" s="349" t="inlineStr">
        <is>
          <t>200</t>
        </is>
      </c>
      <c r="G101" s="349" t="inlineStr">
        <is>
          <t>Tubo PVC</t>
        </is>
      </c>
      <c r="H101" s="345" t="n">
        <v>0.6</v>
      </c>
      <c r="I101" s="345" t="n">
        <v>1.2</v>
      </c>
      <c r="J101" s="365" t="inlineStr">
        <is>
          <t>PENDENTE</t>
        </is>
      </c>
    </row>
    <row r="102" ht="15" customHeight="1" s="290">
      <c r="A102" s="295" t="inlineStr">
        <is>
          <t>ESGOTO</t>
        </is>
      </c>
      <c r="B102" s="295" t="inlineStr">
        <is>
          <t>T-097</t>
        </is>
      </c>
      <c r="C102" s="295" t="inlineStr">
        <is>
          <t>PI 29</t>
        </is>
      </c>
      <c r="D102" s="334" t="inlineStr">
        <is>
          <t>PI 28</t>
        </is>
      </c>
      <c r="E102" s="340" t="n">
        <v>6.53</v>
      </c>
      <c r="F102" s="334" t="inlineStr">
        <is>
          <t>200</t>
        </is>
      </c>
      <c r="G102" s="334" t="inlineStr">
        <is>
          <t>Tubo PVC</t>
        </is>
      </c>
      <c r="H102" s="340" t="n">
        <v>0.6</v>
      </c>
      <c r="I102" s="340" t="n">
        <v>3.13</v>
      </c>
      <c r="J102" s="365" t="inlineStr">
        <is>
          <t>PENDENTE</t>
        </is>
      </c>
    </row>
    <row r="103" ht="15" customHeight="1" s="290">
      <c r="A103" s="296" t="inlineStr">
        <is>
          <t>ESGOTO</t>
        </is>
      </c>
      <c r="B103" s="296" t="inlineStr">
        <is>
          <t>T-098</t>
        </is>
      </c>
      <c r="C103" s="296" t="inlineStr">
        <is>
          <t>PI 29</t>
        </is>
      </c>
      <c r="D103" s="349" t="inlineStr">
        <is>
          <t>PI 28</t>
        </is>
      </c>
      <c r="E103" s="345" t="n">
        <v>2.5</v>
      </c>
      <c r="F103" s="349" t="inlineStr">
        <is>
          <t>200</t>
        </is>
      </c>
      <c r="G103" s="349" t="inlineStr">
        <is>
          <t>Tubo PVC</t>
        </is>
      </c>
      <c r="H103" s="345" t="n">
        <v>0.6</v>
      </c>
      <c r="I103" s="345" t="n">
        <v>1.2</v>
      </c>
      <c r="J103" s="365" t="inlineStr">
        <is>
          <t>PENDENTE</t>
        </is>
      </c>
    </row>
    <row r="104" ht="15" customHeight="1" s="290">
      <c r="A104" s="295" t="inlineStr">
        <is>
          <t>ESGOTO</t>
        </is>
      </c>
      <c r="B104" s="295" t="inlineStr">
        <is>
          <t>T-099</t>
        </is>
      </c>
      <c r="C104" s="295" t="inlineStr">
        <is>
          <t>PI 26</t>
        </is>
      </c>
      <c r="D104" s="334" t="inlineStr">
        <is>
          <t>PI 20</t>
        </is>
      </c>
      <c r="E104" s="340" t="n">
        <v>16.35</v>
      </c>
      <c r="F104" s="334" t="inlineStr">
        <is>
          <t>200</t>
        </is>
      </c>
      <c r="G104" s="334" t="inlineStr">
        <is>
          <t>Tubo PVC</t>
        </is>
      </c>
      <c r="H104" s="340" t="n">
        <v>0.6</v>
      </c>
      <c r="I104" s="340" t="n">
        <v>7.85</v>
      </c>
      <c r="J104" s="365" t="inlineStr">
        <is>
          <t>PENDENTE</t>
        </is>
      </c>
    </row>
    <row r="105" ht="15" customHeight="1" s="290">
      <c r="A105" s="296" t="inlineStr">
        <is>
          <t>ESGOTO</t>
        </is>
      </c>
      <c r="B105" s="296" t="inlineStr">
        <is>
          <t>T-100</t>
        </is>
      </c>
      <c r="C105" s="296" t="inlineStr">
        <is>
          <t>PI 29</t>
        </is>
      </c>
      <c r="D105" s="349" t="inlineStr">
        <is>
          <t>PI 30</t>
        </is>
      </c>
      <c r="E105" s="345" t="n">
        <v>11.05</v>
      </c>
      <c r="F105" s="349" t="inlineStr">
        <is>
          <t>200</t>
        </is>
      </c>
      <c r="G105" s="349" t="inlineStr">
        <is>
          <t>Tubo PVC</t>
        </is>
      </c>
      <c r="H105" s="345" t="n">
        <v>0.6</v>
      </c>
      <c r="I105" s="345" t="n">
        <v>5.3</v>
      </c>
      <c r="J105" s="365" t="inlineStr">
        <is>
          <t>PENDENTE</t>
        </is>
      </c>
    </row>
    <row r="106" ht="15" customHeight="1" s="290">
      <c r="A106" s="295" t="inlineStr">
        <is>
          <t>ESGOTO</t>
        </is>
      </c>
      <c r="B106" s="295" t="inlineStr">
        <is>
          <t>T-101</t>
        </is>
      </c>
      <c r="C106" s="295" t="inlineStr">
        <is>
          <t>PI 30</t>
        </is>
      </c>
      <c r="D106" s="334" t="inlineStr">
        <is>
          <t>PI 31</t>
        </is>
      </c>
      <c r="E106" s="340" t="n">
        <v>9.119999999999999</v>
      </c>
      <c r="F106" s="334" t="inlineStr">
        <is>
          <t>200</t>
        </is>
      </c>
      <c r="G106" s="334" t="inlineStr">
        <is>
          <t>Tubo PVC</t>
        </is>
      </c>
      <c r="H106" s="340" t="n">
        <v>0.58</v>
      </c>
      <c r="I106" s="340" t="n">
        <v>4.21</v>
      </c>
      <c r="J106" s="365" t="inlineStr">
        <is>
          <t>PENDENTE</t>
        </is>
      </c>
    </row>
    <row r="107" ht="15" customHeight="1" s="290">
      <c r="A107" s="296" t="inlineStr">
        <is>
          <t>ESGOTO</t>
        </is>
      </c>
      <c r="B107" s="296" t="inlineStr">
        <is>
          <t>T-102</t>
        </is>
      </c>
      <c r="C107" s="296" t="inlineStr">
        <is>
          <t>PI 31</t>
        </is>
      </c>
      <c r="D107" s="349" t="inlineStr">
        <is>
          <t>PI 30</t>
        </is>
      </c>
      <c r="E107" s="345" t="n">
        <v>2.5</v>
      </c>
      <c r="F107" s="349" t="inlineStr">
        <is>
          <t>200</t>
        </is>
      </c>
      <c r="G107" s="349" t="inlineStr">
        <is>
          <t>Tubo PVC</t>
        </is>
      </c>
      <c r="H107" s="345" t="n">
        <v>0.58</v>
      </c>
      <c r="I107" s="345" t="n">
        <v>1.16</v>
      </c>
      <c r="J107" s="365" t="inlineStr">
        <is>
          <t>PENDENTE</t>
        </is>
      </c>
    </row>
    <row r="108" ht="15" customHeight="1" s="290">
      <c r="A108" s="295" t="inlineStr">
        <is>
          <t>ESGOTO</t>
        </is>
      </c>
      <c r="B108" s="295" t="inlineStr">
        <is>
          <t>T-103</t>
        </is>
      </c>
      <c r="C108" s="295" t="inlineStr">
        <is>
          <t>PI 31</t>
        </is>
      </c>
      <c r="D108" s="334" t="inlineStr">
        <is>
          <t>PI 32</t>
        </is>
      </c>
      <c r="E108" s="340" t="n">
        <v>13.82</v>
      </c>
      <c r="F108" s="334" t="inlineStr">
        <is>
          <t>200</t>
        </is>
      </c>
      <c r="G108" s="334" t="inlineStr">
        <is>
          <t>Tubo PVC</t>
        </is>
      </c>
      <c r="H108" s="340" t="n">
        <v>0.58</v>
      </c>
      <c r="I108" s="340" t="n">
        <v>6.39</v>
      </c>
      <c r="J108" s="365" t="inlineStr">
        <is>
          <t>PENDENTE</t>
        </is>
      </c>
    </row>
    <row r="109" ht="15" customHeight="1" s="290">
      <c r="A109" s="296" t="inlineStr">
        <is>
          <t>ESGOTO</t>
        </is>
      </c>
      <c r="B109" s="296" t="inlineStr">
        <is>
          <t>T-104</t>
        </is>
      </c>
      <c r="C109" s="296" t="inlineStr">
        <is>
          <t>PI 32</t>
        </is>
      </c>
      <c r="D109" s="349" t="inlineStr">
        <is>
          <t>PI 33</t>
        </is>
      </c>
      <c r="E109" s="345" t="n">
        <v>8.66</v>
      </c>
      <c r="F109" s="349" t="inlineStr">
        <is>
          <t>200</t>
        </is>
      </c>
      <c r="G109" s="349" t="inlineStr">
        <is>
          <t>Tubo PVC</t>
        </is>
      </c>
      <c r="H109" s="345" t="n">
        <v>0.6</v>
      </c>
      <c r="I109" s="345" t="n">
        <v>4.16</v>
      </c>
      <c r="J109" s="365" t="inlineStr">
        <is>
          <t>PENDENTE</t>
        </is>
      </c>
    </row>
    <row r="110" ht="15" customHeight="1" s="290">
      <c r="A110" s="295" t="inlineStr">
        <is>
          <t>ESGOTO</t>
        </is>
      </c>
      <c r="B110" s="295" t="inlineStr">
        <is>
          <t>T-105</t>
        </is>
      </c>
      <c r="C110" s="295" t="inlineStr">
        <is>
          <t>PI 33</t>
        </is>
      </c>
      <c r="D110" s="334" t="inlineStr">
        <is>
          <t>PI 32</t>
        </is>
      </c>
      <c r="E110" s="340" t="n">
        <v>2.5</v>
      </c>
      <c r="F110" s="334" t="inlineStr">
        <is>
          <t>200</t>
        </is>
      </c>
      <c r="G110" s="334" t="inlineStr">
        <is>
          <t>Tubo PVC</t>
        </is>
      </c>
      <c r="H110" s="340" t="n">
        <v>0.6</v>
      </c>
      <c r="I110" s="340" t="n">
        <v>1.2</v>
      </c>
      <c r="J110" s="365" t="inlineStr">
        <is>
          <t>PENDENTE</t>
        </is>
      </c>
    </row>
    <row r="111" ht="15" customHeight="1" s="290">
      <c r="A111" s="296" t="inlineStr">
        <is>
          <t>ESGOTO</t>
        </is>
      </c>
      <c r="B111" s="296" t="inlineStr">
        <is>
          <t>T-106</t>
        </is>
      </c>
      <c r="C111" s="296" t="inlineStr">
        <is>
          <t>PI 31</t>
        </is>
      </c>
      <c r="D111" s="349" t="inlineStr">
        <is>
          <t>PI 16</t>
        </is>
      </c>
      <c r="E111" s="345" t="n">
        <v>5.36</v>
      </c>
      <c r="F111" s="349" t="inlineStr">
        <is>
          <t>200</t>
        </is>
      </c>
      <c r="G111" s="349" t="inlineStr">
        <is>
          <t>Tubo PVC</t>
        </is>
      </c>
      <c r="H111" s="345" t="n">
        <v>0.58</v>
      </c>
      <c r="I111" s="345" t="n">
        <v>2.48</v>
      </c>
      <c r="J111" s="365" t="inlineStr">
        <is>
          <t>PENDENTE</t>
        </is>
      </c>
    </row>
    <row r="112" ht="15" customHeight="1" s="290">
      <c r="A112" s="295" t="inlineStr">
        <is>
          <t>ESGOTO</t>
        </is>
      </c>
      <c r="B112" s="295" t="inlineStr">
        <is>
          <t>T-107</t>
        </is>
      </c>
      <c r="C112" s="295" t="inlineStr">
        <is>
          <t>PI 31</t>
        </is>
      </c>
      <c r="D112" s="334" t="inlineStr">
        <is>
          <t>PI 16</t>
        </is>
      </c>
      <c r="E112" s="340" t="n">
        <v>2.5</v>
      </c>
      <c r="F112" s="334" t="inlineStr">
        <is>
          <t>200</t>
        </is>
      </c>
      <c r="G112" s="334" t="inlineStr">
        <is>
          <t>Tubo PVC</t>
        </is>
      </c>
      <c r="H112" s="340" t="n">
        <v>0.58</v>
      </c>
      <c r="I112" s="340" t="n">
        <v>1.16</v>
      </c>
      <c r="J112" s="365" t="inlineStr">
        <is>
          <t>PENDENTE</t>
        </is>
      </c>
    </row>
    <row r="113" ht="15" customHeight="1" s="290">
      <c r="A113" s="296" t="inlineStr">
        <is>
          <t>ESGOTO</t>
        </is>
      </c>
      <c r="B113" s="296" t="inlineStr">
        <is>
          <t>T-108</t>
        </is>
      </c>
      <c r="C113" s="296" t="inlineStr">
        <is>
          <t>PI 28</t>
        </is>
      </c>
      <c r="D113" s="349" t="inlineStr">
        <is>
          <t>PI 34</t>
        </is>
      </c>
      <c r="E113" s="345" t="n">
        <v>5.52</v>
      </c>
      <c r="F113" s="349" t="inlineStr">
        <is>
          <t>200</t>
        </is>
      </c>
      <c r="G113" s="349" t="inlineStr">
        <is>
          <t>Tubo PVC</t>
        </is>
      </c>
      <c r="H113" s="345" t="n">
        <v>0.6</v>
      </c>
      <c r="I113" s="345" t="n">
        <v>2.65</v>
      </c>
      <c r="J113" s="365" t="inlineStr">
        <is>
          <t>PENDENTE</t>
        </is>
      </c>
    </row>
    <row r="114" ht="15" customHeight="1" s="290">
      <c r="A114" s="295" t="inlineStr">
        <is>
          <t>ESGOTO</t>
        </is>
      </c>
      <c r="B114" s="295" t="inlineStr">
        <is>
          <t>T-109</t>
        </is>
      </c>
      <c r="C114" s="295" t="inlineStr">
        <is>
          <t>PI 34</t>
        </is>
      </c>
      <c r="D114" s="334" t="inlineStr">
        <is>
          <t>PI 28</t>
        </is>
      </c>
      <c r="E114" s="340" t="n">
        <v>2.5</v>
      </c>
      <c r="F114" s="334" t="inlineStr">
        <is>
          <t>200</t>
        </is>
      </c>
      <c r="G114" s="334" t="inlineStr">
        <is>
          <t>Tubo PVC</t>
        </is>
      </c>
      <c r="H114" s="340" t="n">
        <v>0.6</v>
      </c>
      <c r="I114" s="340" t="n">
        <v>1.2</v>
      </c>
      <c r="J114" s="365" t="inlineStr">
        <is>
          <t>PENDENTE</t>
        </is>
      </c>
    </row>
    <row r="115" ht="15" customHeight="1" s="290">
      <c r="A115" s="296" t="inlineStr">
        <is>
          <t>ESGOTO</t>
        </is>
      </c>
      <c r="B115" s="296" t="inlineStr">
        <is>
          <t>T-110</t>
        </is>
      </c>
      <c r="C115" s="296" t="inlineStr">
        <is>
          <t>PI 15</t>
        </is>
      </c>
      <c r="D115" s="349" t="inlineStr">
        <is>
          <t>PI 34</t>
        </is>
      </c>
      <c r="E115" s="345" t="n">
        <v>24.1</v>
      </c>
      <c r="F115" s="349" t="inlineStr">
        <is>
          <t>200</t>
        </is>
      </c>
      <c r="G115" s="349" t="inlineStr">
        <is>
          <t>Tubo PVC</t>
        </is>
      </c>
      <c r="H115" s="345" t="n">
        <v>0.6</v>
      </c>
      <c r="I115" s="345" t="n">
        <v>11.57</v>
      </c>
      <c r="J115" s="365" t="inlineStr">
        <is>
          <t>PENDENTE</t>
        </is>
      </c>
    </row>
    <row r="116" ht="15" customHeight="1" s="290">
      <c r="A116" s="295" t="inlineStr">
        <is>
          <t>ESGOTO</t>
        </is>
      </c>
      <c r="B116" s="295" t="inlineStr">
        <is>
          <t>T-111</t>
        </is>
      </c>
      <c r="C116" s="295" t="inlineStr">
        <is>
          <t>PI 21</t>
        </is>
      </c>
      <c r="D116" s="334" t="inlineStr">
        <is>
          <t>PI 09</t>
        </is>
      </c>
      <c r="E116" s="340" t="n">
        <v>11.05</v>
      </c>
      <c r="F116" s="334" t="inlineStr">
        <is>
          <t>200</t>
        </is>
      </c>
      <c r="G116" s="334" t="inlineStr">
        <is>
          <t>Tubo PVC</t>
        </is>
      </c>
      <c r="H116" s="340" t="n">
        <v>0.6</v>
      </c>
      <c r="I116" s="340" t="n">
        <v>5.3</v>
      </c>
      <c r="J116" s="365" t="inlineStr">
        <is>
          <t>PENDENTE</t>
        </is>
      </c>
    </row>
    <row r="117" ht="15" customHeight="1" s="290">
      <c r="A117" s="296" t="inlineStr">
        <is>
          <t>ESGOTO</t>
        </is>
      </c>
      <c r="B117" s="296" t="inlineStr">
        <is>
          <t>T-112</t>
        </is>
      </c>
      <c r="C117" s="296" t="inlineStr">
        <is>
          <t>PI 27</t>
        </is>
      </c>
      <c r="D117" s="349" t="inlineStr">
        <is>
          <t>PI 24</t>
        </is>
      </c>
      <c r="E117" s="345" t="n">
        <v>22.16</v>
      </c>
      <c r="F117" s="349" t="inlineStr">
        <is>
          <t>200</t>
        </is>
      </c>
      <c r="G117" s="349" t="inlineStr">
        <is>
          <t>Tubo PVC</t>
        </is>
      </c>
      <c r="H117" s="345" t="n">
        <v>0.6</v>
      </c>
      <c r="I117" s="345" t="n">
        <v>10.64</v>
      </c>
      <c r="J117" s="365" t="inlineStr">
        <is>
          <t>PENDENTE</t>
        </is>
      </c>
    </row>
    <row r="118" ht="15" customHeight="1" s="290">
      <c r="A118" s="295" t="inlineStr">
        <is>
          <t>ESGOTO</t>
        </is>
      </c>
      <c r="B118" s="295" t="inlineStr">
        <is>
          <t>T-113</t>
        </is>
      </c>
      <c r="C118" s="295" t="inlineStr">
        <is>
          <t>PI 25</t>
        </is>
      </c>
      <c r="D118" s="334" t="inlineStr">
        <is>
          <t>PI 35</t>
        </is>
      </c>
      <c r="E118" s="340" t="n">
        <v>4.96</v>
      </c>
      <c r="F118" s="334" t="inlineStr">
        <is>
          <t>200</t>
        </is>
      </c>
      <c r="G118" s="334" t="inlineStr">
        <is>
          <t>Tubo PVC</t>
        </is>
      </c>
      <c r="H118" s="340" t="n">
        <v>0.6</v>
      </c>
      <c r="I118" s="340" t="n">
        <v>2.38</v>
      </c>
      <c r="J118" s="365" t="inlineStr">
        <is>
          <t>PENDENTE</t>
        </is>
      </c>
    </row>
    <row r="119" ht="15" customHeight="1" s="290">
      <c r="A119" s="296" t="inlineStr">
        <is>
          <t>ESGOTO</t>
        </is>
      </c>
      <c r="B119" s="296" t="inlineStr">
        <is>
          <t>T-114</t>
        </is>
      </c>
      <c r="C119" s="296" t="inlineStr">
        <is>
          <t>PI 35</t>
        </is>
      </c>
      <c r="D119" s="349" t="inlineStr">
        <is>
          <t>PI 25</t>
        </is>
      </c>
      <c r="E119" s="345" t="n">
        <v>2.5</v>
      </c>
      <c r="F119" s="349" t="inlineStr">
        <is>
          <t>200</t>
        </is>
      </c>
      <c r="G119" s="349" t="inlineStr">
        <is>
          <t>Tubo PVC</t>
        </is>
      </c>
      <c r="H119" s="345" t="n">
        <v>0.6</v>
      </c>
      <c r="I119" s="345" t="n">
        <v>1.2</v>
      </c>
      <c r="J119" s="365" t="inlineStr">
        <is>
          <t>PENDENTE</t>
        </is>
      </c>
    </row>
    <row r="120" ht="15" customHeight="1" s="290">
      <c r="A120" s="295" t="inlineStr">
        <is>
          <t>ESGOTO</t>
        </is>
      </c>
      <c r="B120" s="295" t="inlineStr">
        <is>
          <t>T-115</t>
        </is>
      </c>
      <c r="C120" s="295" t="inlineStr">
        <is>
          <t>PI 35</t>
        </is>
      </c>
      <c r="D120" s="334" t="inlineStr">
        <is>
          <t>PI 36</t>
        </is>
      </c>
      <c r="E120" s="340" t="n">
        <v>8.73</v>
      </c>
      <c r="F120" s="334" t="inlineStr">
        <is>
          <t>200</t>
        </is>
      </c>
      <c r="G120" s="334" t="inlineStr">
        <is>
          <t>Tubo PVC</t>
        </is>
      </c>
      <c r="H120" s="340" t="n">
        <v>0.6</v>
      </c>
      <c r="I120" s="340" t="n">
        <v>4.19</v>
      </c>
      <c r="J120" s="365" t="inlineStr">
        <is>
          <t>PENDENTE</t>
        </is>
      </c>
    </row>
    <row r="121" ht="15" customHeight="1" s="290">
      <c r="A121" s="296" t="inlineStr">
        <is>
          <t>ESGOTO</t>
        </is>
      </c>
      <c r="B121" s="296" t="inlineStr">
        <is>
          <t>T-116</t>
        </is>
      </c>
      <c r="C121" s="296" t="inlineStr">
        <is>
          <t>PI 36</t>
        </is>
      </c>
      <c r="D121" s="349" t="inlineStr">
        <is>
          <t>PI 35</t>
        </is>
      </c>
      <c r="E121" s="345" t="n">
        <v>2.5</v>
      </c>
      <c r="F121" s="349" t="inlineStr">
        <is>
          <t>200</t>
        </is>
      </c>
      <c r="G121" s="349" t="inlineStr">
        <is>
          <t>Tubo PVC</t>
        </is>
      </c>
      <c r="H121" s="345" t="n">
        <v>0.6</v>
      </c>
      <c r="I121" s="345" t="n">
        <v>1.2</v>
      </c>
      <c r="J121" s="365" t="inlineStr">
        <is>
          <t>PENDENTE</t>
        </is>
      </c>
    </row>
    <row r="122" ht="15" customHeight="1" s="290">
      <c r="A122" s="295" t="inlineStr">
        <is>
          <t>ESGOTO</t>
        </is>
      </c>
      <c r="B122" s="295" t="inlineStr">
        <is>
          <t>T-117</t>
        </is>
      </c>
      <c r="C122" s="295" t="inlineStr">
        <is>
          <t>PI 36</t>
        </is>
      </c>
      <c r="D122" s="334" t="inlineStr">
        <is>
          <t>PI 37</t>
        </is>
      </c>
      <c r="E122" s="340" t="n">
        <v>10.04</v>
      </c>
      <c r="F122" s="334" t="inlineStr">
        <is>
          <t>200</t>
        </is>
      </c>
      <c r="G122" s="334" t="inlineStr">
        <is>
          <t>Tubo PVC</t>
        </is>
      </c>
      <c r="H122" s="340" t="n">
        <v>0.62</v>
      </c>
      <c r="I122" s="340" t="n">
        <v>5.02</v>
      </c>
      <c r="J122" s="365" t="inlineStr">
        <is>
          <t>PENDENTE</t>
        </is>
      </c>
    </row>
    <row r="123" ht="15" customHeight="1" s="290">
      <c r="A123" s="296" t="inlineStr">
        <is>
          <t>ESGOTO</t>
        </is>
      </c>
      <c r="B123" s="296" t="inlineStr">
        <is>
          <t>T-118</t>
        </is>
      </c>
      <c r="C123" s="296" t="inlineStr">
        <is>
          <t>PI 37</t>
        </is>
      </c>
      <c r="D123" s="349" t="inlineStr">
        <is>
          <t>PI 38</t>
        </is>
      </c>
      <c r="E123" s="345" t="n">
        <v>0.22</v>
      </c>
      <c r="F123" s="349" t="inlineStr">
        <is>
          <t>200</t>
        </is>
      </c>
      <c r="G123" s="349" t="inlineStr">
        <is>
          <t>Tubo PVC</t>
        </is>
      </c>
      <c r="H123" s="345" t="n">
        <v>0.62</v>
      </c>
      <c r="I123" s="345" t="n">
        <v>0.11</v>
      </c>
      <c r="J123" s="365" t="inlineStr">
        <is>
          <t>PENDENTE</t>
        </is>
      </c>
    </row>
    <row r="124" ht="15" customHeight="1" s="290">
      <c r="A124" s="295" t="inlineStr">
        <is>
          <t>ESGOTO</t>
        </is>
      </c>
      <c r="B124" s="295" t="inlineStr">
        <is>
          <t>T-119</t>
        </is>
      </c>
      <c r="C124" s="295" t="inlineStr">
        <is>
          <t>PI 38</t>
        </is>
      </c>
      <c r="D124" s="334" t="inlineStr">
        <is>
          <t>PI 39</t>
        </is>
      </c>
      <c r="E124" s="340" t="n">
        <v>9.93</v>
      </c>
      <c r="F124" s="334" t="inlineStr">
        <is>
          <t>200</t>
        </is>
      </c>
      <c r="G124" s="334" t="inlineStr">
        <is>
          <t>Tubo PVC</t>
        </is>
      </c>
      <c r="H124" s="340" t="n">
        <v>0.6</v>
      </c>
      <c r="I124" s="340" t="n">
        <v>4.77</v>
      </c>
      <c r="J124" s="365" t="inlineStr">
        <is>
          <t>PENDENTE</t>
        </is>
      </c>
    </row>
    <row r="125" ht="15" customHeight="1" s="290">
      <c r="A125" s="296" t="inlineStr">
        <is>
          <t>ESGOTO</t>
        </is>
      </c>
      <c r="B125" s="296" t="inlineStr">
        <is>
          <t>T-120</t>
        </is>
      </c>
      <c r="C125" s="296" t="inlineStr">
        <is>
          <t>PI 39</t>
        </is>
      </c>
      <c r="D125" s="349" t="inlineStr">
        <is>
          <t>PI 38</t>
        </is>
      </c>
      <c r="E125" s="345" t="n">
        <v>2.5</v>
      </c>
      <c r="F125" s="349" t="inlineStr">
        <is>
          <t>200</t>
        </is>
      </c>
      <c r="G125" s="349" t="inlineStr">
        <is>
          <t>Tubo PVC</t>
        </is>
      </c>
      <c r="H125" s="345" t="n">
        <v>0.6</v>
      </c>
      <c r="I125" s="345" t="n">
        <v>1.2</v>
      </c>
      <c r="J125" s="365" t="inlineStr">
        <is>
          <t>PENDENTE</t>
        </is>
      </c>
    </row>
    <row r="126" ht="15" customHeight="1" s="290">
      <c r="A126" s="295" t="inlineStr">
        <is>
          <t>ESGOTO</t>
        </is>
      </c>
      <c r="B126" s="295" t="inlineStr">
        <is>
          <t>T-121</t>
        </is>
      </c>
      <c r="C126" s="295" t="inlineStr">
        <is>
          <t>PI 39</t>
        </is>
      </c>
      <c r="D126" s="334" t="inlineStr">
        <is>
          <t>PI 40</t>
        </is>
      </c>
      <c r="E126" s="340" t="n">
        <v>11.75</v>
      </c>
      <c r="F126" s="334" t="inlineStr">
        <is>
          <t>200</t>
        </is>
      </c>
      <c r="G126" s="334" t="inlineStr">
        <is>
          <t>Tubo PVC</t>
        </is>
      </c>
      <c r="H126" s="340" t="n">
        <v>0.6</v>
      </c>
      <c r="I126" s="340" t="n">
        <v>5.64</v>
      </c>
      <c r="J126" s="365" t="inlineStr">
        <is>
          <t>PENDENTE</t>
        </is>
      </c>
    </row>
    <row r="127" ht="15" customHeight="1" s="290">
      <c r="A127" s="296" t="inlineStr">
        <is>
          <t>ESGOTO</t>
        </is>
      </c>
      <c r="B127" s="296" t="inlineStr">
        <is>
          <t>T-122</t>
        </is>
      </c>
      <c r="C127" s="296" t="inlineStr">
        <is>
          <t>PI 41</t>
        </is>
      </c>
      <c r="D127" s="349" t="inlineStr">
        <is>
          <t>PI 47</t>
        </is>
      </c>
      <c r="E127" s="345" t="n">
        <v>9.83</v>
      </c>
      <c r="F127" s="349" t="inlineStr">
        <is>
          <t>200</t>
        </is>
      </c>
      <c r="G127" s="349" t="inlineStr">
        <is>
          <t>Tubo PVC</t>
        </is>
      </c>
      <c r="H127" s="345" t="n">
        <v>0.6</v>
      </c>
      <c r="I127" s="345" t="n">
        <v>4.72</v>
      </c>
      <c r="J127" s="365" t="inlineStr">
        <is>
          <t>PENDENTE</t>
        </is>
      </c>
    </row>
    <row r="128" ht="15" customHeight="1" s="290">
      <c r="A128" s="295" t="inlineStr">
        <is>
          <t>ESGOTO</t>
        </is>
      </c>
      <c r="B128" s="295" t="inlineStr">
        <is>
          <t>T-123</t>
        </is>
      </c>
      <c r="C128" s="295" t="inlineStr">
        <is>
          <t>PI 40</t>
        </is>
      </c>
      <c r="D128" s="334" t="inlineStr">
        <is>
          <t>PI 41</t>
        </is>
      </c>
      <c r="E128" s="340" t="n">
        <v>11.94</v>
      </c>
      <c r="F128" s="334" t="inlineStr">
        <is>
          <t>200</t>
        </is>
      </c>
      <c r="G128" s="334" t="inlineStr">
        <is>
          <t>Tubo PVC</t>
        </is>
      </c>
      <c r="H128" s="340" t="n">
        <v>0.6</v>
      </c>
      <c r="I128" s="340" t="n">
        <v>5.73</v>
      </c>
      <c r="J128" s="365" t="inlineStr">
        <is>
          <t>PENDENTE</t>
        </is>
      </c>
    </row>
    <row r="129" ht="15" customHeight="1" s="290">
      <c r="A129" s="296" t="inlineStr">
        <is>
          <t>ESGOTO</t>
        </is>
      </c>
      <c r="B129" s="296" t="inlineStr">
        <is>
          <t>T-124</t>
        </is>
      </c>
      <c r="C129" s="296" t="inlineStr">
        <is>
          <t>PI 41</t>
        </is>
      </c>
      <c r="D129" s="349" t="inlineStr">
        <is>
          <t>PI 42</t>
        </is>
      </c>
      <c r="E129" s="345" t="n">
        <v>1.61</v>
      </c>
      <c r="F129" s="349" t="inlineStr">
        <is>
          <t>200</t>
        </is>
      </c>
      <c r="G129" s="349" t="inlineStr">
        <is>
          <t>Tubo PVC</t>
        </is>
      </c>
      <c r="H129" s="345" t="n">
        <v>0.6</v>
      </c>
      <c r="I129" s="345" t="n">
        <v>0.77</v>
      </c>
      <c r="J129" s="365" t="inlineStr">
        <is>
          <t>PENDENTE</t>
        </is>
      </c>
    </row>
    <row r="130" ht="15" customHeight="1" s="290">
      <c r="A130" s="295" t="inlineStr">
        <is>
          <t>ESGOTO</t>
        </is>
      </c>
      <c r="B130" s="295" t="inlineStr">
        <is>
          <t>T-125</t>
        </is>
      </c>
      <c r="C130" s="295" t="inlineStr">
        <is>
          <t>PI 42</t>
        </is>
      </c>
      <c r="D130" s="334" t="inlineStr">
        <is>
          <t>PI 41</t>
        </is>
      </c>
      <c r="E130" s="340" t="n">
        <v>0.97</v>
      </c>
      <c r="F130" s="334" t="inlineStr">
        <is>
          <t>200</t>
        </is>
      </c>
      <c r="G130" s="334" t="inlineStr">
        <is>
          <t>Tubo PVC</t>
        </is>
      </c>
      <c r="H130" s="340" t="n">
        <v>0.6</v>
      </c>
      <c r="I130" s="340" t="n">
        <v>0.47</v>
      </c>
      <c r="J130" s="365" t="inlineStr">
        <is>
          <t>PENDENTE</t>
        </is>
      </c>
    </row>
    <row r="131" ht="15" customHeight="1" s="290">
      <c r="A131" s="296" t="inlineStr">
        <is>
          <t>ESGOTO</t>
        </is>
      </c>
      <c r="B131" s="296" t="inlineStr">
        <is>
          <t>T-126</t>
        </is>
      </c>
      <c r="C131" s="296" t="inlineStr">
        <is>
          <t>PI 42</t>
        </is>
      </c>
      <c r="D131" s="349" t="inlineStr">
        <is>
          <t>PI 43</t>
        </is>
      </c>
      <c r="E131" s="345" t="n">
        <v>4.13</v>
      </c>
      <c r="F131" s="349" t="inlineStr">
        <is>
          <t>200</t>
        </is>
      </c>
      <c r="G131" s="349" t="inlineStr">
        <is>
          <t>Tubo PVC</t>
        </is>
      </c>
      <c r="H131" s="345" t="n">
        <v>0.6</v>
      </c>
      <c r="I131" s="345" t="n">
        <v>1.98</v>
      </c>
      <c r="J131" s="365" t="inlineStr">
        <is>
          <t>PENDENTE</t>
        </is>
      </c>
    </row>
    <row r="132" ht="15" customHeight="1" s="290">
      <c r="A132" s="295" t="inlineStr">
        <is>
          <t>ESGOTO</t>
        </is>
      </c>
      <c r="B132" s="295" t="inlineStr">
        <is>
          <t>T-127</t>
        </is>
      </c>
      <c r="C132" s="295" t="inlineStr">
        <is>
          <t>PI 43</t>
        </is>
      </c>
      <c r="D132" s="334" t="inlineStr">
        <is>
          <t>PI 42</t>
        </is>
      </c>
      <c r="E132" s="340" t="n">
        <v>2.48</v>
      </c>
      <c r="F132" s="334" t="inlineStr">
        <is>
          <t>200</t>
        </is>
      </c>
      <c r="G132" s="334" t="inlineStr">
        <is>
          <t>Tubo PVC</t>
        </is>
      </c>
      <c r="H132" s="340" t="n">
        <v>0.6</v>
      </c>
      <c r="I132" s="340" t="n">
        <v>1.19</v>
      </c>
      <c r="J132" s="365" t="inlineStr">
        <is>
          <t>PENDENTE</t>
        </is>
      </c>
    </row>
    <row r="133" ht="15" customHeight="1" s="290">
      <c r="A133" s="296" t="inlineStr">
        <is>
          <t>ESGOTO</t>
        </is>
      </c>
      <c r="B133" s="296" t="inlineStr">
        <is>
          <t>T-128</t>
        </is>
      </c>
      <c r="C133" s="296" t="inlineStr">
        <is>
          <t>PI 43</t>
        </is>
      </c>
      <c r="D133" s="349" t="inlineStr">
        <is>
          <t>PI 44</t>
        </is>
      </c>
      <c r="E133" s="345" t="n">
        <v>6.58</v>
      </c>
      <c r="F133" s="349" t="inlineStr">
        <is>
          <t>200</t>
        </is>
      </c>
      <c r="G133" s="349" t="inlineStr">
        <is>
          <t>Tubo PVC</t>
        </is>
      </c>
      <c r="H133" s="345" t="n">
        <v>0.6</v>
      </c>
      <c r="I133" s="345" t="n">
        <v>3.16</v>
      </c>
      <c r="J133" s="365" t="inlineStr">
        <is>
          <t>PENDENTE</t>
        </is>
      </c>
    </row>
    <row r="134" ht="15" customHeight="1" s="290">
      <c r="A134" s="295" t="inlineStr">
        <is>
          <t>ESGOTO</t>
        </is>
      </c>
      <c r="B134" s="295" t="inlineStr">
        <is>
          <t>T-129</t>
        </is>
      </c>
      <c r="C134" s="295" t="inlineStr">
        <is>
          <t>PI 44</t>
        </is>
      </c>
      <c r="D134" s="334" t="inlineStr">
        <is>
          <t>PI 43</t>
        </is>
      </c>
      <c r="E134" s="340" t="n">
        <v>2.5</v>
      </c>
      <c r="F134" s="334" t="inlineStr">
        <is>
          <t>200</t>
        </is>
      </c>
      <c r="G134" s="334" t="inlineStr">
        <is>
          <t>Tubo PVC</t>
        </is>
      </c>
      <c r="H134" s="340" t="n">
        <v>0.6</v>
      </c>
      <c r="I134" s="340" t="n">
        <v>1.2</v>
      </c>
      <c r="J134" s="365" t="inlineStr">
        <is>
          <t>PENDENTE</t>
        </is>
      </c>
    </row>
    <row r="135" ht="15" customHeight="1" s="290">
      <c r="A135" s="296" t="inlineStr">
        <is>
          <t>ESGOTO</t>
        </is>
      </c>
      <c r="B135" s="296" t="inlineStr">
        <is>
          <t>T-130</t>
        </is>
      </c>
      <c r="C135" s="296" t="inlineStr">
        <is>
          <t>PI 42</t>
        </is>
      </c>
      <c r="D135" s="349" t="inlineStr">
        <is>
          <t>PI 30</t>
        </is>
      </c>
      <c r="E135" s="345" t="n">
        <v>10.33</v>
      </c>
      <c r="F135" s="349" t="inlineStr">
        <is>
          <t>200</t>
        </is>
      </c>
      <c r="G135" s="349" t="inlineStr">
        <is>
          <t>Tubo PVC</t>
        </is>
      </c>
      <c r="H135" s="345" t="n">
        <v>0.6</v>
      </c>
      <c r="I135" s="345" t="n">
        <v>4.96</v>
      </c>
      <c r="J135" s="365" t="inlineStr">
        <is>
          <t>PENDENTE</t>
        </is>
      </c>
    </row>
    <row r="136" ht="15" customHeight="1" s="290">
      <c r="A136" s="295" t="inlineStr">
        <is>
          <t>ESGOTO</t>
        </is>
      </c>
      <c r="B136" s="295" t="inlineStr">
        <is>
          <t>T-131</t>
        </is>
      </c>
      <c r="C136" s="295" t="inlineStr">
        <is>
          <t>PI 39</t>
        </is>
      </c>
      <c r="D136" s="334" t="inlineStr">
        <is>
          <t>PI 45</t>
        </is>
      </c>
      <c r="E136" s="340" t="n">
        <v>9.33</v>
      </c>
      <c r="F136" s="334" t="inlineStr">
        <is>
          <t>200</t>
        </is>
      </c>
      <c r="G136" s="334" t="inlineStr">
        <is>
          <t>Tubo PVC</t>
        </is>
      </c>
      <c r="H136" s="340" t="n">
        <v>0.6</v>
      </c>
      <c r="I136" s="340" t="n">
        <v>4.48</v>
      </c>
      <c r="J136" s="365" t="inlineStr">
        <is>
          <t>PENDENTE</t>
        </is>
      </c>
    </row>
    <row r="137" ht="15" customHeight="1" s="290">
      <c r="A137" s="296" t="inlineStr">
        <is>
          <t>ESGOTO</t>
        </is>
      </c>
      <c r="B137" s="296" t="inlineStr">
        <is>
          <t>T-132</t>
        </is>
      </c>
      <c r="C137" s="296" t="inlineStr">
        <is>
          <t>PI 39</t>
        </is>
      </c>
      <c r="D137" s="349" t="inlineStr">
        <is>
          <t>PI 45</t>
        </is>
      </c>
      <c r="E137" s="345" t="n">
        <v>2.5</v>
      </c>
      <c r="F137" s="349" t="inlineStr">
        <is>
          <t>200</t>
        </is>
      </c>
      <c r="G137" s="349" t="inlineStr">
        <is>
          <t>Tubo PVC</t>
        </is>
      </c>
      <c r="H137" s="345" t="n">
        <v>0.6</v>
      </c>
      <c r="I137" s="345" t="n">
        <v>1.2</v>
      </c>
      <c r="J137" s="365" t="inlineStr">
        <is>
          <t>PENDENTE</t>
        </is>
      </c>
    </row>
    <row r="138" ht="15" customHeight="1" s="290">
      <c r="A138" s="295" t="inlineStr">
        <is>
          <t>ESGOTO</t>
        </is>
      </c>
      <c r="B138" s="295" t="inlineStr">
        <is>
          <t>T-133</t>
        </is>
      </c>
      <c r="C138" s="295" t="inlineStr">
        <is>
          <t>PI 45</t>
        </is>
      </c>
      <c r="D138" s="334" t="inlineStr">
        <is>
          <t>PI 46</t>
        </is>
      </c>
      <c r="E138" s="340" t="n">
        <v>1.65</v>
      </c>
      <c r="F138" s="334" t="inlineStr">
        <is>
          <t>200</t>
        </is>
      </c>
      <c r="G138" s="334" t="inlineStr">
        <is>
          <t>Tubo PVC</t>
        </is>
      </c>
      <c r="H138" s="340" t="n">
        <v>0.6</v>
      </c>
      <c r="I138" s="340" t="n">
        <v>0.79</v>
      </c>
      <c r="J138" s="365" t="inlineStr">
        <is>
          <t>PENDENTE</t>
        </is>
      </c>
    </row>
    <row r="139" ht="15" customHeight="1" s="290">
      <c r="A139" s="296" t="inlineStr">
        <is>
          <t>ESGOTO</t>
        </is>
      </c>
      <c r="B139" s="296" t="inlineStr">
        <is>
          <t>T-134</t>
        </is>
      </c>
      <c r="C139" s="296" t="inlineStr">
        <is>
          <t>PI 45</t>
        </is>
      </c>
      <c r="D139" s="349" t="inlineStr">
        <is>
          <t>PI 46</t>
        </is>
      </c>
      <c r="E139" s="345" t="n">
        <v>0.99</v>
      </c>
      <c r="F139" s="349" t="inlineStr">
        <is>
          <t>200</t>
        </is>
      </c>
      <c r="G139" s="349" t="inlineStr">
        <is>
          <t>Tubo PVC</t>
        </is>
      </c>
      <c r="H139" s="345" t="n">
        <v>0.6</v>
      </c>
      <c r="I139" s="345" t="n">
        <v>0.48</v>
      </c>
      <c r="J139" s="365" t="inlineStr">
        <is>
          <t>PENDENTE</t>
        </is>
      </c>
    </row>
    <row r="140" ht="15" customHeight="1" s="290">
      <c r="A140" s="295" t="inlineStr">
        <is>
          <t>ESGOTO</t>
        </is>
      </c>
      <c r="B140" s="295" t="inlineStr">
        <is>
          <t>T-135</t>
        </is>
      </c>
      <c r="C140" s="295" t="inlineStr">
        <is>
          <t>PI 46</t>
        </is>
      </c>
      <c r="D140" s="334" t="inlineStr">
        <is>
          <t>PI 01</t>
        </is>
      </c>
      <c r="E140" s="340" t="n">
        <v>30.89</v>
      </c>
      <c r="F140" s="334" t="inlineStr">
        <is>
          <t>200</t>
        </is>
      </c>
      <c r="G140" s="334" t="inlineStr">
        <is>
          <t>Tubo PVC</t>
        </is>
      </c>
      <c r="H140" s="340" t="n">
        <v>0.6</v>
      </c>
      <c r="I140" s="340" t="n">
        <v>14.83</v>
      </c>
      <c r="J140" s="365" t="inlineStr">
        <is>
          <t>PENDENTE</t>
        </is>
      </c>
    </row>
    <row r="141" ht="15" customHeight="1" s="290">
      <c r="A141" s="296" t="inlineStr">
        <is>
          <t>ESGOTO</t>
        </is>
      </c>
      <c r="B141" s="296" t="inlineStr">
        <is>
          <t>T-136</t>
        </is>
      </c>
      <c r="C141" s="296" t="inlineStr">
        <is>
          <t>PI 44</t>
        </is>
      </c>
      <c r="D141" s="349" t="inlineStr">
        <is>
          <t>PI 47</t>
        </is>
      </c>
      <c r="E141" s="345" t="n">
        <v>11.25</v>
      </c>
      <c r="F141" s="349" t="inlineStr">
        <is>
          <t>200</t>
        </is>
      </c>
      <c r="G141" s="349" t="inlineStr">
        <is>
          <t>Tubo PVC</t>
        </is>
      </c>
      <c r="H141" s="345" t="n">
        <v>0.6</v>
      </c>
      <c r="I141" s="345" t="n">
        <v>5.4</v>
      </c>
      <c r="J141" s="365" t="inlineStr">
        <is>
          <t>PENDENTE</t>
        </is>
      </c>
    </row>
    <row r="142" ht="15" customHeight="1" s="290">
      <c r="A142" s="295" t="inlineStr">
        <is>
          <t>ESGOTO</t>
        </is>
      </c>
      <c r="B142" s="295" t="inlineStr">
        <is>
          <t>T-137</t>
        </is>
      </c>
      <c r="C142" s="295" t="inlineStr">
        <is>
          <t>PI 47</t>
        </is>
      </c>
      <c r="D142" s="334" t="inlineStr">
        <is>
          <t>PI 48</t>
        </is>
      </c>
      <c r="E142" s="340" t="n">
        <v>17.14</v>
      </c>
      <c r="F142" s="334" t="inlineStr">
        <is>
          <t>200</t>
        </is>
      </c>
      <c r="G142" s="334" t="inlineStr">
        <is>
          <t>Tubo PVC</t>
        </is>
      </c>
      <c r="H142" s="340" t="n">
        <v>0.6</v>
      </c>
      <c r="I142" s="340" t="n">
        <v>8.23</v>
      </c>
      <c r="J142" s="365" t="inlineStr">
        <is>
          <t>PENDENTE</t>
        </is>
      </c>
    </row>
    <row r="143" ht="15" customHeight="1" s="290">
      <c r="A143" s="296" t="inlineStr">
        <is>
          <t>ESGOTO</t>
        </is>
      </c>
      <c r="B143" s="296" t="inlineStr">
        <is>
          <t>T-138</t>
        </is>
      </c>
      <c r="C143" s="296" t="inlineStr">
        <is>
          <t>PI 48</t>
        </is>
      </c>
      <c r="D143" s="349" t="inlineStr">
        <is>
          <t>PI 49</t>
        </is>
      </c>
      <c r="E143" s="345" t="n">
        <v>9.07</v>
      </c>
      <c r="F143" s="349" t="inlineStr">
        <is>
          <t>200</t>
        </is>
      </c>
      <c r="G143" s="349" t="inlineStr">
        <is>
          <t>Tubo PVC</t>
        </is>
      </c>
      <c r="H143" s="345" t="n">
        <v>0.6</v>
      </c>
      <c r="I143" s="345" t="n">
        <v>4.35</v>
      </c>
      <c r="J143" s="365" t="inlineStr">
        <is>
          <t>PENDENTE</t>
        </is>
      </c>
    </row>
    <row r="144" ht="15" customHeight="1" s="290">
      <c r="A144" s="295" t="inlineStr">
        <is>
          <t>ESGOTO</t>
        </is>
      </c>
      <c r="B144" s="295" t="inlineStr">
        <is>
          <t>T-139</t>
        </is>
      </c>
      <c r="C144" s="295" t="inlineStr">
        <is>
          <t>PI 48</t>
        </is>
      </c>
      <c r="D144" s="334" t="inlineStr">
        <is>
          <t>PI 49</t>
        </is>
      </c>
      <c r="E144" s="340" t="n">
        <v>2.5</v>
      </c>
      <c r="F144" s="334" t="inlineStr">
        <is>
          <t>200</t>
        </is>
      </c>
      <c r="G144" s="334" t="inlineStr">
        <is>
          <t>Tubo PVC</t>
        </is>
      </c>
      <c r="H144" s="340" t="n">
        <v>0.6</v>
      </c>
      <c r="I144" s="340" t="n">
        <v>1.2</v>
      </c>
      <c r="J144" s="365" t="inlineStr">
        <is>
          <t>PENDENTE</t>
        </is>
      </c>
    </row>
    <row r="145" ht="15" customHeight="1" s="290">
      <c r="A145" s="296" t="inlineStr">
        <is>
          <t>ESGOTO</t>
        </is>
      </c>
      <c r="B145" s="296" t="inlineStr">
        <is>
          <t>T-140</t>
        </is>
      </c>
      <c r="C145" s="296" t="inlineStr">
        <is>
          <t>PI 49</t>
        </is>
      </c>
      <c r="D145" s="349" t="inlineStr">
        <is>
          <t>PI 50</t>
        </is>
      </c>
      <c r="E145" s="345" t="n">
        <v>7.09</v>
      </c>
      <c r="F145" s="349" t="inlineStr">
        <is>
          <t>200</t>
        </is>
      </c>
      <c r="G145" s="349" t="inlineStr">
        <is>
          <t>Tubo PVC</t>
        </is>
      </c>
      <c r="H145" s="345" t="n">
        <v>0.6</v>
      </c>
      <c r="I145" s="345" t="n">
        <v>3.4</v>
      </c>
      <c r="J145" s="365" t="inlineStr">
        <is>
          <t>PENDENTE</t>
        </is>
      </c>
    </row>
    <row r="146" ht="15" customHeight="1" s="290">
      <c r="A146" s="295" t="inlineStr">
        <is>
          <t>ESGOTO</t>
        </is>
      </c>
      <c r="B146" s="295" t="inlineStr">
        <is>
          <t>T-141</t>
        </is>
      </c>
      <c r="C146" s="295" t="inlineStr">
        <is>
          <t>PI 49</t>
        </is>
      </c>
      <c r="D146" s="334" t="inlineStr">
        <is>
          <t>PI 50</t>
        </is>
      </c>
      <c r="E146" s="340" t="n">
        <v>2.5</v>
      </c>
      <c r="F146" s="334" t="inlineStr">
        <is>
          <t>200</t>
        </is>
      </c>
      <c r="G146" s="334" t="inlineStr">
        <is>
          <t>Tubo PVC</t>
        </is>
      </c>
      <c r="H146" s="340" t="n">
        <v>0.6</v>
      </c>
      <c r="I146" s="340" t="n">
        <v>1.2</v>
      </c>
      <c r="J146" s="365" t="inlineStr">
        <is>
          <t>PENDENTE</t>
        </is>
      </c>
    </row>
    <row r="147" ht="15" customHeight="1" s="290">
      <c r="A147" s="296" t="inlineStr">
        <is>
          <t>ESGOTO</t>
        </is>
      </c>
      <c r="B147" s="296" t="inlineStr">
        <is>
          <t>T-142</t>
        </is>
      </c>
      <c r="C147" s="296" t="inlineStr">
        <is>
          <t>PI 50</t>
        </is>
      </c>
      <c r="D147" s="349" t="inlineStr">
        <is>
          <t>PI 51</t>
        </is>
      </c>
      <c r="E147" s="345" t="n">
        <v>10.93</v>
      </c>
      <c r="F147" s="349" t="inlineStr">
        <is>
          <t>200</t>
        </is>
      </c>
      <c r="G147" s="349" t="inlineStr">
        <is>
          <t>Tubo PVC</t>
        </is>
      </c>
      <c r="H147" s="345" t="n">
        <v>0.6</v>
      </c>
      <c r="I147" s="345" t="n">
        <v>5.25</v>
      </c>
      <c r="J147" s="365" t="inlineStr">
        <is>
          <t>PENDENTE</t>
        </is>
      </c>
    </row>
    <row r="148" ht="15" customHeight="1" s="290">
      <c r="A148" s="295" t="inlineStr">
        <is>
          <t>ESGOTO</t>
        </is>
      </c>
      <c r="B148" s="295" t="inlineStr">
        <is>
          <t>T-143</t>
        </is>
      </c>
      <c r="C148" s="295" t="inlineStr">
        <is>
          <t>PI 51</t>
        </is>
      </c>
      <c r="D148" s="334" t="inlineStr">
        <is>
          <t>PI 52</t>
        </is>
      </c>
      <c r="E148" s="340" t="n">
        <v>6.82</v>
      </c>
      <c r="F148" s="334" t="inlineStr">
        <is>
          <t>200</t>
        </is>
      </c>
      <c r="G148" s="334" t="inlineStr">
        <is>
          <t>Tubo PVC</t>
        </is>
      </c>
      <c r="H148" s="340" t="n">
        <v>0.6</v>
      </c>
      <c r="I148" s="340" t="n">
        <v>3.27</v>
      </c>
      <c r="J148" s="365" t="inlineStr">
        <is>
          <t>PENDENTE</t>
        </is>
      </c>
    </row>
    <row r="149" ht="15" customHeight="1" s="290">
      <c r="A149" s="296" t="inlineStr">
        <is>
          <t>ESGOTO</t>
        </is>
      </c>
      <c r="B149" s="296" t="inlineStr">
        <is>
          <t>T-144</t>
        </is>
      </c>
      <c r="C149" s="296" t="inlineStr">
        <is>
          <t>PI 51</t>
        </is>
      </c>
      <c r="D149" s="349" t="inlineStr">
        <is>
          <t>PI 52</t>
        </is>
      </c>
      <c r="E149" s="345" t="n">
        <v>2.5</v>
      </c>
      <c r="F149" s="349" t="inlineStr">
        <is>
          <t>200</t>
        </is>
      </c>
      <c r="G149" s="349" t="inlineStr">
        <is>
          <t>Tubo PVC</t>
        </is>
      </c>
      <c r="H149" s="345" t="n">
        <v>0.6</v>
      </c>
      <c r="I149" s="345" t="n">
        <v>1.2</v>
      </c>
      <c r="J149" s="365" t="inlineStr">
        <is>
          <t>PENDENTE</t>
        </is>
      </c>
    </row>
    <row r="150" ht="15" customHeight="1" s="290">
      <c r="A150" s="295" t="inlineStr">
        <is>
          <t>ESGOTO</t>
        </is>
      </c>
      <c r="B150" s="295" t="inlineStr">
        <is>
          <t>T-145</t>
        </is>
      </c>
      <c r="C150" s="295" t="inlineStr">
        <is>
          <t>PI 52</t>
        </is>
      </c>
      <c r="D150" s="334" t="inlineStr">
        <is>
          <t>PI 53</t>
        </is>
      </c>
      <c r="E150" s="340" t="n">
        <v>3.03</v>
      </c>
      <c r="F150" s="334" t="inlineStr">
        <is>
          <t>200</t>
        </is>
      </c>
      <c r="G150" s="334" t="inlineStr">
        <is>
          <t>Tubo PVC</t>
        </is>
      </c>
      <c r="H150" s="340" t="n">
        <v>0.6</v>
      </c>
      <c r="I150" s="340" t="n">
        <v>1.45</v>
      </c>
      <c r="J150" s="365" t="inlineStr">
        <is>
          <t>PENDENTE</t>
        </is>
      </c>
    </row>
    <row r="151" ht="15" customHeight="1" s="290">
      <c r="A151" s="296" t="inlineStr">
        <is>
          <t>ESGOTO</t>
        </is>
      </c>
      <c r="B151" s="296" t="inlineStr">
        <is>
          <t>T-146</t>
        </is>
      </c>
      <c r="C151" s="296" t="inlineStr">
        <is>
          <t>PI 52</t>
        </is>
      </c>
      <c r="D151" s="349" t="inlineStr">
        <is>
          <t>PI 53</t>
        </is>
      </c>
      <c r="E151" s="345" t="n">
        <v>1.82</v>
      </c>
      <c r="F151" s="349" t="inlineStr">
        <is>
          <t>200</t>
        </is>
      </c>
      <c r="G151" s="349" t="inlineStr">
        <is>
          <t>Tubo PVC</t>
        </is>
      </c>
      <c r="H151" s="345" t="n">
        <v>0.6</v>
      </c>
      <c r="I151" s="345" t="n">
        <v>0.87</v>
      </c>
      <c r="J151" s="365" t="inlineStr">
        <is>
          <t>PENDENTE</t>
        </is>
      </c>
    </row>
    <row r="152" ht="15" customHeight="1" s="290">
      <c r="A152" s="295" t="inlineStr">
        <is>
          <t>ESGOTO</t>
        </is>
      </c>
      <c r="B152" s="295" t="inlineStr">
        <is>
          <t>T-147</t>
        </is>
      </c>
      <c r="C152" s="295" t="inlineStr">
        <is>
          <t>PI 53</t>
        </is>
      </c>
      <c r="D152" s="334" t="inlineStr">
        <is>
          <t>PI 54</t>
        </is>
      </c>
      <c r="E152" s="340" t="n">
        <v>11.56</v>
      </c>
      <c r="F152" s="334" t="inlineStr">
        <is>
          <t>200</t>
        </is>
      </c>
      <c r="G152" s="334" t="inlineStr">
        <is>
          <t>Tubo PVC</t>
        </is>
      </c>
      <c r="H152" s="340" t="n">
        <v>0.6</v>
      </c>
      <c r="I152" s="340" t="n">
        <v>5.55</v>
      </c>
      <c r="J152" s="365" t="inlineStr">
        <is>
          <t>PENDENTE</t>
        </is>
      </c>
    </row>
    <row r="153" ht="15" customHeight="1" s="290">
      <c r="A153" s="296" t="inlineStr">
        <is>
          <t>ESGOTO</t>
        </is>
      </c>
      <c r="B153" s="296" t="inlineStr">
        <is>
          <t>T-148</t>
        </is>
      </c>
      <c r="C153" s="296" t="inlineStr">
        <is>
          <t>PI 54</t>
        </is>
      </c>
      <c r="D153" s="349" t="inlineStr">
        <is>
          <t>PI 55</t>
        </is>
      </c>
      <c r="E153" s="345" t="n">
        <v>5.81</v>
      </c>
      <c r="F153" s="349" t="inlineStr">
        <is>
          <t>200</t>
        </is>
      </c>
      <c r="G153" s="349" t="inlineStr">
        <is>
          <t>Tubo PVC</t>
        </is>
      </c>
      <c r="H153" s="345" t="n">
        <v>0.6</v>
      </c>
      <c r="I153" s="345" t="n">
        <v>2.79</v>
      </c>
      <c r="J153" s="365" t="inlineStr">
        <is>
          <t>PENDENTE</t>
        </is>
      </c>
    </row>
    <row r="154" ht="15" customHeight="1" s="290">
      <c r="A154" s="295" t="inlineStr">
        <is>
          <t>ESGOTO</t>
        </is>
      </c>
      <c r="B154" s="295" t="inlineStr">
        <is>
          <t>T-149</t>
        </is>
      </c>
      <c r="C154" s="295" t="inlineStr">
        <is>
          <t>PI 54</t>
        </is>
      </c>
      <c r="D154" s="334" t="inlineStr">
        <is>
          <t>PI 55</t>
        </is>
      </c>
      <c r="E154" s="340" t="n">
        <v>2.5</v>
      </c>
      <c r="F154" s="334" t="inlineStr">
        <is>
          <t>200</t>
        </is>
      </c>
      <c r="G154" s="334" t="inlineStr">
        <is>
          <t>Tubo PVC</t>
        </is>
      </c>
      <c r="H154" s="340" t="n">
        <v>0.6</v>
      </c>
      <c r="I154" s="340" t="n">
        <v>1.2</v>
      </c>
      <c r="J154" s="365" t="inlineStr">
        <is>
          <t>PENDENTE</t>
        </is>
      </c>
    </row>
    <row r="155" ht="15" customHeight="1" s="290">
      <c r="A155" s="296" t="inlineStr">
        <is>
          <t>ESGOTO</t>
        </is>
      </c>
      <c r="B155" s="296" t="inlineStr">
        <is>
          <t>T-150</t>
        </is>
      </c>
      <c r="C155" s="296" t="inlineStr">
        <is>
          <t>PI 47</t>
        </is>
      </c>
      <c r="D155" s="349" t="inlineStr">
        <is>
          <t>PI 56</t>
        </is>
      </c>
      <c r="E155" s="345" t="n">
        <v>13.03</v>
      </c>
      <c r="F155" s="349" t="inlineStr">
        <is>
          <t>200</t>
        </is>
      </c>
      <c r="G155" s="349" t="inlineStr">
        <is>
          <t>Tubo PVC</t>
        </is>
      </c>
      <c r="H155" s="345" t="n">
        <v>0.61</v>
      </c>
      <c r="I155" s="345" t="n">
        <v>6.35</v>
      </c>
      <c r="J155" s="365" t="inlineStr">
        <is>
          <t>PENDENTE</t>
        </is>
      </c>
    </row>
    <row r="156" ht="15" customHeight="1" s="290">
      <c r="A156" s="295" t="inlineStr">
        <is>
          <t>ESGOTO</t>
        </is>
      </c>
      <c r="B156" s="295" t="inlineStr">
        <is>
          <t>T-151</t>
        </is>
      </c>
      <c r="C156" s="295" t="inlineStr">
        <is>
          <t>PI 56</t>
        </is>
      </c>
      <c r="D156" s="334" t="inlineStr">
        <is>
          <t>PI 57</t>
        </is>
      </c>
      <c r="E156" s="340" t="n">
        <v>14.04</v>
      </c>
      <c r="F156" s="334" t="inlineStr">
        <is>
          <t>200</t>
        </is>
      </c>
      <c r="G156" s="334" t="inlineStr">
        <is>
          <t>Tubo PVC</t>
        </is>
      </c>
      <c r="H156" s="340" t="n">
        <v>0.61</v>
      </c>
      <c r="I156" s="340" t="n">
        <v>6.84</v>
      </c>
      <c r="J156" s="365" t="inlineStr">
        <is>
          <t>PENDENTE</t>
        </is>
      </c>
    </row>
    <row r="157" ht="15" customHeight="1" s="290">
      <c r="A157" s="296" t="inlineStr">
        <is>
          <t>ESGOTO</t>
        </is>
      </c>
      <c r="B157" s="296" t="inlineStr">
        <is>
          <t>T-152</t>
        </is>
      </c>
      <c r="C157" s="296" t="inlineStr">
        <is>
          <t>PI 57</t>
        </is>
      </c>
      <c r="D157" s="349" t="inlineStr">
        <is>
          <t>PI 58</t>
        </is>
      </c>
      <c r="E157" s="345" t="n">
        <v>13.42</v>
      </c>
      <c r="F157" s="349" t="inlineStr">
        <is>
          <t>200</t>
        </is>
      </c>
      <c r="G157" s="349" t="inlineStr">
        <is>
          <t>Tubo PVC</t>
        </is>
      </c>
      <c r="H157" s="345" t="n">
        <v>0.6</v>
      </c>
      <c r="I157" s="345" t="n">
        <v>6.44</v>
      </c>
      <c r="J157" s="365" t="inlineStr">
        <is>
          <t>PENDENTE</t>
        </is>
      </c>
    </row>
    <row r="158" ht="15" customHeight="1" s="290">
      <c r="A158" s="295" t="inlineStr">
        <is>
          <t>ESGOTO</t>
        </is>
      </c>
      <c r="B158" s="295" t="inlineStr">
        <is>
          <t>T-153</t>
        </is>
      </c>
      <c r="C158" s="295" t="inlineStr">
        <is>
          <t>PI 58</t>
        </is>
      </c>
      <c r="D158" s="334" t="inlineStr">
        <is>
          <t>PI 59</t>
        </is>
      </c>
      <c r="E158" s="340" t="n">
        <v>3.39</v>
      </c>
      <c r="F158" s="334" t="inlineStr">
        <is>
          <t>200</t>
        </is>
      </c>
      <c r="G158" s="334" t="inlineStr">
        <is>
          <t>Tubo PVC</t>
        </is>
      </c>
      <c r="H158" s="340" t="n">
        <v>0.6</v>
      </c>
      <c r="I158" s="340" t="n">
        <v>1.63</v>
      </c>
      <c r="J158" s="365" t="inlineStr">
        <is>
          <t>PENDENTE</t>
        </is>
      </c>
    </row>
    <row r="159" ht="15" customHeight="1" s="290">
      <c r="A159" s="296" t="inlineStr">
        <is>
          <t>ESGOTO</t>
        </is>
      </c>
      <c r="B159" s="296" t="inlineStr">
        <is>
          <t>T-154</t>
        </is>
      </c>
      <c r="C159" s="296" t="inlineStr">
        <is>
          <t>PI 58</t>
        </is>
      </c>
      <c r="D159" s="349" t="inlineStr">
        <is>
          <t>PI 59</t>
        </is>
      </c>
      <c r="E159" s="345" t="n">
        <v>2.04</v>
      </c>
      <c r="F159" s="349" t="inlineStr">
        <is>
          <t>200</t>
        </is>
      </c>
      <c r="G159" s="349" t="inlineStr">
        <is>
          <t>Tubo PVC</t>
        </is>
      </c>
      <c r="H159" s="345" t="n">
        <v>0.6</v>
      </c>
      <c r="I159" s="345" t="n">
        <v>0.98</v>
      </c>
      <c r="J159" s="365" t="inlineStr">
        <is>
          <t>PENDENTE</t>
        </is>
      </c>
    </row>
    <row r="160" ht="15" customHeight="1" s="290">
      <c r="A160" s="295" t="inlineStr">
        <is>
          <t>ESGOTO</t>
        </is>
      </c>
      <c r="B160" s="295" t="inlineStr">
        <is>
          <t>T-155</t>
        </is>
      </c>
      <c r="C160" s="295" t="inlineStr">
        <is>
          <t>PI 59</t>
        </is>
      </c>
      <c r="D160" s="334" t="inlineStr">
        <is>
          <t>PI 60</t>
        </is>
      </c>
      <c r="E160" s="340" t="n">
        <v>4.08</v>
      </c>
      <c r="F160" s="334" t="inlineStr">
        <is>
          <t>200</t>
        </is>
      </c>
      <c r="G160" s="334" t="inlineStr">
        <is>
          <t>Tubo PVC</t>
        </is>
      </c>
      <c r="H160" s="340" t="n">
        <v>0.6</v>
      </c>
      <c r="I160" s="340" t="n">
        <v>1.96</v>
      </c>
      <c r="J160" s="365" t="inlineStr">
        <is>
          <t>PENDENTE</t>
        </is>
      </c>
    </row>
    <row r="161" ht="15" customHeight="1" s="290">
      <c r="A161" s="296" t="inlineStr">
        <is>
          <t>ESGOTO</t>
        </is>
      </c>
      <c r="B161" s="296" t="inlineStr">
        <is>
          <t>T-156</t>
        </is>
      </c>
      <c r="C161" s="296" t="inlineStr">
        <is>
          <t>PI 59</t>
        </is>
      </c>
      <c r="D161" s="349" t="inlineStr">
        <is>
          <t>PI 60</t>
        </is>
      </c>
      <c r="E161" s="345" t="n">
        <v>2.45</v>
      </c>
      <c r="F161" s="349" t="inlineStr">
        <is>
          <t>200</t>
        </is>
      </c>
      <c r="G161" s="349" t="inlineStr">
        <is>
          <t>Tubo PVC</t>
        </is>
      </c>
      <c r="H161" s="345" t="n">
        <v>0.6</v>
      </c>
      <c r="I161" s="345" t="n">
        <v>1.18</v>
      </c>
      <c r="J161" s="365" t="inlineStr">
        <is>
          <t>PENDENTE</t>
        </is>
      </c>
    </row>
    <row r="162" ht="15" customHeight="1" s="290">
      <c r="A162" s="295" t="inlineStr">
        <is>
          <t>ESGOTO</t>
        </is>
      </c>
      <c r="B162" s="295" t="inlineStr">
        <is>
          <t>T-157</t>
        </is>
      </c>
      <c r="C162" s="295" t="inlineStr">
        <is>
          <t>PI 60</t>
        </is>
      </c>
      <c r="D162" s="334" t="inlineStr">
        <is>
          <t>PI 61</t>
        </is>
      </c>
      <c r="E162" s="340" t="n">
        <v>3.33</v>
      </c>
      <c r="F162" s="334" t="inlineStr">
        <is>
          <t>200</t>
        </is>
      </c>
      <c r="G162" s="334" t="inlineStr">
        <is>
          <t>Tubo PVC</t>
        </is>
      </c>
      <c r="H162" s="340" t="n">
        <v>0.6</v>
      </c>
      <c r="I162" s="340" t="n">
        <v>1.6</v>
      </c>
      <c r="J162" s="365" t="inlineStr">
        <is>
          <t>PENDENTE</t>
        </is>
      </c>
    </row>
    <row r="163" ht="15" customHeight="1" s="290">
      <c r="A163" s="296" t="inlineStr">
        <is>
          <t>ESGOTO</t>
        </is>
      </c>
      <c r="B163" s="296" t="inlineStr">
        <is>
          <t>T-158</t>
        </is>
      </c>
      <c r="C163" s="296" t="inlineStr">
        <is>
          <t>PI 60</t>
        </is>
      </c>
      <c r="D163" s="349" t="inlineStr">
        <is>
          <t>PI 61</t>
        </is>
      </c>
      <c r="E163" s="345" t="n">
        <v>2</v>
      </c>
      <c r="F163" s="349" t="inlineStr">
        <is>
          <t>200</t>
        </is>
      </c>
      <c r="G163" s="349" t="inlineStr">
        <is>
          <t>Tubo PVC</t>
        </is>
      </c>
      <c r="H163" s="345" t="n">
        <v>0.6</v>
      </c>
      <c r="I163" s="345" t="n">
        <v>0.96</v>
      </c>
      <c r="J163" s="365" t="inlineStr">
        <is>
          <t>PENDENTE</t>
        </is>
      </c>
    </row>
    <row r="164" ht="15" customHeight="1" s="290">
      <c r="A164" s="295" t="inlineStr">
        <is>
          <t>ESGOTO</t>
        </is>
      </c>
      <c r="B164" s="295" t="inlineStr">
        <is>
          <t>T-159</t>
        </is>
      </c>
      <c r="C164" s="295" t="inlineStr">
        <is>
          <t>PI 61</t>
        </is>
      </c>
      <c r="D164" s="334" t="inlineStr">
        <is>
          <t>PI 62</t>
        </is>
      </c>
      <c r="E164" s="340" t="n">
        <v>8.94</v>
      </c>
      <c r="F164" s="334" t="inlineStr">
        <is>
          <t>200</t>
        </is>
      </c>
      <c r="G164" s="334" t="inlineStr">
        <is>
          <t>Tubo PVC</t>
        </is>
      </c>
      <c r="H164" s="340" t="n">
        <v>0.6</v>
      </c>
      <c r="I164" s="340" t="n">
        <v>4.29</v>
      </c>
      <c r="J164" s="365" t="inlineStr">
        <is>
          <t>PENDENTE</t>
        </is>
      </c>
    </row>
    <row r="165" ht="15" customHeight="1" s="290">
      <c r="A165" s="296" t="inlineStr">
        <is>
          <t>ESGOTO</t>
        </is>
      </c>
      <c r="B165" s="296" t="inlineStr">
        <is>
          <t>T-160</t>
        </is>
      </c>
      <c r="C165" s="296" t="inlineStr">
        <is>
          <t>PI 61</t>
        </is>
      </c>
      <c r="D165" s="349" t="inlineStr">
        <is>
          <t>PI 62</t>
        </is>
      </c>
      <c r="E165" s="345" t="n">
        <v>2.5</v>
      </c>
      <c r="F165" s="349" t="inlineStr">
        <is>
          <t>200</t>
        </is>
      </c>
      <c r="G165" s="349" t="inlineStr">
        <is>
          <t>Tubo PVC</t>
        </is>
      </c>
      <c r="H165" s="345" t="n">
        <v>0.6</v>
      </c>
      <c r="I165" s="345" t="n">
        <v>1.2</v>
      </c>
      <c r="J165" s="365" t="inlineStr">
        <is>
          <t>PENDENTE</t>
        </is>
      </c>
    </row>
    <row r="166" ht="15" customHeight="1" s="290">
      <c r="A166" s="295" t="inlineStr">
        <is>
          <t>ESGOTO</t>
        </is>
      </c>
      <c r="B166" s="295" t="inlineStr">
        <is>
          <t>T-161</t>
        </is>
      </c>
      <c r="C166" s="295" t="inlineStr">
        <is>
          <t>PI 62</t>
        </is>
      </c>
      <c r="D166" s="334" t="inlineStr">
        <is>
          <t>PI 63</t>
        </is>
      </c>
      <c r="E166" s="340" t="n">
        <v>19.5</v>
      </c>
      <c r="F166" s="334" t="inlineStr">
        <is>
          <t>200</t>
        </is>
      </c>
      <c r="G166" s="334" t="inlineStr">
        <is>
          <t>Tubo PVC</t>
        </is>
      </c>
      <c r="H166" s="340" t="n">
        <v>0.6</v>
      </c>
      <c r="I166" s="340" t="n">
        <v>9.359999999999999</v>
      </c>
      <c r="J166" s="365" t="inlineStr">
        <is>
          <t>PENDENTE</t>
        </is>
      </c>
    </row>
    <row r="167" ht="15" customHeight="1" s="290">
      <c r="A167" s="296" t="inlineStr">
        <is>
          <t>ESGOTO</t>
        </is>
      </c>
      <c r="B167" s="296" t="inlineStr">
        <is>
          <t>T-162</t>
        </is>
      </c>
      <c r="C167" s="296" t="inlineStr">
        <is>
          <t>PI 63</t>
        </is>
      </c>
      <c r="D167" s="349" t="inlineStr">
        <is>
          <t>PI 64</t>
        </is>
      </c>
      <c r="E167" s="345" t="n">
        <v>1.5</v>
      </c>
      <c r="F167" s="349" t="inlineStr">
        <is>
          <t>200</t>
        </is>
      </c>
      <c r="G167" s="349" t="inlineStr">
        <is>
          <t>Tubo PVC</t>
        </is>
      </c>
      <c r="H167" s="345" t="n">
        <v>0.6</v>
      </c>
      <c r="I167" s="345" t="n">
        <v>0.72</v>
      </c>
      <c r="J167" s="365" t="inlineStr">
        <is>
          <t>PENDENTE</t>
        </is>
      </c>
    </row>
    <row r="168" ht="15" customHeight="1" s="290">
      <c r="A168" s="295" t="inlineStr">
        <is>
          <t>ESGOTO</t>
        </is>
      </c>
      <c r="B168" s="295" t="inlineStr">
        <is>
          <t>T-163</t>
        </is>
      </c>
      <c r="C168" s="295" t="inlineStr">
        <is>
          <t>PI 59</t>
        </is>
      </c>
      <c r="D168" s="334" t="inlineStr">
        <is>
          <t>PI 50</t>
        </is>
      </c>
      <c r="E168" s="340" t="n">
        <v>18.81</v>
      </c>
      <c r="F168" s="334" t="inlineStr">
        <is>
          <t>200</t>
        </is>
      </c>
      <c r="G168" s="334" t="inlineStr">
        <is>
          <t>Tubo PVC</t>
        </is>
      </c>
      <c r="H168" s="340" t="n">
        <v>0.6</v>
      </c>
      <c r="I168" s="340" t="n">
        <v>9.029999999999999</v>
      </c>
      <c r="J168" s="365" t="inlineStr">
        <is>
          <t>PENDENTE</t>
        </is>
      </c>
    </row>
    <row r="169" ht="15" customHeight="1" s="290">
      <c r="A169" s="296" t="inlineStr">
        <is>
          <t>ESGOTO</t>
        </is>
      </c>
      <c r="B169" s="296" t="inlineStr">
        <is>
          <t>T-164</t>
        </is>
      </c>
      <c r="C169" s="296" t="inlineStr">
        <is>
          <t>PI 52</t>
        </is>
      </c>
      <c r="D169" s="349" t="inlineStr">
        <is>
          <t>PI 68</t>
        </is>
      </c>
      <c r="E169" s="345" t="n">
        <v>18.61</v>
      </c>
      <c r="F169" s="349" t="inlineStr">
        <is>
          <t>200</t>
        </is>
      </c>
      <c r="G169" s="349" t="inlineStr">
        <is>
          <t>Tubo PVC</t>
        </is>
      </c>
      <c r="H169" s="345" t="n">
        <v>0.6</v>
      </c>
      <c r="I169" s="345" t="n">
        <v>8.93</v>
      </c>
      <c r="J169" s="365" t="inlineStr">
        <is>
          <t>PENDENTE</t>
        </is>
      </c>
    </row>
    <row r="170" ht="15" customHeight="1" s="290">
      <c r="A170" s="295" t="inlineStr">
        <is>
          <t>ESGOTO</t>
        </is>
      </c>
      <c r="B170" s="295" t="inlineStr">
        <is>
          <t>T-165</t>
        </is>
      </c>
      <c r="C170" s="295" t="inlineStr">
        <is>
          <t>PI 68</t>
        </is>
      </c>
      <c r="D170" s="334" t="inlineStr">
        <is>
          <t>PI 62</t>
        </is>
      </c>
      <c r="E170" s="340" t="n">
        <v>7.81</v>
      </c>
      <c r="F170" s="334" t="inlineStr">
        <is>
          <t>200</t>
        </is>
      </c>
      <c r="G170" s="334" t="inlineStr">
        <is>
          <t>Tubo PVC</t>
        </is>
      </c>
      <c r="H170" s="340" t="n">
        <v>0.6</v>
      </c>
      <c r="I170" s="340" t="n">
        <v>3.75</v>
      </c>
      <c r="J170" s="365" t="inlineStr">
        <is>
          <t>PENDENTE</t>
        </is>
      </c>
    </row>
    <row r="171" ht="15" customHeight="1" s="290">
      <c r="A171" s="296" t="inlineStr">
        <is>
          <t>ESGOTO</t>
        </is>
      </c>
      <c r="B171" s="296" t="inlineStr">
        <is>
          <t>T-166</t>
        </is>
      </c>
      <c r="C171" s="296" t="inlineStr">
        <is>
          <t>PI 68</t>
        </is>
      </c>
      <c r="D171" s="349" t="inlineStr">
        <is>
          <t>PI 62</t>
        </is>
      </c>
      <c r="E171" s="345" t="n">
        <v>2.5</v>
      </c>
      <c r="F171" s="349" t="inlineStr">
        <is>
          <t>200</t>
        </is>
      </c>
      <c r="G171" s="349" t="inlineStr">
        <is>
          <t>Tubo PVC</t>
        </is>
      </c>
      <c r="H171" s="345" t="n">
        <v>0.6</v>
      </c>
      <c r="I171" s="345" t="n">
        <v>1.2</v>
      </c>
      <c r="J171" s="365" t="inlineStr">
        <is>
          <t>PENDENTE</t>
        </is>
      </c>
    </row>
    <row r="172" ht="15" customHeight="1" s="290">
      <c r="A172" s="295" t="inlineStr">
        <is>
          <t>ESGOTO</t>
        </is>
      </c>
      <c r="B172" s="295" t="inlineStr">
        <is>
          <t>T-167</t>
        </is>
      </c>
      <c r="C172" s="295" t="inlineStr">
        <is>
          <t>PI 56</t>
        </is>
      </c>
      <c r="D172" s="334" t="inlineStr">
        <is>
          <t>PI 69</t>
        </is>
      </c>
      <c r="E172" s="340" t="n">
        <v>10.66</v>
      </c>
      <c r="F172" s="334" t="inlineStr">
        <is>
          <t>200</t>
        </is>
      </c>
      <c r="G172" s="334" t="inlineStr">
        <is>
          <t>Tubo PVC</t>
        </is>
      </c>
      <c r="H172" s="340" t="n">
        <v>0.61</v>
      </c>
      <c r="I172" s="340" t="n">
        <v>5.19</v>
      </c>
      <c r="J172" s="365" t="inlineStr">
        <is>
          <t>PENDENTE</t>
        </is>
      </c>
    </row>
    <row r="173" ht="15" customHeight="1" s="290">
      <c r="A173" s="296" t="inlineStr">
        <is>
          <t>ESGOTO</t>
        </is>
      </c>
      <c r="B173" s="296" t="inlineStr">
        <is>
          <t>T-168</t>
        </is>
      </c>
      <c r="C173" s="296" t="inlineStr">
        <is>
          <t>PI 69</t>
        </is>
      </c>
      <c r="D173" s="349" t="inlineStr">
        <is>
          <t>PI 70</t>
        </is>
      </c>
      <c r="E173" s="345" t="n">
        <v>9.800000000000001</v>
      </c>
      <c r="F173" s="349" t="inlineStr">
        <is>
          <t>200</t>
        </is>
      </c>
      <c r="G173" s="349" t="inlineStr">
        <is>
          <t>Tubo PVC</t>
        </is>
      </c>
      <c r="H173" s="345" t="n">
        <v>0.6</v>
      </c>
      <c r="I173" s="345" t="n">
        <v>4.7</v>
      </c>
      <c r="J173" s="365" t="inlineStr">
        <is>
          <t>PENDENTE</t>
        </is>
      </c>
    </row>
    <row r="174" ht="15" customHeight="1" s="290">
      <c r="A174" s="295" t="inlineStr">
        <is>
          <t>ESGOTO</t>
        </is>
      </c>
      <c r="B174" s="295" t="inlineStr">
        <is>
          <t>T-169</t>
        </is>
      </c>
      <c r="C174" s="295" t="inlineStr">
        <is>
          <t>PI 69</t>
        </is>
      </c>
      <c r="D174" s="334" t="inlineStr">
        <is>
          <t>PI 70</t>
        </is>
      </c>
      <c r="E174" s="340" t="n">
        <v>2.5</v>
      </c>
      <c r="F174" s="334" t="inlineStr">
        <is>
          <t>200</t>
        </is>
      </c>
      <c r="G174" s="334" t="inlineStr">
        <is>
          <t>Tubo PVC</t>
        </is>
      </c>
      <c r="H174" s="340" t="n">
        <v>0.6</v>
      </c>
      <c r="I174" s="340" t="n">
        <v>1.2</v>
      </c>
      <c r="J174" s="365" t="inlineStr">
        <is>
          <t>PENDENTE</t>
        </is>
      </c>
    </row>
    <row r="175" ht="15" customHeight="1" s="290">
      <c r="A175" s="296" t="inlineStr">
        <is>
          <t>ESGOTO</t>
        </is>
      </c>
      <c r="B175" s="296" t="inlineStr">
        <is>
          <t>T-170</t>
        </is>
      </c>
      <c r="C175" s="296" t="inlineStr">
        <is>
          <t>PI 70</t>
        </is>
      </c>
      <c r="D175" s="349" t="inlineStr">
        <is>
          <t>PI 71</t>
        </is>
      </c>
      <c r="E175" s="345" t="n">
        <v>3.59</v>
      </c>
      <c r="F175" s="349" t="inlineStr">
        <is>
          <t>200</t>
        </is>
      </c>
      <c r="G175" s="349" t="inlineStr">
        <is>
          <t>Tubo PVC</t>
        </is>
      </c>
      <c r="H175" s="345" t="n">
        <v>0.6</v>
      </c>
      <c r="I175" s="345" t="n">
        <v>1.72</v>
      </c>
      <c r="J175" s="365" t="inlineStr">
        <is>
          <t>PENDENTE</t>
        </is>
      </c>
    </row>
    <row r="176" ht="15" customHeight="1" s="290">
      <c r="A176" s="295" t="inlineStr">
        <is>
          <t>ESGOTO</t>
        </is>
      </c>
      <c r="B176" s="295" t="inlineStr">
        <is>
          <t>T-171</t>
        </is>
      </c>
      <c r="C176" s="295" t="inlineStr">
        <is>
          <t>PI 70</t>
        </is>
      </c>
      <c r="D176" s="334" t="inlineStr">
        <is>
          <t>PI 71</t>
        </is>
      </c>
      <c r="E176" s="340" t="n">
        <v>2.16</v>
      </c>
      <c r="F176" s="334" t="inlineStr">
        <is>
          <t>200</t>
        </is>
      </c>
      <c r="G176" s="334" t="inlineStr">
        <is>
          <t>Tubo PVC</t>
        </is>
      </c>
      <c r="H176" s="340" t="n">
        <v>0.6</v>
      </c>
      <c r="I176" s="340" t="n">
        <v>1.04</v>
      </c>
      <c r="J176" s="365" t="inlineStr">
        <is>
          <t>PENDENTE</t>
        </is>
      </c>
    </row>
    <row r="177" ht="15" customHeight="1" s="290">
      <c r="A177" s="296" t="inlineStr">
        <is>
          <t>ESGOTO</t>
        </is>
      </c>
      <c r="B177" s="296" t="inlineStr">
        <is>
          <t>T-172</t>
        </is>
      </c>
      <c r="C177" s="296" t="inlineStr">
        <is>
          <t>PI 71</t>
        </is>
      </c>
      <c r="D177" s="349" t="inlineStr">
        <is>
          <t>PI 72</t>
        </is>
      </c>
      <c r="E177" s="345" t="n">
        <v>5.89</v>
      </c>
      <c r="F177" s="349" t="inlineStr">
        <is>
          <t>200</t>
        </is>
      </c>
      <c r="G177" s="349" t="inlineStr">
        <is>
          <t>Tubo PVC</t>
        </is>
      </c>
      <c r="H177" s="345" t="n">
        <v>0.6</v>
      </c>
      <c r="I177" s="345" t="n">
        <v>2.83</v>
      </c>
      <c r="J177" s="365" t="inlineStr">
        <is>
          <t>PENDENTE</t>
        </is>
      </c>
    </row>
    <row r="178" ht="15" customHeight="1" s="290">
      <c r="A178" s="295" t="inlineStr">
        <is>
          <t>ESGOTO</t>
        </is>
      </c>
      <c r="B178" s="295" t="inlineStr">
        <is>
          <t>T-173</t>
        </is>
      </c>
      <c r="C178" s="295" t="inlineStr">
        <is>
          <t>PI 71</t>
        </is>
      </c>
      <c r="D178" s="334" t="inlineStr">
        <is>
          <t>PI 72</t>
        </is>
      </c>
      <c r="E178" s="340" t="n">
        <v>2.5</v>
      </c>
      <c r="F178" s="334" t="inlineStr">
        <is>
          <t>200</t>
        </is>
      </c>
      <c r="G178" s="334" t="inlineStr">
        <is>
          <t>Tubo PVC</t>
        </is>
      </c>
      <c r="H178" s="340" t="n">
        <v>0.6</v>
      </c>
      <c r="I178" s="340" t="n">
        <v>1.2</v>
      </c>
      <c r="J178" s="365" t="inlineStr">
        <is>
          <t>PENDENTE</t>
        </is>
      </c>
    </row>
    <row r="179" ht="15" customHeight="1" s="290">
      <c r="A179" s="296" t="inlineStr">
        <is>
          <t>ESGOTO</t>
        </is>
      </c>
      <c r="B179" s="296" t="inlineStr">
        <is>
          <t>T-174</t>
        </is>
      </c>
      <c r="C179" s="296" t="inlineStr">
        <is>
          <t>PI 72</t>
        </is>
      </c>
      <c r="D179" s="349" t="inlineStr">
        <is>
          <t>PI 73</t>
        </is>
      </c>
      <c r="E179" s="345" t="n">
        <v>0.64</v>
      </c>
      <c r="F179" s="349" t="inlineStr">
        <is>
          <t>200</t>
        </is>
      </c>
      <c r="G179" s="349" t="inlineStr">
        <is>
          <t>Tubo PVC</t>
        </is>
      </c>
      <c r="H179" s="345" t="n">
        <v>0.6</v>
      </c>
      <c r="I179" s="345" t="n">
        <v>0.31</v>
      </c>
      <c r="J179" s="365" t="inlineStr">
        <is>
          <t>PENDENTE</t>
        </is>
      </c>
    </row>
    <row r="180" ht="15" customHeight="1" s="290">
      <c r="A180" s="295" t="inlineStr">
        <is>
          <t>ESGOTO</t>
        </is>
      </c>
      <c r="B180" s="295" t="inlineStr">
        <is>
          <t>T-175</t>
        </is>
      </c>
      <c r="C180" s="295" t="inlineStr">
        <is>
          <t>PI 72</t>
        </is>
      </c>
      <c r="D180" s="334" t="inlineStr">
        <is>
          <t>PI 73</t>
        </is>
      </c>
      <c r="E180" s="340" t="n">
        <v>0.39</v>
      </c>
      <c r="F180" s="334" t="inlineStr">
        <is>
          <t>200</t>
        </is>
      </c>
      <c r="G180" s="334" t="inlineStr">
        <is>
          <t>Tubo PVC</t>
        </is>
      </c>
      <c r="H180" s="340" t="n">
        <v>0.6</v>
      </c>
      <c r="I180" s="340" t="n">
        <v>0.19</v>
      </c>
      <c r="J180" s="365" t="inlineStr">
        <is>
          <t>PENDENTE</t>
        </is>
      </c>
    </row>
    <row r="181" ht="15" customHeight="1" s="290">
      <c r="A181" s="296" t="inlineStr">
        <is>
          <t>ESGOTO</t>
        </is>
      </c>
      <c r="B181" s="296" t="inlineStr">
        <is>
          <t>T-176</t>
        </is>
      </c>
      <c r="C181" s="296" t="inlineStr">
        <is>
          <t>PI 74</t>
        </is>
      </c>
      <c r="D181" s="349" t="inlineStr">
        <is>
          <t>PI 96</t>
        </is>
      </c>
      <c r="E181" s="345" t="n">
        <v>10.84</v>
      </c>
      <c r="F181" s="349" t="inlineStr">
        <is>
          <t>200</t>
        </is>
      </c>
      <c r="G181" s="349" t="inlineStr">
        <is>
          <t>Tubo PVC</t>
        </is>
      </c>
      <c r="H181" s="345" t="n">
        <v>0.68</v>
      </c>
      <c r="I181" s="345" t="n">
        <v>5.88</v>
      </c>
      <c r="J181" s="365" t="inlineStr">
        <is>
          <t>PENDENTE</t>
        </is>
      </c>
    </row>
    <row r="182" ht="15" customHeight="1" s="290">
      <c r="A182" s="295" t="inlineStr">
        <is>
          <t>ESGOTO</t>
        </is>
      </c>
      <c r="B182" s="295" t="inlineStr">
        <is>
          <t>T-177</t>
        </is>
      </c>
      <c r="C182" s="295" t="inlineStr">
        <is>
          <t>PI 73</t>
        </is>
      </c>
      <c r="D182" s="334" t="inlineStr">
        <is>
          <t>PI 74</t>
        </is>
      </c>
      <c r="E182" s="340" t="n">
        <v>12.09</v>
      </c>
      <c r="F182" s="334" t="inlineStr">
        <is>
          <t>200</t>
        </is>
      </c>
      <c r="G182" s="334" t="inlineStr">
        <is>
          <t>Tubo PVC</t>
        </is>
      </c>
      <c r="H182" s="340" t="n">
        <v>0.6</v>
      </c>
      <c r="I182" s="340" t="n">
        <v>5.8</v>
      </c>
      <c r="J182" s="365" t="inlineStr">
        <is>
          <t>PENDENTE</t>
        </is>
      </c>
    </row>
    <row r="183" ht="15" customHeight="1" s="290">
      <c r="A183" s="296" t="inlineStr">
        <is>
          <t>ESGOTO</t>
        </is>
      </c>
      <c r="B183" s="296" t="inlineStr">
        <is>
          <t>T-178</t>
        </is>
      </c>
      <c r="C183" s="296" t="inlineStr">
        <is>
          <t>PI 74</t>
        </is>
      </c>
      <c r="D183" s="349" t="inlineStr">
        <is>
          <t>PI 75</t>
        </is>
      </c>
      <c r="E183" s="345" t="n">
        <v>0.53</v>
      </c>
      <c r="F183" s="349" t="inlineStr">
        <is>
          <t>200</t>
        </is>
      </c>
      <c r="G183" s="349" t="inlineStr">
        <is>
          <t>Tubo PVC</t>
        </is>
      </c>
      <c r="H183" s="345" t="n">
        <v>0.6</v>
      </c>
      <c r="I183" s="345" t="n">
        <v>0.25</v>
      </c>
      <c r="J183" s="365" t="inlineStr">
        <is>
          <t>PENDENTE</t>
        </is>
      </c>
    </row>
    <row r="184" ht="15" customHeight="1" s="290">
      <c r="A184" s="295" t="inlineStr">
        <is>
          <t>ESGOTO</t>
        </is>
      </c>
      <c r="B184" s="295" t="inlineStr">
        <is>
          <t>T-179</t>
        </is>
      </c>
      <c r="C184" s="295" t="inlineStr">
        <is>
          <t>PI 74</t>
        </is>
      </c>
      <c r="D184" s="334" t="inlineStr">
        <is>
          <t>PI 75</t>
        </is>
      </c>
      <c r="E184" s="340" t="n">
        <v>0.32</v>
      </c>
      <c r="F184" s="334" t="inlineStr">
        <is>
          <t>200</t>
        </is>
      </c>
      <c r="G184" s="334" t="inlineStr">
        <is>
          <t>Tubo PVC</t>
        </is>
      </c>
      <c r="H184" s="340" t="n">
        <v>0.6</v>
      </c>
      <c r="I184" s="340" t="n">
        <v>0.15</v>
      </c>
      <c r="J184" s="365" t="inlineStr">
        <is>
          <t>PENDENTE</t>
        </is>
      </c>
    </row>
    <row r="185" ht="15" customHeight="1" s="290">
      <c r="A185" s="296" t="inlineStr">
        <is>
          <t>ESGOTO</t>
        </is>
      </c>
      <c r="B185" s="296" t="inlineStr">
        <is>
          <t>T-180</t>
        </is>
      </c>
      <c r="C185" s="296" t="inlineStr">
        <is>
          <t>PI 75</t>
        </is>
      </c>
      <c r="D185" s="349" t="inlineStr">
        <is>
          <t>PI 76</t>
        </is>
      </c>
      <c r="E185" s="345" t="n">
        <v>7.88</v>
      </c>
      <c r="F185" s="349" t="inlineStr">
        <is>
          <t>200</t>
        </is>
      </c>
      <c r="G185" s="349" t="inlineStr">
        <is>
          <t>Tubo PVC</t>
        </is>
      </c>
      <c r="H185" s="345" t="n">
        <v>1.23</v>
      </c>
      <c r="I185" s="345" t="n">
        <v>7.72</v>
      </c>
      <c r="J185" s="365" t="inlineStr">
        <is>
          <t>PENDENTE</t>
        </is>
      </c>
    </row>
    <row r="186" ht="15" customHeight="1" s="290">
      <c r="A186" s="295" t="inlineStr">
        <is>
          <t>ESGOTO</t>
        </is>
      </c>
      <c r="B186" s="295" t="inlineStr">
        <is>
          <t>T-181</t>
        </is>
      </c>
      <c r="C186" s="295" t="inlineStr">
        <is>
          <t>PI 76</t>
        </is>
      </c>
      <c r="D186" s="334" t="inlineStr">
        <is>
          <t>PI 77</t>
        </is>
      </c>
      <c r="E186" s="340" t="n">
        <v>5.6</v>
      </c>
      <c r="F186" s="334" t="inlineStr">
        <is>
          <t>200</t>
        </is>
      </c>
      <c r="G186" s="334" t="inlineStr">
        <is>
          <t>Tubo PVC</t>
        </is>
      </c>
      <c r="H186" s="340" t="n">
        <v>1.43</v>
      </c>
      <c r="I186" s="340" t="n">
        <v>6.38</v>
      </c>
      <c r="J186" s="365" t="inlineStr">
        <is>
          <t>PENDENTE</t>
        </is>
      </c>
    </row>
    <row r="187" ht="15" customHeight="1" s="290">
      <c r="A187" s="296" t="inlineStr">
        <is>
          <t>ESGOTO</t>
        </is>
      </c>
      <c r="B187" s="296" t="inlineStr">
        <is>
          <t>T-182</t>
        </is>
      </c>
      <c r="C187" s="296" t="inlineStr">
        <is>
          <t>PI 77</t>
        </is>
      </c>
      <c r="D187" s="349" t="inlineStr">
        <is>
          <t>PI 78</t>
        </is>
      </c>
      <c r="E187" s="345" t="n">
        <v>8.09</v>
      </c>
      <c r="F187" s="349" t="inlineStr">
        <is>
          <t>200</t>
        </is>
      </c>
      <c r="G187" s="349" t="inlineStr">
        <is>
          <t>Tubo PVC</t>
        </is>
      </c>
      <c r="H187" s="345" t="n">
        <v>0.8</v>
      </c>
      <c r="I187" s="345" t="n">
        <v>5.18</v>
      </c>
      <c r="J187" s="365" t="inlineStr">
        <is>
          <t>PENDENTE</t>
        </is>
      </c>
    </row>
    <row r="188" ht="15" customHeight="1" s="290">
      <c r="A188" s="295" t="inlineStr">
        <is>
          <t>ESGOTO</t>
        </is>
      </c>
      <c r="B188" s="295" t="inlineStr">
        <is>
          <t>T-183</t>
        </is>
      </c>
      <c r="C188" s="295" t="inlineStr">
        <is>
          <t>PI 78</t>
        </is>
      </c>
      <c r="D188" s="334" t="inlineStr">
        <is>
          <t>PI 79</t>
        </is>
      </c>
      <c r="E188" s="340" t="n">
        <v>8.76</v>
      </c>
      <c r="F188" s="334" t="inlineStr">
        <is>
          <t>200</t>
        </is>
      </c>
      <c r="G188" s="334" t="inlineStr">
        <is>
          <t>Tubo PVC</t>
        </is>
      </c>
      <c r="H188" s="340" t="n">
        <v>0.6</v>
      </c>
      <c r="I188" s="340" t="n">
        <v>4.2</v>
      </c>
      <c r="J188" s="365" t="inlineStr">
        <is>
          <t>PENDENTE</t>
        </is>
      </c>
    </row>
    <row r="189" ht="15" customHeight="1" s="290">
      <c r="A189" s="296" t="inlineStr">
        <is>
          <t>ESGOTO</t>
        </is>
      </c>
      <c r="B189" s="296" t="inlineStr">
        <is>
          <t>T-184</t>
        </is>
      </c>
      <c r="C189" s="296" t="inlineStr">
        <is>
          <t>PI 79</t>
        </is>
      </c>
      <c r="D189" s="349" t="inlineStr">
        <is>
          <t>PI 78</t>
        </is>
      </c>
      <c r="E189" s="345" t="n">
        <v>2.5</v>
      </c>
      <c r="F189" s="349" t="inlineStr">
        <is>
          <t>200</t>
        </is>
      </c>
      <c r="G189" s="349" t="inlineStr">
        <is>
          <t>Tubo PVC</t>
        </is>
      </c>
      <c r="H189" s="345" t="n">
        <v>0.6</v>
      </c>
      <c r="I189" s="345" t="n">
        <v>1.2</v>
      </c>
      <c r="J189" s="365" t="inlineStr">
        <is>
          <t>PENDENTE</t>
        </is>
      </c>
    </row>
    <row r="190" ht="15" customHeight="1" s="290">
      <c r="A190" s="295" t="inlineStr">
        <is>
          <t>ESGOTO</t>
        </is>
      </c>
      <c r="B190" s="295" t="inlineStr">
        <is>
          <t>T-185</t>
        </is>
      </c>
      <c r="C190" s="295" t="inlineStr">
        <is>
          <t>PI 79</t>
        </is>
      </c>
      <c r="D190" s="334" t="inlineStr">
        <is>
          <t>PI 80</t>
        </is>
      </c>
      <c r="E190" s="340" t="n">
        <v>12.07</v>
      </c>
      <c r="F190" s="334" t="inlineStr">
        <is>
          <t>200</t>
        </is>
      </c>
      <c r="G190" s="334" t="inlineStr">
        <is>
          <t>Tubo PVC</t>
        </is>
      </c>
      <c r="H190" s="340" t="n">
        <v>0.6</v>
      </c>
      <c r="I190" s="340" t="n">
        <v>5.79</v>
      </c>
      <c r="J190" s="365" t="inlineStr">
        <is>
          <t>PENDENTE</t>
        </is>
      </c>
    </row>
    <row r="191" ht="15" customHeight="1" s="290">
      <c r="A191" s="296" t="inlineStr">
        <is>
          <t>ESGOTO</t>
        </is>
      </c>
      <c r="B191" s="296" t="inlineStr">
        <is>
          <t>T-186</t>
        </is>
      </c>
      <c r="C191" s="296" t="inlineStr">
        <is>
          <t>PI 80</t>
        </is>
      </c>
      <c r="D191" s="349" t="inlineStr">
        <is>
          <t>PI 81</t>
        </is>
      </c>
      <c r="E191" s="345" t="n">
        <v>12.34</v>
      </c>
      <c r="F191" s="349" t="inlineStr">
        <is>
          <t>200</t>
        </is>
      </c>
      <c r="G191" s="349" t="inlineStr">
        <is>
          <t>Tubo PVC</t>
        </is>
      </c>
      <c r="H191" s="345" t="n">
        <v>0.6</v>
      </c>
      <c r="I191" s="345" t="n">
        <v>5.92</v>
      </c>
      <c r="J191" s="365" t="inlineStr">
        <is>
          <t>PENDENTE</t>
        </is>
      </c>
    </row>
    <row r="192" ht="15" customHeight="1" s="290">
      <c r="A192" s="295" t="inlineStr">
        <is>
          <t>ESGOTO</t>
        </is>
      </c>
      <c r="B192" s="295" t="inlineStr">
        <is>
          <t>T-187</t>
        </is>
      </c>
      <c r="C192" s="295" t="inlineStr">
        <is>
          <t>PI 81</t>
        </is>
      </c>
      <c r="D192" s="334" t="inlineStr">
        <is>
          <t>PI 82</t>
        </is>
      </c>
      <c r="E192" s="340" t="n">
        <v>9.23</v>
      </c>
      <c r="F192" s="334" t="inlineStr">
        <is>
          <t>200</t>
        </is>
      </c>
      <c r="G192" s="334" t="inlineStr">
        <is>
          <t>Tubo PVC</t>
        </is>
      </c>
      <c r="H192" s="340" t="n">
        <v>0.6</v>
      </c>
      <c r="I192" s="340" t="n">
        <v>4.43</v>
      </c>
      <c r="J192" s="365" t="inlineStr">
        <is>
          <t>PENDENTE</t>
        </is>
      </c>
    </row>
    <row r="193" ht="15" customHeight="1" s="290">
      <c r="A193" s="296" t="inlineStr">
        <is>
          <t>ESGOTO</t>
        </is>
      </c>
      <c r="B193" s="296" t="inlineStr">
        <is>
          <t>T-188</t>
        </is>
      </c>
      <c r="C193" s="296" t="inlineStr">
        <is>
          <t>PI 81</t>
        </is>
      </c>
      <c r="D193" s="349" t="inlineStr">
        <is>
          <t>PI 82</t>
        </is>
      </c>
      <c r="E193" s="345" t="n">
        <v>2.5</v>
      </c>
      <c r="F193" s="349" t="inlineStr">
        <is>
          <t>200</t>
        </is>
      </c>
      <c r="G193" s="349" t="inlineStr">
        <is>
          <t>Tubo PVC</t>
        </is>
      </c>
      <c r="H193" s="345" t="n">
        <v>0.6</v>
      </c>
      <c r="I193" s="345" t="n">
        <v>1.2</v>
      </c>
      <c r="J193" s="365" t="inlineStr">
        <is>
          <t>PENDENTE</t>
        </is>
      </c>
    </row>
    <row r="194" ht="15" customHeight="1" s="290">
      <c r="A194" s="295" t="inlineStr">
        <is>
          <t>ESGOTO</t>
        </is>
      </c>
      <c r="B194" s="295" t="inlineStr">
        <is>
          <t>T-189</t>
        </is>
      </c>
      <c r="C194" s="295" t="inlineStr">
        <is>
          <t>PI 82</t>
        </is>
      </c>
      <c r="D194" s="334" t="inlineStr">
        <is>
          <t>PI 83</t>
        </is>
      </c>
      <c r="E194" s="340" t="n">
        <v>16.27</v>
      </c>
      <c r="F194" s="334" t="inlineStr">
        <is>
          <t>200</t>
        </is>
      </c>
      <c r="G194" s="334" t="inlineStr">
        <is>
          <t>Tubo PVC</t>
        </is>
      </c>
      <c r="H194" s="340" t="n">
        <v>0.6</v>
      </c>
      <c r="I194" s="340" t="n">
        <v>7.81</v>
      </c>
      <c r="J194" s="365" t="inlineStr">
        <is>
          <t>PENDENTE</t>
        </is>
      </c>
    </row>
    <row r="195" ht="15" customHeight="1" s="290">
      <c r="A195" s="296" t="inlineStr">
        <is>
          <t>ESGOTO</t>
        </is>
      </c>
      <c r="B195" s="296" t="inlineStr">
        <is>
          <t>T-190</t>
        </is>
      </c>
      <c r="C195" s="296" t="inlineStr">
        <is>
          <t>PI 83</t>
        </is>
      </c>
      <c r="D195" s="349" t="inlineStr">
        <is>
          <t>PI 84</t>
        </is>
      </c>
      <c r="E195" s="345" t="n">
        <v>15.74</v>
      </c>
      <c r="F195" s="349" t="inlineStr">
        <is>
          <t>200</t>
        </is>
      </c>
      <c r="G195" s="349" t="inlineStr">
        <is>
          <t>Tubo PVC</t>
        </is>
      </c>
      <c r="H195" s="345" t="n">
        <v>0.6</v>
      </c>
      <c r="I195" s="345" t="n">
        <v>7.56</v>
      </c>
      <c r="J195" s="365" t="inlineStr">
        <is>
          <t>PENDENTE</t>
        </is>
      </c>
    </row>
    <row r="196" ht="15" customHeight="1" s="290">
      <c r="A196" s="295" t="inlineStr">
        <is>
          <t>ESGOTO</t>
        </is>
      </c>
      <c r="B196" s="295" t="inlineStr">
        <is>
          <t>T-191</t>
        </is>
      </c>
      <c r="C196" s="295" t="inlineStr">
        <is>
          <t>PI 85</t>
        </is>
      </c>
      <c r="D196" s="334" t="inlineStr">
        <is>
          <t>PI 84</t>
        </is>
      </c>
      <c r="E196" s="340" t="n">
        <v>8.98</v>
      </c>
      <c r="F196" s="334" t="inlineStr">
        <is>
          <t>200</t>
        </is>
      </c>
      <c r="G196" s="334" t="inlineStr">
        <is>
          <t>Tubo PVC</t>
        </is>
      </c>
      <c r="H196" s="340" t="n">
        <v>0.6</v>
      </c>
      <c r="I196" s="340" t="n">
        <v>4.31</v>
      </c>
      <c r="J196" s="365" t="inlineStr">
        <is>
          <t>PENDENTE</t>
        </is>
      </c>
    </row>
    <row r="197" ht="15" customHeight="1" s="290">
      <c r="A197" s="296" t="inlineStr">
        <is>
          <t>ESGOTO</t>
        </is>
      </c>
      <c r="B197" s="296" t="inlineStr">
        <is>
          <t>T-192</t>
        </is>
      </c>
      <c r="C197" s="296" t="inlineStr">
        <is>
          <t>PI 84</t>
        </is>
      </c>
      <c r="D197" s="349" t="inlineStr">
        <is>
          <t>PI 85</t>
        </is>
      </c>
      <c r="E197" s="345" t="n">
        <v>12.09</v>
      </c>
      <c r="F197" s="349" t="inlineStr">
        <is>
          <t>200</t>
        </is>
      </c>
      <c r="G197" s="349" t="inlineStr">
        <is>
          <t>Tubo PVC</t>
        </is>
      </c>
      <c r="H197" s="345" t="n">
        <v>0.6</v>
      </c>
      <c r="I197" s="345" t="n">
        <v>5.8</v>
      </c>
      <c r="J197" s="365" t="inlineStr">
        <is>
          <t>PENDENTE</t>
        </is>
      </c>
    </row>
    <row r="198" ht="15" customHeight="1" s="290">
      <c r="A198" s="295" t="inlineStr">
        <is>
          <t>ESGOTO</t>
        </is>
      </c>
      <c r="B198" s="295" t="inlineStr">
        <is>
          <t>T-193</t>
        </is>
      </c>
      <c r="C198" s="295" t="inlineStr">
        <is>
          <t>PI 85</t>
        </is>
      </c>
      <c r="D198" s="334" t="inlineStr">
        <is>
          <t>PI 212</t>
        </is>
      </c>
      <c r="E198" s="340" t="n">
        <v>1.14</v>
      </c>
      <c r="F198" s="334" t="inlineStr">
        <is>
          <t>200</t>
        </is>
      </c>
      <c r="G198" s="334" t="inlineStr">
        <is>
          <t>Tubo PVC</t>
        </is>
      </c>
      <c r="H198" s="340" t="n">
        <v>0.6</v>
      </c>
      <c r="I198" s="340" t="n">
        <v>0.55</v>
      </c>
      <c r="J198" s="365" t="inlineStr">
        <is>
          <t>PENDENTE</t>
        </is>
      </c>
    </row>
    <row r="199" ht="15" customHeight="1" s="290">
      <c r="A199" s="296" t="inlineStr">
        <is>
          <t>ESGOTO</t>
        </is>
      </c>
      <c r="B199" s="296" t="inlineStr">
        <is>
          <t>T-194</t>
        </is>
      </c>
      <c r="C199" s="296" t="inlineStr">
        <is>
          <t>PI 85</t>
        </is>
      </c>
      <c r="D199" s="349" t="inlineStr">
        <is>
          <t>PI 212</t>
        </is>
      </c>
      <c r="E199" s="345" t="n">
        <v>0.68</v>
      </c>
      <c r="F199" s="349" t="inlineStr">
        <is>
          <t>200</t>
        </is>
      </c>
      <c r="G199" s="349" t="inlineStr">
        <is>
          <t>Tubo PVC</t>
        </is>
      </c>
      <c r="H199" s="345" t="n">
        <v>0.6</v>
      </c>
      <c r="I199" s="345" t="n">
        <v>0.33</v>
      </c>
      <c r="J199" s="365" t="inlineStr">
        <is>
          <t>PENDENTE</t>
        </is>
      </c>
    </row>
    <row r="200" ht="15" customHeight="1" s="290">
      <c r="A200" s="295" t="inlineStr">
        <is>
          <t>ESGOTO</t>
        </is>
      </c>
      <c r="B200" s="295" t="inlineStr">
        <is>
          <t>T-195</t>
        </is>
      </c>
      <c r="C200" s="295" t="inlineStr">
        <is>
          <t>PI 64</t>
        </is>
      </c>
      <c r="D200" s="334" t="inlineStr">
        <is>
          <t>PI 63</t>
        </is>
      </c>
      <c r="E200" s="340" t="n">
        <v>0.9</v>
      </c>
      <c r="F200" s="334" t="inlineStr">
        <is>
          <t>200</t>
        </is>
      </c>
      <c r="G200" s="334" t="inlineStr">
        <is>
          <t>Tubo PVC</t>
        </is>
      </c>
      <c r="H200" s="340" t="n">
        <v>0.6</v>
      </c>
      <c r="I200" s="340" t="n">
        <v>0.43</v>
      </c>
      <c r="J200" s="365" t="inlineStr">
        <is>
          <t>PENDENTE</t>
        </is>
      </c>
    </row>
    <row r="201" ht="15" customHeight="1" s="290">
      <c r="A201" s="296" t="inlineStr">
        <is>
          <t>ESGOTO</t>
        </is>
      </c>
      <c r="B201" s="296" t="inlineStr">
        <is>
          <t>T-196</t>
        </is>
      </c>
      <c r="C201" s="296" t="inlineStr">
        <is>
          <t>PI 63</t>
        </is>
      </c>
      <c r="D201" s="349" t="inlineStr">
        <is>
          <t>PI 80</t>
        </is>
      </c>
      <c r="E201" s="345" t="n">
        <v>6.74</v>
      </c>
      <c r="F201" s="349" t="inlineStr">
        <is>
          <t>200</t>
        </is>
      </c>
      <c r="G201" s="349" t="inlineStr">
        <is>
          <t>Tubo PVC</t>
        </is>
      </c>
      <c r="H201" s="345" t="n">
        <v>0.6</v>
      </c>
      <c r="I201" s="345" t="n">
        <v>3.24</v>
      </c>
      <c r="J201" s="365" t="inlineStr">
        <is>
          <t>PENDENTE</t>
        </is>
      </c>
    </row>
    <row r="202" ht="15" customHeight="1" s="290">
      <c r="A202" s="295" t="inlineStr">
        <is>
          <t>ESGOTO</t>
        </is>
      </c>
      <c r="B202" s="295" t="inlineStr">
        <is>
          <t>T-197</t>
        </is>
      </c>
      <c r="C202" s="295" t="inlineStr">
        <is>
          <t>PI 63</t>
        </is>
      </c>
      <c r="D202" s="334" t="inlineStr">
        <is>
          <t>PI 80</t>
        </is>
      </c>
      <c r="E202" s="340" t="n">
        <v>2.5</v>
      </c>
      <c r="F202" s="334" t="inlineStr">
        <is>
          <t>200</t>
        </is>
      </c>
      <c r="G202" s="334" t="inlineStr">
        <is>
          <t>Tubo PVC</t>
        </is>
      </c>
      <c r="H202" s="340" t="n">
        <v>0.6</v>
      </c>
      <c r="I202" s="340" t="n">
        <v>1.2</v>
      </c>
      <c r="J202" s="365" t="inlineStr">
        <is>
          <t>PENDENTE</t>
        </is>
      </c>
    </row>
    <row r="203" ht="15" customHeight="1" s="290">
      <c r="A203" s="296" t="inlineStr">
        <is>
          <t>ESGOTO</t>
        </is>
      </c>
      <c r="B203" s="296" t="inlineStr">
        <is>
          <t>T-198</t>
        </is>
      </c>
      <c r="C203" s="296" t="inlineStr">
        <is>
          <t>PI 78</t>
        </is>
      </c>
      <c r="D203" s="349" t="inlineStr">
        <is>
          <t>PI 81</t>
        </is>
      </c>
      <c r="E203" s="345" t="n">
        <v>12.42</v>
      </c>
      <c r="F203" s="349" t="inlineStr">
        <is>
          <t>200</t>
        </is>
      </c>
      <c r="G203" s="349" t="inlineStr">
        <is>
          <t>Tubo PVC</t>
        </is>
      </c>
      <c r="H203" s="345" t="n">
        <v>0.6</v>
      </c>
      <c r="I203" s="345" t="n">
        <v>5.96</v>
      </c>
      <c r="J203" s="365" t="inlineStr">
        <is>
          <t>PENDENTE</t>
        </is>
      </c>
    </row>
    <row r="204" ht="15" customHeight="1" s="290">
      <c r="A204" s="295" t="inlineStr">
        <is>
          <t>ESGOTO</t>
        </is>
      </c>
      <c r="B204" s="295" t="inlineStr">
        <is>
          <t>T-199</t>
        </is>
      </c>
      <c r="C204" s="295" t="inlineStr">
        <is>
          <t>PI 77</t>
        </is>
      </c>
      <c r="D204" s="334" t="inlineStr">
        <is>
          <t>PI 82</t>
        </is>
      </c>
      <c r="E204" s="340" t="n">
        <v>12.51</v>
      </c>
      <c r="F204" s="334" t="inlineStr">
        <is>
          <t>200</t>
        </is>
      </c>
      <c r="G204" s="334" t="inlineStr">
        <is>
          <t>Tubo PVC</t>
        </is>
      </c>
      <c r="H204" s="340" t="n">
        <v>0.8</v>
      </c>
      <c r="I204" s="340" t="n">
        <v>8.01</v>
      </c>
      <c r="J204" s="365" t="inlineStr">
        <is>
          <t>PENDENTE</t>
        </is>
      </c>
    </row>
    <row r="205" ht="15" customHeight="1" s="290">
      <c r="A205" s="296" t="inlineStr">
        <is>
          <t>ESGOTO</t>
        </is>
      </c>
      <c r="B205" s="296" t="inlineStr">
        <is>
          <t>T-200</t>
        </is>
      </c>
      <c r="C205" s="296" t="inlineStr">
        <is>
          <t>PI 55</t>
        </is>
      </c>
      <c r="D205" s="349" t="inlineStr">
        <is>
          <t>PI 65</t>
        </is>
      </c>
      <c r="E205" s="345" t="n">
        <v>22.28</v>
      </c>
      <c r="F205" s="349" t="inlineStr">
        <is>
          <t>200</t>
        </is>
      </c>
      <c r="G205" s="349" t="inlineStr">
        <is>
          <t>Tubo PVC</t>
        </is>
      </c>
      <c r="H205" s="345" t="n">
        <v>0.6</v>
      </c>
      <c r="I205" s="345" t="n">
        <v>10.69</v>
      </c>
      <c r="J205" s="365" t="inlineStr">
        <is>
          <t>PENDENTE</t>
        </is>
      </c>
    </row>
    <row r="206" ht="15" customHeight="1" s="290">
      <c r="A206" s="295" t="inlineStr">
        <is>
          <t>ESGOTO</t>
        </is>
      </c>
      <c r="B206" s="295" t="inlineStr">
        <is>
          <t>T-201</t>
        </is>
      </c>
      <c r="C206" s="295" t="inlineStr">
        <is>
          <t>PI 65</t>
        </is>
      </c>
      <c r="D206" s="334" t="inlineStr">
        <is>
          <t>PI 66</t>
        </is>
      </c>
      <c r="E206" s="340" t="n">
        <v>11.32</v>
      </c>
      <c r="F206" s="334" t="inlineStr">
        <is>
          <t>200</t>
        </is>
      </c>
      <c r="G206" s="334" t="inlineStr">
        <is>
          <t>Tubo PVC</t>
        </is>
      </c>
      <c r="H206" s="340" t="n">
        <v>0.6</v>
      </c>
      <c r="I206" s="340" t="n">
        <v>5.43</v>
      </c>
      <c r="J206" s="365" t="inlineStr">
        <is>
          <t>PENDENTE</t>
        </is>
      </c>
    </row>
    <row r="207" ht="15" customHeight="1" s="290">
      <c r="A207" s="296" t="inlineStr">
        <is>
          <t>ESGOTO</t>
        </is>
      </c>
      <c r="B207" s="296" t="inlineStr">
        <is>
          <t>T-202</t>
        </is>
      </c>
      <c r="C207" s="296" t="inlineStr">
        <is>
          <t>PI 66</t>
        </is>
      </c>
      <c r="D207" s="349" t="inlineStr">
        <is>
          <t>PI 67</t>
        </is>
      </c>
      <c r="E207" s="345" t="n">
        <v>6.69</v>
      </c>
      <c r="F207" s="349" t="inlineStr">
        <is>
          <t>200</t>
        </is>
      </c>
      <c r="G207" s="349" t="inlineStr">
        <is>
          <t>Tubo PVC</t>
        </is>
      </c>
      <c r="H207" s="345" t="n">
        <v>0.83</v>
      </c>
      <c r="I207" s="345" t="n">
        <v>4.43</v>
      </c>
      <c r="J207" s="365" t="inlineStr">
        <is>
          <t>PENDENTE</t>
        </is>
      </c>
    </row>
    <row r="208" ht="15" customHeight="1" s="290">
      <c r="A208" s="295" t="inlineStr">
        <is>
          <t>ESGOTO</t>
        </is>
      </c>
      <c r="B208" s="295" t="inlineStr">
        <is>
          <t>T-203</t>
        </is>
      </c>
      <c r="C208" s="295" t="inlineStr">
        <is>
          <t>PI 66</t>
        </is>
      </c>
      <c r="D208" s="334" t="inlineStr">
        <is>
          <t>PI 67</t>
        </is>
      </c>
      <c r="E208" s="340" t="n">
        <v>2.5</v>
      </c>
      <c r="F208" s="334" t="inlineStr">
        <is>
          <t>200</t>
        </is>
      </c>
      <c r="G208" s="334" t="inlineStr">
        <is>
          <t>Tubo PVC</t>
        </is>
      </c>
      <c r="H208" s="340" t="n">
        <v>0.83</v>
      </c>
      <c r="I208" s="340" t="n">
        <v>1.66</v>
      </c>
      <c r="J208" s="365" t="inlineStr">
        <is>
          <t>PENDENTE</t>
        </is>
      </c>
    </row>
    <row r="209" ht="15" customHeight="1" s="290">
      <c r="A209" s="296" t="inlineStr">
        <is>
          <t>ESGOTO</t>
        </is>
      </c>
      <c r="B209" s="296" t="inlineStr">
        <is>
          <t>T-204</t>
        </is>
      </c>
      <c r="C209" s="296" t="inlineStr">
        <is>
          <t>PI 67</t>
        </is>
      </c>
      <c r="D209" s="349" t="inlineStr">
        <is>
          <t>PI 64</t>
        </is>
      </c>
      <c r="E209" s="345" t="n">
        <v>6.41</v>
      </c>
      <c r="F209" s="349" t="inlineStr">
        <is>
          <t>200</t>
        </is>
      </c>
      <c r="G209" s="349" t="inlineStr">
        <is>
          <t>Tubo PVC</t>
        </is>
      </c>
      <c r="H209" s="345" t="n">
        <v>0.83</v>
      </c>
      <c r="I209" s="345" t="n">
        <v>4.25</v>
      </c>
      <c r="J209" s="365" t="inlineStr">
        <is>
          <t>PENDENTE</t>
        </is>
      </c>
    </row>
    <row r="210" ht="15" customHeight="1" s="290">
      <c r="A210" s="295" t="inlineStr">
        <is>
          <t>ESGOTO</t>
        </is>
      </c>
      <c r="B210" s="295" t="inlineStr">
        <is>
          <t>T-205</t>
        </is>
      </c>
      <c r="C210" s="295" t="inlineStr">
        <is>
          <t>PI 67</t>
        </is>
      </c>
      <c r="D210" s="334" t="inlineStr">
        <is>
          <t>PI 64</t>
        </is>
      </c>
      <c r="E210" s="340" t="n">
        <v>2.5</v>
      </c>
      <c r="F210" s="334" t="inlineStr">
        <is>
          <t>200</t>
        </is>
      </c>
      <c r="G210" s="334" t="inlineStr">
        <is>
          <t>Tubo PVC</t>
        </is>
      </c>
      <c r="H210" s="340" t="n">
        <v>0.83</v>
      </c>
      <c r="I210" s="340" t="n">
        <v>1.66</v>
      </c>
      <c r="J210" s="365" t="inlineStr">
        <is>
          <t>PENDENTE</t>
        </is>
      </c>
    </row>
    <row r="211" ht="15" customHeight="1" s="290">
      <c r="A211" s="296" t="inlineStr">
        <is>
          <t>ESGOTO</t>
        </is>
      </c>
      <c r="B211" s="296" t="inlineStr">
        <is>
          <t>T-206</t>
        </is>
      </c>
      <c r="C211" s="296" t="inlineStr">
        <is>
          <t>PI 55</t>
        </is>
      </c>
      <c r="D211" s="349" t="inlineStr">
        <is>
          <t>PI 86</t>
        </is>
      </c>
      <c r="E211" s="345" t="n">
        <v>13.42</v>
      </c>
      <c r="F211" s="349" t="inlineStr">
        <is>
          <t>200</t>
        </is>
      </c>
      <c r="G211" s="349" t="inlineStr">
        <is>
          <t>Tubo PVC</t>
        </is>
      </c>
      <c r="H211" s="345" t="n">
        <v>0.6</v>
      </c>
      <c r="I211" s="345" t="n">
        <v>6.44</v>
      </c>
      <c r="J211" s="365" t="inlineStr">
        <is>
          <t>PENDENTE</t>
        </is>
      </c>
    </row>
    <row r="212" ht="15" customHeight="1" s="290">
      <c r="A212" s="295" t="inlineStr">
        <is>
          <t>ESGOTO</t>
        </is>
      </c>
      <c r="B212" s="295" t="inlineStr">
        <is>
          <t>T-207</t>
        </is>
      </c>
      <c r="C212" s="295" t="inlineStr">
        <is>
          <t>PI 86</t>
        </is>
      </c>
      <c r="D212" s="334" t="inlineStr">
        <is>
          <t>PI 01</t>
        </is>
      </c>
      <c r="E212" s="340" t="n">
        <v>7.25</v>
      </c>
      <c r="F212" s="334" t="inlineStr">
        <is>
          <t>200</t>
        </is>
      </c>
      <c r="G212" s="334" t="inlineStr">
        <is>
          <t>Tubo PVC</t>
        </is>
      </c>
      <c r="H212" s="340" t="n">
        <v>0.6</v>
      </c>
      <c r="I212" s="340" t="n">
        <v>3.48</v>
      </c>
      <c r="J212" s="365" t="inlineStr">
        <is>
          <t>PENDENTE</t>
        </is>
      </c>
    </row>
    <row r="213" ht="15" customHeight="1" s="290">
      <c r="A213" s="296" t="inlineStr">
        <is>
          <t>ESGOTO</t>
        </is>
      </c>
      <c r="B213" s="296" t="inlineStr">
        <is>
          <t>T-208</t>
        </is>
      </c>
      <c r="C213" s="296" t="inlineStr">
        <is>
          <t>PI 01</t>
        </is>
      </c>
      <c r="D213" s="349" t="inlineStr">
        <is>
          <t>PI 86</t>
        </is>
      </c>
      <c r="E213" s="345" t="n">
        <v>2.5</v>
      </c>
      <c r="F213" s="349" t="inlineStr">
        <is>
          <t>200</t>
        </is>
      </c>
      <c r="G213" s="349" t="inlineStr">
        <is>
          <t>Tubo PVC</t>
        </is>
      </c>
      <c r="H213" s="345" t="n">
        <v>0.6</v>
      </c>
      <c r="I213" s="345" t="n">
        <v>1.2</v>
      </c>
      <c r="J213" s="365" t="inlineStr">
        <is>
          <t>PENDENTE</t>
        </is>
      </c>
    </row>
    <row r="214" ht="15" customHeight="1" s="290">
      <c r="A214" s="295" t="inlineStr">
        <is>
          <t>ESGOTO</t>
        </is>
      </c>
      <c r="B214" s="295" t="inlineStr">
        <is>
          <t>T-209</t>
        </is>
      </c>
      <c r="C214" s="295" t="inlineStr">
        <is>
          <t>PV 33</t>
        </is>
      </c>
      <c r="D214" s="334" t="inlineStr">
        <is>
          <t>PI 87</t>
        </is>
      </c>
      <c r="E214" s="340" t="n">
        <v>21.97</v>
      </c>
      <c r="F214" s="334" t="inlineStr">
        <is>
          <t>300</t>
        </is>
      </c>
      <c r="G214" s="334" t="inlineStr">
        <is>
          <t>Tubo PVC</t>
        </is>
      </c>
      <c r="H214" s="340" t="n">
        <v>0.6</v>
      </c>
      <c r="I214" s="340" t="n">
        <v>10.55</v>
      </c>
      <c r="J214" s="365" t="inlineStr">
        <is>
          <t>PENDENTE</t>
        </is>
      </c>
    </row>
    <row r="215" ht="15" customHeight="1" s="290">
      <c r="A215" s="296" t="inlineStr">
        <is>
          <t>ESGOTO</t>
        </is>
      </c>
      <c r="B215" s="296" t="inlineStr">
        <is>
          <t>T-210</t>
        </is>
      </c>
      <c r="C215" s="296" t="inlineStr">
        <is>
          <t>PV 32</t>
        </is>
      </c>
      <c r="D215" s="349" t="inlineStr">
        <is>
          <t>PI 87</t>
        </is>
      </c>
      <c r="E215" s="345" t="n">
        <v>31.68</v>
      </c>
      <c r="F215" s="349" t="inlineStr">
        <is>
          <t>300</t>
        </is>
      </c>
      <c r="G215" s="349" t="inlineStr">
        <is>
          <t>Tubo PVC</t>
        </is>
      </c>
      <c r="H215" s="345" t="n">
        <v>0.6</v>
      </c>
      <c r="I215" s="345" t="n">
        <v>15.21</v>
      </c>
      <c r="J215" s="365" t="inlineStr">
        <is>
          <t>PENDENTE</t>
        </is>
      </c>
    </row>
    <row r="216" ht="15" customHeight="1" s="290">
      <c r="A216" s="295" t="inlineStr">
        <is>
          <t>ESGOTO</t>
        </is>
      </c>
      <c r="B216" s="295" t="inlineStr">
        <is>
          <t>T-211</t>
        </is>
      </c>
      <c r="C216" s="295" t="inlineStr">
        <is>
          <t>PI 55</t>
        </is>
      </c>
      <c r="D216" s="334" t="inlineStr">
        <is>
          <t>PI 87</t>
        </is>
      </c>
      <c r="E216" s="340" t="n">
        <v>8.52</v>
      </c>
      <c r="F216" s="334" t="inlineStr">
        <is>
          <t>300</t>
        </is>
      </c>
      <c r="G216" s="334" t="inlineStr">
        <is>
          <t>Tubo PVC</t>
        </is>
      </c>
      <c r="H216" s="340" t="n">
        <v>0.6</v>
      </c>
      <c r="I216" s="340" t="n">
        <v>4.09</v>
      </c>
      <c r="J216" s="365" t="inlineStr">
        <is>
          <t>PENDENTE</t>
        </is>
      </c>
    </row>
    <row r="217" ht="15" customHeight="1" s="290">
      <c r="A217" s="296" t="inlineStr">
        <is>
          <t>ESGOTO</t>
        </is>
      </c>
      <c r="B217" s="296" t="inlineStr">
        <is>
          <t>T-212</t>
        </is>
      </c>
      <c r="C217" s="296" t="inlineStr">
        <is>
          <t>PI 55</t>
        </is>
      </c>
      <c r="D217" s="349" t="inlineStr">
        <is>
          <t>PI 87</t>
        </is>
      </c>
      <c r="E217" s="345" t="n">
        <v>2.5</v>
      </c>
      <c r="F217" s="349" t="inlineStr">
        <is>
          <t>200</t>
        </is>
      </c>
      <c r="G217" s="349" t="inlineStr">
        <is>
          <t>Tubo PVC</t>
        </is>
      </c>
      <c r="H217" s="345" t="n">
        <v>0.6</v>
      </c>
      <c r="I217" s="345" t="n">
        <v>1.2</v>
      </c>
      <c r="J217" s="365" t="inlineStr">
        <is>
          <t>PENDENTE</t>
        </is>
      </c>
    </row>
    <row r="218" ht="15" customHeight="1" s="290">
      <c r="A218" s="295" t="inlineStr">
        <is>
          <t>ESGOTO</t>
        </is>
      </c>
      <c r="B218" s="295" t="inlineStr">
        <is>
          <t>T-213</t>
        </is>
      </c>
      <c r="C218" s="295" t="inlineStr">
        <is>
          <t>PI 57</t>
        </is>
      </c>
      <c r="D218" s="334" t="inlineStr">
        <is>
          <t>PI 88</t>
        </is>
      </c>
      <c r="E218" s="340" t="n">
        <v>4.69</v>
      </c>
      <c r="F218" s="334" t="inlineStr">
        <is>
          <t>200</t>
        </is>
      </c>
      <c r="G218" s="334" t="inlineStr">
        <is>
          <t>Tubo PVC</t>
        </is>
      </c>
      <c r="H218" s="340" t="n">
        <v>0.6</v>
      </c>
      <c r="I218" s="340" t="n">
        <v>2.25</v>
      </c>
      <c r="J218" s="365" t="inlineStr">
        <is>
          <t>PENDENTE</t>
        </is>
      </c>
    </row>
    <row r="219" ht="15" customHeight="1" s="290">
      <c r="A219" s="296" t="inlineStr">
        <is>
          <t>ESGOTO</t>
        </is>
      </c>
      <c r="B219" s="296" t="inlineStr">
        <is>
          <t>T-214</t>
        </is>
      </c>
      <c r="C219" s="296" t="inlineStr">
        <is>
          <t>PI 57</t>
        </is>
      </c>
      <c r="D219" s="349" t="inlineStr">
        <is>
          <t>PI 88</t>
        </is>
      </c>
      <c r="E219" s="345" t="n">
        <v>2.5</v>
      </c>
      <c r="F219" s="349" t="inlineStr">
        <is>
          <t>200</t>
        </is>
      </c>
      <c r="G219" s="349" t="inlineStr">
        <is>
          <t>Tubo PVC</t>
        </is>
      </c>
      <c r="H219" s="345" t="n">
        <v>0.6</v>
      </c>
      <c r="I219" s="345" t="n">
        <v>1.2</v>
      </c>
      <c r="J219" s="365" t="inlineStr">
        <is>
          <t>PENDENTE</t>
        </is>
      </c>
    </row>
    <row r="220" ht="15" customHeight="1" s="290">
      <c r="A220" s="295" t="inlineStr">
        <is>
          <t>ESGOTO</t>
        </is>
      </c>
      <c r="B220" s="295" t="inlineStr">
        <is>
          <t>T-215</t>
        </is>
      </c>
      <c r="C220" s="295" t="inlineStr">
        <is>
          <t>PI 88</t>
        </is>
      </c>
      <c r="D220" s="334" t="inlineStr">
        <is>
          <t>PI 89</t>
        </is>
      </c>
      <c r="E220" s="340" t="n">
        <v>5.15</v>
      </c>
      <c r="F220" s="334" t="inlineStr">
        <is>
          <t>200</t>
        </is>
      </c>
      <c r="G220" s="334" t="inlineStr">
        <is>
          <t>Tubo PVC</t>
        </is>
      </c>
      <c r="H220" s="340" t="n">
        <v>0.6</v>
      </c>
      <c r="I220" s="340" t="n">
        <v>2.47</v>
      </c>
      <c r="J220" s="365" t="inlineStr">
        <is>
          <t>PENDENTE</t>
        </is>
      </c>
    </row>
    <row r="221" ht="15" customHeight="1" s="290">
      <c r="A221" s="296" t="inlineStr">
        <is>
          <t>ESGOTO</t>
        </is>
      </c>
      <c r="B221" s="296" t="inlineStr">
        <is>
          <t>T-216</t>
        </is>
      </c>
      <c r="C221" s="296" t="inlineStr">
        <is>
          <t>PI 88</t>
        </is>
      </c>
      <c r="D221" s="349" t="inlineStr">
        <is>
          <t>PI 89</t>
        </is>
      </c>
      <c r="E221" s="345" t="n">
        <v>2.5</v>
      </c>
      <c r="F221" s="349" t="inlineStr">
        <is>
          <t>200</t>
        </is>
      </c>
      <c r="G221" s="349" t="inlineStr">
        <is>
          <t>Tubo PVC</t>
        </is>
      </c>
      <c r="H221" s="345" t="n">
        <v>0.6</v>
      </c>
      <c r="I221" s="345" t="n">
        <v>1.2</v>
      </c>
      <c r="J221" s="365" t="inlineStr">
        <is>
          <t>PENDENTE</t>
        </is>
      </c>
    </row>
    <row r="222" ht="15" customHeight="1" s="290">
      <c r="A222" s="295" t="inlineStr">
        <is>
          <t>ESGOTO</t>
        </is>
      </c>
      <c r="B222" s="295" t="inlineStr">
        <is>
          <t>T-217</t>
        </is>
      </c>
      <c r="C222" s="295" t="inlineStr">
        <is>
          <t>PI 89</t>
        </is>
      </c>
      <c r="D222" s="334" t="inlineStr">
        <is>
          <t>PI 90</t>
        </is>
      </c>
      <c r="E222" s="340" t="n">
        <v>9.1</v>
      </c>
      <c r="F222" s="334" t="inlineStr">
        <is>
          <t>200</t>
        </is>
      </c>
      <c r="G222" s="334" t="inlineStr">
        <is>
          <t>Tubo PVC</t>
        </is>
      </c>
      <c r="H222" s="340" t="n">
        <v>0.6</v>
      </c>
      <c r="I222" s="340" t="n">
        <v>4.37</v>
      </c>
      <c r="J222" s="365" t="inlineStr">
        <is>
          <t>PENDENTE</t>
        </is>
      </c>
    </row>
    <row r="223" ht="15" customHeight="1" s="290">
      <c r="A223" s="296" t="inlineStr">
        <is>
          <t>ESGOTO</t>
        </is>
      </c>
      <c r="B223" s="296" t="inlineStr">
        <is>
          <t>T-218</t>
        </is>
      </c>
      <c r="C223" s="296" t="inlineStr">
        <is>
          <t>PI 89</t>
        </is>
      </c>
      <c r="D223" s="349" t="inlineStr">
        <is>
          <t>PI 90</t>
        </is>
      </c>
      <c r="E223" s="345" t="n">
        <v>2.5</v>
      </c>
      <c r="F223" s="349" t="inlineStr">
        <is>
          <t>200</t>
        </is>
      </c>
      <c r="G223" s="349" t="inlineStr">
        <is>
          <t>Tubo PVC</t>
        </is>
      </c>
      <c r="H223" s="345" t="n">
        <v>0.6</v>
      </c>
      <c r="I223" s="345" t="n">
        <v>1.2</v>
      </c>
      <c r="J223" s="365" t="inlineStr">
        <is>
          <t>PENDENTE</t>
        </is>
      </c>
    </row>
    <row r="224" ht="15" customHeight="1" s="290">
      <c r="A224" s="295" t="inlineStr">
        <is>
          <t>ESGOTO</t>
        </is>
      </c>
      <c r="B224" s="295" t="inlineStr">
        <is>
          <t>T-219</t>
        </is>
      </c>
      <c r="C224" s="295" t="inlineStr">
        <is>
          <t>PI 90</t>
        </is>
      </c>
      <c r="D224" s="334" t="inlineStr">
        <is>
          <t>PI 91</t>
        </is>
      </c>
      <c r="E224" s="340" t="n">
        <v>4.75</v>
      </c>
      <c r="F224" s="334" t="inlineStr">
        <is>
          <t>200</t>
        </is>
      </c>
      <c r="G224" s="334" t="inlineStr">
        <is>
          <t>Tubo PVC</t>
        </is>
      </c>
      <c r="H224" s="340" t="n">
        <v>0.6</v>
      </c>
      <c r="I224" s="340" t="n">
        <v>2.28</v>
      </c>
      <c r="J224" s="365" t="inlineStr">
        <is>
          <t>PENDENTE</t>
        </is>
      </c>
    </row>
    <row r="225" ht="15" customHeight="1" s="290">
      <c r="A225" s="296" t="inlineStr">
        <is>
          <t>ESGOTO</t>
        </is>
      </c>
      <c r="B225" s="296" t="inlineStr">
        <is>
          <t>T-220</t>
        </is>
      </c>
      <c r="C225" s="296" t="inlineStr">
        <is>
          <t>PI 90</t>
        </is>
      </c>
      <c r="D225" s="349" t="inlineStr">
        <is>
          <t>PI 91</t>
        </is>
      </c>
      <c r="E225" s="345" t="n">
        <v>2.5</v>
      </c>
      <c r="F225" s="349" t="inlineStr">
        <is>
          <t>200</t>
        </is>
      </c>
      <c r="G225" s="349" t="inlineStr">
        <is>
          <t>Tubo PVC</t>
        </is>
      </c>
      <c r="H225" s="345" t="n">
        <v>0.6</v>
      </c>
      <c r="I225" s="345" t="n">
        <v>1.2</v>
      </c>
      <c r="J225" s="365" t="inlineStr">
        <is>
          <t>PENDENTE</t>
        </is>
      </c>
    </row>
    <row r="226" ht="15" customHeight="1" s="290">
      <c r="A226" s="295" t="inlineStr">
        <is>
          <t>ESGOTO</t>
        </is>
      </c>
      <c r="B226" s="295" t="inlineStr">
        <is>
          <t>T-221</t>
        </is>
      </c>
      <c r="C226" s="295" t="inlineStr">
        <is>
          <t>PI 91</t>
        </is>
      </c>
      <c r="D226" s="334" t="inlineStr">
        <is>
          <t>PI 92</t>
        </is>
      </c>
      <c r="E226" s="340" t="n">
        <v>2.95</v>
      </c>
      <c r="F226" s="334" t="inlineStr">
        <is>
          <t>200</t>
        </is>
      </c>
      <c r="G226" s="334" t="inlineStr">
        <is>
          <t>Tubo PVC</t>
        </is>
      </c>
      <c r="H226" s="340" t="n">
        <v>0.6</v>
      </c>
      <c r="I226" s="340" t="n">
        <v>1.42</v>
      </c>
      <c r="J226" s="365" t="inlineStr">
        <is>
          <t>PENDENTE</t>
        </is>
      </c>
    </row>
    <row r="227" ht="15" customHeight="1" s="290">
      <c r="A227" s="296" t="inlineStr">
        <is>
          <t>ESGOTO</t>
        </is>
      </c>
      <c r="B227" s="296" t="inlineStr">
        <is>
          <t>T-222</t>
        </is>
      </c>
      <c r="C227" s="296" t="inlineStr">
        <is>
          <t>PI 91</t>
        </is>
      </c>
      <c r="D227" s="349" t="inlineStr">
        <is>
          <t>PI 92</t>
        </is>
      </c>
      <c r="E227" s="345" t="n">
        <v>1.77</v>
      </c>
      <c r="F227" s="349" t="inlineStr">
        <is>
          <t>200</t>
        </is>
      </c>
      <c r="G227" s="349" t="inlineStr">
        <is>
          <t>Tubo PVC</t>
        </is>
      </c>
      <c r="H227" s="345" t="n">
        <v>0.6</v>
      </c>
      <c r="I227" s="345" t="n">
        <v>0.85</v>
      </c>
      <c r="J227" s="365" t="inlineStr">
        <is>
          <t>PENDENTE</t>
        </is>
      </c>
    </row>
    <row r="228" ht="15" customHeight="1" s="290">
      <c r="A228" s="295" t="inlineStr">
        <is>
          <t>ESGOTO</t>
        </is>
      </c>
      <c r="B228" s="295" t="inlineStr">
        <is>
          <t>T-223</t>
        </is>
      </c>
      <c r="C228" s="295" t="inlineStr">
        <is>
          <t>PI 92</t>
        </is>
      </c>
      <c r="D228" s="334" t="inlineStr">
        <is>
          <t>PI 93</t>
        </is>
      </c>
      <c r="E228" s="340" t="n">
        <v>9.08</v>
      </c>
      <c r="F228" s="334" t="inlineStr">
        <is>
          <t>200</t>
        </is>
      </c>
      <c r="G228" s="334" t="inlineStr">
        <is>
          <t>Tubo PVC</t>
        </is>
      </c>
      <c r="H228" s="340" t="n">
        <v>0.6</v>
      </c>
      <c r="I228" s="340" t="n">
        <v>4.36</v>
      </c>
      <c r="J228" s="365" t="inlineStr">
        <is>
          <t>PENDENTE</t>
        </is>
      </c>
    </row>
    <row r="229" ht="15" customHeight="1" s="290">
      <c r="A229" s="296" t="inlineStr">
        <is>
          <t>ESGOTO</t>
        </is>
      </c>
      <c r="B229" s="296" t="inlineStr">
        <is>
          <t>T-224</t>
        </is>
      </c>
      <c r="C229" s="296" t="inlineStr">
        <is>
          <t>PI 92</t>
        </is>
      </c>
      <c r="D229" s="349" t="inlineStr">
        <is>
          <t>PI 93</t>
        </is>
      </c>
      <c r="E229" s="345" t="n">
        <v>2.5</v>
      </c>
      <c r="F229" s="349" t="inlineStr">
        <is>
          <t>200</t>
        </is>
      </c>
      <c r="G229" s="349" t="inlineStr">
        <is>
          <t>Tubo PVC</t>
        </is>
      </c>
      <c r="H229" s="345" t="n">
        <v>0.6</v>
      </c>
      <c r="I229" s="345" t="n">
        <v>1.2</v>
      </c>
      <c r="J229" s="365" t="inlineStr">
        <is>
          <t>PENDENTE</t>
        </is>
      </c>
    </row>
    <row r="230" ht="15" customHeight="1" s="290">
      <c r="A230" s="295" t="inlineStr">
        <is>
          <t>ESGOTO</t>
        </is>
      </c>
      <c r="B230" s="295" t="inlineStr">
        <is>
          <t>T-225</t>
        </is>
      </c>
      <c r="C230" s="295" t="inlineStr">
        <is>
          <t>PI 92</t>
        </is>
      </c>
      <c r="D230" s="334" t="inlineStr">
        <is>
          <t>PI 61</t>
        </is>
      </c>
      <c r="E230" s="340" t="n">
        <v>7.38</v>
      </c>
      <c r="F230" s="334" t="inlineStr">
        <is>
          <t>200</t>
        </is>
      </c>
      <c r="G230" s="334" t="inlineStr">
        <is>
          <t>Tubo PVC</t>
        </is>
      </c>
      <c r="H230" s="340" t="n">
        <v>0.6</v>
      </c>
      <c r="I230" s="340" t="n">
        <v>3.54</v>
      </c>
      <c r="J230" s="365" t="inlineStr">
        <is>
          <t>PENDENTE</t>
        </is>
      </c>
    </row>
    <row r="231" ht="15" customHeight="1" s="290">
      <c r="A231" s="296" t="inlineStr">
        <is>
          <t>ESGOTO</t>
        </is>
      </c>
      <c r="B231" s="296" t="inlineStr">
        <is>
          <t>T-226</t>
        </is>
      </c>
      <c r="C231" s="296" t="inlineStr">
        <is>
          <t>PI 92</t>
        </is>
      </c>
      <c r="D231" s="349" t="inlineStr">
        <is>
          <t>PI 61</t>
        </is>
      </c>
      <c r="E231" s="345" t="n">
        <v>2.5</v>
      </c>
      <c r="F231" s="349" t="inlineStr">
        <is>
          <t>200</t>
        </is>
      </c>
      <c r="G231" s="349" t="inlineStr">
        <is>
          <t>Tubo PVC</t>
        </is>
      </c>
      <c r="H231" s="345" t="n">
        <v>0.6</v>
      </c>
      <c r="I231" s="345" t="n">
        <v>1.2</v>
      </c>
      <c r="J231" s="365" t="inlineStr">
        <is>
          <t>PENDENTE</t>
        </is>
      </c>
    </row>
    <row r="232" ht="15" customHeight="1" s="290">
      <c r="A232" s="295" t="inlineStr">
        <is>
          <t>ESGOTO</t>
        </is>
      </c>
      <c r="B232" s="295" t="inlineStr">
        <is>
          <t>T-227</t>
        </is>
      </c>
      <c r="C232" s="295" t="inlineStr">
        <is>
          <t>PI 91</t>
        </is>
      </c>
      <c r="D232" s="334" t="inlineStr">
        <is>
          <t>PI 60</t>
        </is>
      </c>
      <c r="E232" s="340" t="n">
        <v>6.41</v>
      </c>
      <c r="F232" s="334" t="inlineStr">
        <is>
          <t>200</t>
        </is>
      </c>
      <c r="G232" s="334" t="inlineStr">
        <is>
          <t>Tubo PVC</t>
        </is>
      </c>
      <c r="H232" s="340" t="n">
        <v>0.6</v>
      </c>
      <c r="I232" s="340" t="n">
        <v>3.08</v>
      </c>
      <c r="J232" s="365" t="inlineStr">
        <is>
          <t>PENDENTE</t>
        </is>
      </c>
    </row>
    <row r="233" ht="15" customHeight="1" s="290">
      <c r="A233" s="296" t="inlineStr">
        <is>
          <t>ESGOTO</t>
        </is>
      </c>
      <c r="B233" s="296" t="inlineStr">
        <is>
          <t>T-228</t>
        </is>
      </c>
      <c r="C233" s="296" t="inlineStr">
        <is>
          <t>PI 91</t>
        </is>
      </c>
      <c r="D233" s="349" t="inlineStr">
        <is>
          <t>PI 60</t>
        </is>
      </c>
      <c r="E233" s="345" t="n">
        <v>2.5</v>
      </c>
      <c r="F233" s="349" t="inlineStr">
        <is>
          <t>200</t>
        </is>
      </c>
      <c r="G233" s="349" t="inlineStr">
        <is>
          <t>Tubo PVC</t>
        </is>
      </c>
      <c r="H233" s="345" t="n">
        <v>0.6</v>
      </c>
      <c r="I233" s="345" t="n">
        <v>1.2</v>
      </c>
      <c r="J233" s="365" t="inlineStr">
        <is>
          <t>PENDENTE</t>
        </is>
      </c>
    </row>
    <row r="234" ht="15" customHeight="1" s="290">
      <c r="A234" s="295" t="inlineStr">
        <is>
          <t>ESGOTO</t>
        </is>
      </c>
      <c r="B234" s="295" t="inlineStr">
        <is>
          <t>T-229</t>
        </is>
      </c>
      <c r="C234" s="295" t="inlineStr">
        <is>
          <t>PI 90</t>
        </is>
      </c>
      <c r="D234" s="334" t="inlineStr">
        <is>
          <t>PI 59</t>
        </is>
      </c>
      <c r="E234" s="340" t="n">
        <v>7.85</v>
      </c>
      <c r="F234" s="334" t="inlineStr">
        <is>
          <t>200</t>
        </is>
      </c>
      <c r="G234" s="334" t="inlineStr">
        <is>
          <t>Tubo PVC</t>
        </is>
      </c>
      <c r="H234" s="340" t="n">
        <v>0.6</v>
      </c>
      <c r="I234" s="340" t="n">
        <v>3.77</v>
      </c>
      <c r="J234" s="365" t="inlineStr">
        <is>
          <t>PENDENTE</t>
        </is>
      </c>
    </row>
    <row r="235" ht="15" customHeight="1" s="290">
      <c r="A235" s="296" t="inlineStr">
        <is>
          <t>ESGOTO</t>
        </is>
      </c>
      <c r="B235" s="296" t="inlineStr">
        <is>
          <t>T-230</t>
        </is>
      </c>
      <c r="C235" s="296" t="inlineStr">
        <is>
          <t>PI 90</t>
        </is>
      </c>
      <c r="D235" s="349" t="inlineStr">
        <is>
          <t>PI 59</t>
        </is>
      </c>
      <c r="E235" s="345" t="n">
        <v>2.5</v>
      </c>
      <c r="F235" s="349" t="inlineStr">
        <is>
          <t>200</t>
        </is>
      </c>
      <c r="G235" s="349" t="inlineStr">
        <is>
          <t>Tubo PVC</t>
        </is>
      </c>
      <c r="H235" s="345" t="n">
        <v>0.6</v>
      </c>
      <c r="I235" s="345" t="n">
        <v>1.2</v>
      </c>
      <c r="J235" s="365" t="inlineStr">
        <is>
          <t>PENDENTE</t>
        </is>
      </c>
    </row>
    <row r="236" ht="15" customHeight="1" s="290">
      <c r="A236" s="295" t="inlineStr">
        <is>
          <t>ESGOTO</t>
        </is>
      </c>
      <c r="B236" s="295" t="inlineStr">
        <is>
          <t>T-231</t>
        </is>
      </c>
      <c r="C236" s="295" t="inlineStr">
        <is>
          <t>PI 93</t>
        </is>
      </c>
      <c r="D236" s="334" t="inlineStr">
        <is>
          <t>PI 78</t>
        </is>
      </c>
      <c r="E236" s="340" t="n">
        <v>2.41</v>
      </c>
      <c r="F236" s="334" t="inlineStr">
        <is>
          <t>200</t>
        </is>
      </c>
      <c r="G236" s="334" t="inlineStr">
        <is>
          <t>Tubo PVC</t>
        </is>
      </c>
      <c r="H236" s="340" t="n">
        <v>0.6</v>
      </c>
      <c r="I236" s="340" t="n">
        <v>1.16</v>
      </c>
      <c r="J236" s="365" t="inlineStr">
        <is>
          <t>PENDENTE</t>
        </is>
      </c>
    </row>
    <row r="237" ht="15" customHeight="1" s="290">
      <c r="A237" s="296" t="inlineStr">
        <is>
          <t>ESGOTO</t>
        </is>
      </c>
      <c r="B237" s="296" t="inlineStr">
        <is>
          <t>T-232</t>
        </is>
      </c>
      <c r="C237" s="296" t="inlineStr">
        <is>
          <t>PI 93</t>
        </is>
      </c>
      <c r="D237" s="349" t="inlineStr">
        <is>
          <t>PI 78</t>
        </is>
      </c>
      <c r="E237" s="345" t="n">
        <v>1.45</v>
      </c>
      <c r="F237" s="349" t="inlineStr">
        <is>
          <t>200</t>
        </is>
      </c>
      <c r="G237" s="349" t="inlineStr">
        <is>
          <t>Tubo PVC</t>
        </is>
      </c>
      <c r="H237" s="345" t="n">
        <v>0.6</v>
      </c>
      <c r="I237" s="345" t="n">
        <v>0.7</v>
      </c>
      <c r="J237" s="365" t="inlineStr">
        <is>
          <t>PENDENTE</t>
        </is>
      </c>
    </row>
    <row r="238" ht="15" customHeight="1" s="290">
      <c r="A238" s="295" t="inlineStr">
        <is>
          <t>ESGOTO</t>
        </is>
      </c>
      <c r="B238" s="295" t="inlineStr">
        <is>
          <t>T-233</t>
        </is>
      </c>
      <c r="C238" s="295" t="inlineStr">
        <is>
          <t>PI 92</t>
        </is>
      </c>
      <c r="D238" s="334" t="inlineStr">
        <is>
          <t>PI 75</t>
        </is>
      </c>
      <c r="E238" s="340" t="n">
        <v>14.32</v>
      </c>
      <c r="F238" s="334" t="inlineStr">
        <is>
          <t>200</t>
        </is>
      </c>
      <c r="G238" s="334" t="inlineStr">
        <is>
          <t>Tubo PVC</t>
        </is>
      </c>
      <c r="H238" s="340" t="n">
        <v>0.6</v>
      </c>
      <c r="I238" s="340" t="n">
        <v>6.87</v>
      </c>
      <c r="J238" s="365" t="inlineStr">
        <is>
          <t>PENDENTE</t>
        </is>
      </c>
    </row>
    <row r="239" ht="15" customHeight="1" s="290">
      <c r="A239" s="296" t="inlineStr">
        <is>
          <t>ESGOTO</t>
        </is>
      </c>
      <c r="B239" s="296" t="inlineStr">
        <is>
          <t>T-234</t>
        </is>
      </c>
      <c r="C239" s="296" t="inlineStr">
        <is>
          <t>PI 94</t>
        </is>
      </c>
      <c r="D239" s="349" t="inlineStr">
        <is>
          <t>PI 95</t>
        </is>
      </c>
      <c r="E239" s="345" t="n">
        <v>24.49</v>
      </c>
      <c r="F239" s="349" t="inlineStr">
        <is>
          <t>200</t>
        </is>
      </c>
      <c r="G239" s="349" t="inlineStr">
        <is>
          <t>Tubo PVC</t>
        </is>
      </c>
      <c r="H239" s="345" t="n">
        <v>0.6</v>
      </c>
      <c r="I239" s="345" t="n">
        <v>11.76</v>
      </c>
      <c r="J239" s="365" t="inlineStr">
        <is>
          <t>PENDENTE</t>
        </is>
      </c>
    </row>
    <row r="240" ht="15" customHeight="1" s="290">
      <c r="A240" s="295" t="inlineStr">
        <is>
          <t>ESGOTO</t>
        </is>
      </c>
      <c r="B240" s="295" t="inlineStr">
        <is>
          <t>T-235</t>
        </is>
      </c>
      <c r="C240" s="295" t="inlineStr">
        <is>
          <t>PI 95</t>
        </is>
      </c>
      <c r="D240" s="334" t="inlineStr">
        <is>
          <t>PI 96</t>
        </is>
      </c>
      <c r="E240" s="340" t="n">
        <v>13.43</v>
      </c>
      <c r="F240" s="334" t="inlineStr">
        <is>
          <t>200</t>
        </is>
      </c>
      <c r="G240" s="334" t="inlineStr">
        <is>
          <t>Tubo PVC</t>
        </is>
      </c>
      <c r="H240" s="340" t="n">
        <v>0.68</v>
      </c>
      <c r="I240" s="340" t="n">
        <v>7.29</v>
      </c>
      <c r="J240" s="365" t="inlineStr">
        <is>
          <t>PENDENTE</t>
        </is>
      </c>
    </row>
    <row r="241" ht="15" customHeight="1" s="290">
      <c r="A241" s="296" t="inlineStr">
        <is>
          <t>ESGOTO</t>
        </is>
      </c>
      <c r="B241" s="296" t="inlineStr">
        <is>
          <t>T-236</t>
        </is>
      </c>
      <c r="C241" s="296" t="inlineStr">
        <is>
          <t>PI 96</t>
        </is>
      </c>
      <c r="D241" s="349" t="inlineStr">
        <is>
          <t>PI 97</t>
        </is>
      </c>
      <c r="E241" s="345" t="n">
        <v>19.87</v>
      </c>
      <c r="F241" s="349" t="inlineStr">
        <is>
          <t>200</t>
        </is>
      </c>
      <c r="G241" s="349" t="inlineStr">
        <is>
          <t>Tubo PVC</t>
        </is>
      </c>
      <c r="H241" s="345" t="n">
        <v>0.68</v>
      </c>
      <c r="I241" s="345" t="n">
        <v>10.78</v>
      </c>
      <c r="J241" s="365" t="inlineStr">
        <is>
          <t>PENDENTE</t>
        </is>
      </c>
    </row>
    <row r="242" ht="15" customHeight="1" s="290">
      <c r="A242" s="295" t="inlineStr">
        <is>
          <t>ESGOTO</t>
        </is>
      </c>
      <c r="B242" s="295" t="inlineStr">
        <is>
          <t>T-237</t>
        </is>
      </c>
      <c r="C242" s="295" t="inlineStr">
        <is>
          <t>PI 95</t>
        </is>
      </c>
      <c r="D242" s="334" t="inlineStr">
        <is>
          <t>PI 98</t>
        </is>
      </c>
      <c r="E242" s="340" t="n">
        <v>16.61</v>
      </c>
      <c r="F242" s="334" t="inlineStr">
        <is>
          <t>200</t>
        </is>
      </c>
      <c r="G242" s="334" t="inlineStr">
        <is>
          <t>Tubo PVC</t>
        </is>
      </c>
      <c r="H242" s="340" t="n">
        <v>0.6</v>
      </c>
      <c r="I242" s="340" t="n">
        <v>7.97</v>
      </c>
      <c r="J242" s="365" t="inlineStr">
        <is>
          <t>PENDENTE</t>
        </is>
      </c>
    </row>
    <row r="243" ht="15" customHeight="1" s="290">
      <c r="A243" s="296" t="inlineStr">
        <is>
          <t>ESGOTO</t>
        </is>
      </c>
      <c r="B243" s="296" t="inlineStr">
        <is>
          <t>T-238</t>
        </is>
      </c>
      <c r="C243" s="296" t="inlineStr">
        <is>
          <t>PI 76</t>
        </is>
      </c>
      <c r="D243" s="349" t="inlineStr">
        <is>
          <t>PI 96</t>
        </is>
      </c>
      <c r="E243" s="345" t="n">
        <v>9.01</v>
      </c>
      <c r="F243" s="349" t="inlineStr">
        <is>
          <t>200</t>
        </is>
      </c>
      <c r="G243" s="349" t="inlineStr">
        <is>
          <t>Tubo PVC</t>
        </is>
      </c>
      <c r="H243" s="345" t="n">
        <v>1.3</v>
      </c>
      <c r="I243" s="345" t="n">
        <v>9.390000000000001</v>
      </c>
      <c r="J243" s="365" t="inlineStr">
        <is>
          <t>PENDENTE</t>
        </is>
      </c>
    </row>
    <row r="244" ht="15" customHeight="1" s="290">
      <c r="A244" s="295" t="inlineStr">
        <is>
          <t>ESGOTO</t>
        </is>
      </c>
      <c r="B244" s="295" t="inlineStr">
        <is>
          <t>T-239</t>
        </is>
      </c>
      <c r="C244" s="295" t="inlineStr">
        <is>
          <t>PI 96</t>
        </is>
      </c>
      <c r="D244" s="334" t="inlineStr">
        <is>
          <t>PI 76</t>
        </is>
      </c>
      <c r="E244" s="340" t="n">
        <v>2.5</v>
      </c>
      <c r="F244" s="334" t="inlineStr">
        <is>
          <t>200</t>
        </is>
      </c>
      <c r="G244" s="334" t="inlineStr">
        <is>
          <t>Tubo PVC</t>
        </is>
      </c>
      <c r="H244" s="340" t="n">
        <v>1.3</v>
      </c>
      <c r="I244" s="340" t="n">
        <v>2.61</v>
      </c>
      <c r="J244" s="365" t="inlineStr">
        <is>
          <t>PENDENTE</t>
        </is>
      </c>
    </row>
    <row r="245" ht="15" customHeight="1" s="290">
      <c r="A245" s="296" t="inlineStr">
        <is>
          <t>ESGOTO</t>
        </is>
      </c>
      <c r="B245" s="296" t="inlineStr">
        <is>
          <t>T-240</t>
        </is>
      </c>
      <c r="C245" s="296" t="inlineStr">
        <is>
          <t>PI 75</t>
        </is>
      </c>
      <c r="D245" s="349" t="inlineStr">
        <is>
          <t>PI 76</t>
        </is>
      </c>
      <c r="E245" s="345" t="n">
        <v>2.5</v>
      </c>
      <c r="F245" s="349" t="inlineStr">
        <is>
          <t>200</t>
        </is>
      </c>
      <c r="G245" s="349" t="inlineStr">
        <is>
          <t>Tubo PVC</t>
        </is>
      </c>
      <c r="H245" s="345" t="n">
        <v>1.23</v>
      </c>
      <c r="I245" s="345" t="n">
        <v>2.45</v>
      </c>
      <c r="J245" s="365" t="inlineStr">
        <is>
          <t>PENDENTE</t>
        </is>
      </c>
    </row>
    <row r="246" ht="15" customHeight="1" s="290">
      <c r="A246" s="295" t="inlineStr">
        <is>
          <t>ESGOTO</t>
        </is>
      </c>
      <c r="B246" s="295" t="inlineStr">
        <is>
          <t>T-241</t>
        </is>
      </c>
      <c r="C246" s="295" t="inlineStr">
        <is>
          <t>PI 03</t>
        </is>
      </c>
      <c r="D246" s="334" t="inlineStr">
        <is>
          <t>PI 02</t>
        </is>
      </c>
      <c r="E246" s="340" t="n">
        <v>27.34</v>
      </c>
      <c r="F246" s="334" t="inlineStr">
        <is>
          <t>200</t>
        </is>
      </c>
      <c r="G246" s="334" t="inlineStr">
        <is>
          <t>Tubo PVC</t>
        </is>
      </c>
      <c r="H246" s="340" t="n">
        <v>0.6</v>
      </c>
      <c r="I246" s="340" t="n">
        <v>13.12</v>
      </c>
      <c r="J246" s="365" t="inlineStr">
        <is>
          <t>PENDENTE</t>
        </is>
      </c>
    </row>
    <row r="247" ht="15" customHeight="1" s="290">
      <c r="A247" s="296" t="inlineStr">
        <is>
          <t>ESGOTO</t>
        </is>
      </c>
      <c r="B247" s="296" t="inlineStr">
        <is>
          <t>T-242</t>
        </is>
      </c>
      <c r="C247" s="296" t="inlineStr">
        <is>
          <t>PI 37</t>
        </is>
      </c>
      <c r="D247" s="349" t="inlineStr">
        <is>
          <t>PI 27</t>
        </is>
      </c>
      <c r="E247" s="345" t="n">
        <v>9.67</v>
      </c>
      <c r="F247" s="349" t="inlineStr">
        <is>
          <t>200</t>
        </is>
      </c>
      <c r="G247" s="349" t="inlineStr">
        <is>
          <t>Tubo PVC</t>
        </is>
      </c>
      <c r="H247" s="345" t="n">
        <v>0.62</v>
      </c>
      <c r="I247" s="345" t="n">
        <v>4.83</v>
      </c>
      <c r="J247" s="365" t="inlineStr">
        <is>
          <t>PENDENTE</t>
        </is>
      </c>
    </row>
    <row r="248" ht="15" customHeight="1" s="290">
      <c r="A248" s="295" t="inlineStr">
        <is>
          <t>ESGOTO</t>
        </is>
      </c>
      <c r="B248" s="295" t="inlineStr">
        <is>
          <t>T-243</t>
        </is>
      </c>
      <c r="C248" s="295" t="inlineStr">
        <is>
          <t>PI 99</t>
        </is>
      </c>
      <c r="D248" s="334" t="inlineStr">
        <is>
          <t>PI 100</t>
        </is>
      </c>
      <c r="E248" s="340" t="n">
        <v>4.63</v>
      </c>
      <c r="F248" s="334" t="inlineStr">
        <is>
          <t>200</t>
        </is>
      </c>
      <c r="G248" s="334" t="inlineStr">
        <is>
          <t>Tubo PVC</t>
        </is>
      </c>
      <c r="H248" s="340" t="n">
        <v>0.6</v>
      </c>
      <c r="I248" s="340" t="n">
        <v>2.22</v>
      </c>
      <c r="J248" s="365" t="inlineStr">
        <is>
          <t>PENDENTE</t>
        </is>
      </c>
    </row>
    <row r="249" ht="15" customHeight="1" s="290">
      <c r="A249" s="296" t="inlineStr">
        <is>
          <t>ESGOTO</t>
        </is>
      </c>
      <c r="B249" s="296" t="inlineStr">
        <is>
          <t>T-244</t>
        </is>
      </c>
      <c r="C249" s="296" t="inlineStr">
        <is>
          <t>PI 99</t>
        </is>
      </c>
      <c r="D249" s="349" t="inlineStr">
        <is>
          <t>PI 100</t>
        </is>
      </c>
      <c r="E249" s="345" t="n">
        <v>2.5</v>
      </c>
      <c r="F249" s="349" t="inlineStr">
        <is>
          <t>200</t>
        </is>
      </c>
      <c r="G249" s="349" t="inlineStr">
        <is>
          <t>Tubo PVC</t>
        </is>
      </c>
      <c r="H249" s="345" t="n">
        <v>0.6</v>
      </c>
      <c r="I249" s="345" t="n">
        <v>1.2</v>
      </c>
      <c r="J249" s="365" t="inlineStr">
        <is>
          <t>PENDENTE</t>
        </is>
      </c>
    </row>
    <row r="250" ht="15" customHeight="1" s="290">
      <c r="A250" s="295" t="inlineStr">
        <is>
          <t>ESGOTO</t>
        </is>
      </c>
      <c r="B250" s="295" t="inlineStr">
        <is>
          <t>T-245</t>
        </is>
      </c>
      <c r="C250" s="295" t="inlineStr">
        <is>
          <t>PI 100</t>
        </is>
      </c>
      <c r="D250" s="334" t="inlineStr">
        <is>
          <t>PI 05</t>
        </is>
      </c>
      <c r="E250" s="340" t="n">
        <v>12.47</v>
      </c>
      <c r="F250" s="334" t="inlineStr">
        <is>
          <t>200</t>
        </is>
      </c>
      <c r="G250" s="334" t="inlineStr">
        <is>
          <t>Tubo PVC</t>
        </is>
      </c>
      <c r="H250" s="340" t="n">
        <v>0.6</v>
      </c>
      <c r="I250" s="340" t="n">
        <v>5.99</v>
      </c>
      <c r="J250" s="365" t="inlineStr">
        <is>
          <t>PENDENTE</t>
        </is>
      </c>
    </row>
    <row r="251" ht="15" customHeight="1" s="290">
      <c r="A251" s="296" t="inlineStr">
        <is>
          <t>ESGOTO</t>
        </is>
      </c>
      <c r="B251" s="296" t="inlineStr">
        <is>
          <t>T-246</t>
        </is>
      </c>
      <c r="C251" s="296" t="inlineStr">
        <is>
          <t>PI 02</t>
        </is>
      </c>
      <c r="D251" s="349" t="inlineStr">
        <is>
          <t>PI 101</t>
        </is>
      </c>
      <c r="E251" s="345" t="n">
        <v>9.949999999999999</v>
      </c>
      <c r="F251" s="349" t="inlineStr">
        <is>
          <t>200</t>
        </is>
      </c>
      <c r="G251" s="349" t="inlineStr">
        <is>
          <t>Tubo PVC</t>
        </is>
      </c>
      <c r="H251" s="345" t="n">
        <v>0.6</v>
      </c>
      <c r="I251" s="345" t="n">
        <v>4.78</v>
      </c>
      <c r="J251" s="365" t="inlineStr">
        <is>
          <t>PENDENTE</t>
        </is>
      </c>
    </row>
    <row r="252" ht="15" customHeight="1" s="290">
      <c r="A252" s="295" t="inlineStr">
        <is>
          <t>ESGOTO</t>
        </is>
      </c>
      <c r="B252" s="295" t="inlineStr">
        <is>
          <t>T-247</t>
        </is>
      </c>
      <c r="C252" s="295" t="inlineStr">
        <is>
          <t>PI 02</t>
        </is>
      </c>
      <c r="D252" s="334" t="inlineStr">
        <is>
          <t>PI 101</t>
        </is>
      </c>
      <c r="E252" s="340" t="n">
        <v>2.5</v>
      </c>
      <c r="F252" s="334" t="inlineStr">
        <is>
          <t>200</t>
        </is>
      </c>
      <c r="G252" s="334" t="inlineStr">
        <is>
          <t>Tubo PVC</t>
        </is>
      </c>
      <c r="H252" s="340" t="n">
        <v>0.6</v>
      </c>
      <c r="I252" s="340" t="n">
        <v>1.2</v>
      </c>
      <c r="J252" s="365" t="inlineStr">
        <is>
          <t>PENDENTE</t>
        </is>
      </c>
    </row>
    <row r="253" ht="15" customHeight="1" s="290">
      <c r="A253" s="296" t="inlineStr">
        <is>
          <t>ESGOTO</t>
        </is>
      </c>
      <c r="B253" s="296" t="inlineStr">
        <is>
          <t>T-248</t>
        </is>
      </c>
      <c r="C253" s="296" t="inlineStr">
        <is>
          <t>PI 27</t>
        </is>
      </c>
      <c r="D253" s="349" t="inlineStr">
        <is>
          <t>PI 37</t>
        </is>
      </c>
      <c r="E253" s="345" t="n">
        <v>2.5</v>
      </c>
      <c r="F253" s="349" t="inlineStr">
        <is>
          <t>200</t>
        </is>
      </c>
      <c r="G253" s="349" t="inlineStr">
        <is>
          <t>Tubo PVC</t>
        </is>
      </c>
      <c r="H253" s="345" t="n">
        <v>0.62</v>
      </c>
      <c r="I253" s="345" t="n">
        <v>1.25</v>
      </c>
      <c r="J253" s="365" t="inlineStr">
        <is>
          <t>PENDENTE</t>
        </is>
      </c>
    </row>
    <row r="254" ht="15" customHeight="1" s="290">
      <c r="A254" s="295" t="inlineStr">
        <is>
          <t>ESGOTO</t>
        </is>
      </c>
      <c r="B254" s="295" t="inlineStr">
        <is>
          <t>T-249</t>
        </is>
      </c>
      <c r="C254" s="295" t="inlineStr">
        <is>
          <t>PI 38</t>
        </is>
      </c>
      <c r="D254" s="334" t="inlineStr">
        <is>
          <t>PI 37</t>
        </is>
      </c>
      <c r="E254" s="340" t="n">
        <v>0.13</v>
      </c>
      <c r="F254" s="334" t="inlineStr">
        <is>
          <t>200</t>
        </is>
      </c>
      <c r="G254" s="334" t="inlineStr">
        <is>
          <t>Tubo PVC</t>
        </is>
      </c>
      <c r="H254" s="340" t="n">
        <v>0.62</v>
      </c>
      <c r="I254" s="340" t="n">
        <v>0.07000000000000001</v>
      </c>
      <c r="J254" s="365" t="inlineStr">
        <is>
          <t>PENDENTE</t>
        </is>
      </c>
    </row>
    <row r="255" ht="15" customHeight="1" s="290">
      <c r="A255" s="296" t="inlineStr">
        <is>
          <t>ESGOTO</t>
        </is>
      </c>
      <c r="B255" s="296" t="inlineStr">
        <is>
          <t>T-250</t>
        </is>
      </c>
      <c r="C255" s="296" t="inlineStr">
        <is>
          <t>PI 37</t>
        </is>
      </c>
      <c r="D255" s="349" t="inlineStr">
        <is>
          <t>PI 36</t>
        </is>
      </c>
      <c r="E255" s="345" t="n">
        <v>2.5</v>
      </c>
      <c r="F255" s="349" t="inlineStr">
        <is>
          <t>200</t>
        </is>
      </c>
      <c r="G255" s="349" t="inlineStr">
        <is>
          <t>Tubo PVC</t>
        </is>
      </c>
      <c r="H255" s="345" t="n">
        <v>0.62</v>
      </c>
      <c r="I255" s="345" t="n">
        <v>1.25</v>
      </c>
      <c r="J255" s="365" t="inlineStr">
        <is>
          <t>PENDENTE</t>
        </is>
      </c>
    </row>
    <row r="256" ht="15" customHeight="1" s="290">
      <c r="A256" s="295" t="inlineStr">
        <is>
          <t>ESGOTO</t>
        </is>
      </c>
      <c r="B256" s="295" t="inlineStr">
        <is>
          <t>T-251</t>
        </is>
      </c>
      <c r="C256" s="295" t="inlineStr">
        <is>
          <t>PI 78</t>
        </is>
      </c>
      <c r="D256" s="334" t="inlineStr">
        <is>
          <t>PI 77</t>
        </is>
      </c>
      <c r="E256" s="340" t="n">
        <v>2.5</v>
      </c>
      <c r="F256" s="334" t="inlineStr">
        <is>
          <t>200</t>
        </is>
      </c>
      <c r="G256" s="334" t="inlineStr">
        <is>
          <t>Tubo PVC</t>
        </is>
      </c>
      <c r="H256" s="340" t="n">
        <v>0.8</v>
      </c>
      <c r="I256" s="340" t="n">
        <v>1.6</v>
      </c>
      <c r="J256" s="365" t="inlineStr">
        <is>
          <t>PENDENTE</t>
        </is>
      </c>
    </row>
    <row r="257" ht="15" customHeight="1" s="290">
      <c r="A257" s="296" t="inlineStr">
        <is>
          <t>ESGOTO</t>
        </is>
      </c>
      <c r="B257" s="296" t="inlineStr">
        <is>
          <t>T-252</t>
        </is>
      </c>
      <c r="C257" s="296" t="inlineStr">
        <is>
          <t>PI 76</t>
        </is>
      </c>
      <c r="D257" s="349" t="inlineStr">
        <is>
          <t>PI 77</t>
        </is>
      </c>
      <c r="E257" s="345" t="n">
        <v>2.5</v>
      </c>
      <c r="F257" s="349" t="inlineStr">
        <is>
          <t>200</t>
        </is>
      </c>
      <c r="G257" s="349" t="inlineStr">
        <is>
          <t>Tubo PVC</t>
        </is>
      </c>
      <c r="H257" s="345" t="n">
        <v>1.43</v>
      </c>
      <c r="I257" s="345" t="n">
        <v>2.85</v>
      </c>
      <c r="J257" s="365" t="inlineStr">
        <is>
          <t>PENDENTE</t>
        </is>
      </c>
    </row>
    <row r="258" ht="15" customHeight="1" s="290">
      <c r="A258" s="295" t="inlineStr">
        <is>
          <t>ESGOTO</t>
        </is>
      </c>
      <c r="B258" s="295" t="inlineStr">
        <is>
          <t>T-253</t>
        </is>
      </c>
      <c r="C258" s="295" t="inlineStr">
        <is>
          <t>PI 92</t>
        </is>
      </c>
      <c r="D258" s="334" t="inlineStr">
        <is>
          <t>PI 61</t>
        </is>
      </c>
      <c r="E258" s="340" t="n">
        <v>5.3</v>
      </c>
      <c r="F258" s="334" t="inlineStr">
        <is>
          <t>200</t>
        </is>
      </c>
      <c r="G258" s="334" t="inlineStr">
        <is>
          <t>Tubo PVC</t>
        </is>
      </c>
      <c r="H258" s="340" t="n">
        <v>0.6</v>
      </c>
      <c r="I258" s="340" t="n">
        <v>2.54</v>
      </c>
      <c r="J258" s="365" t="inlineStr">
        <is>
          <t>PENDENTE</t>
        </is>
      </c>
    </row>
    <row r="259" ht="15" customHeight="1" s="290">
      <c r="A259" s="296" t="inlineStr">
        <is>
          <t>ESGOTO</t>
        </is>
      </c>
      <c r="B259" s="296" t="inlineStr">
        <is>
          <t>T-254</t>
        </is>
      </c>
      <c r="C259" s="296" t="inlineStr">
        <is>
          <t>PI 91</t>
        </is>
      </c>
      <c r="D259" s="349" t="inlineStr">
        <is>
          <t>PI 59</t>
        </is>
      </c>
      <c r="E259" s="345" t="n">
        <v>7.16</v>
      </c>
      <c r="F259" s="349" t="inlineStr">
        <is>
          <t>200</t>
        </is>
      </c>
      <c r="G259" s="349" t="inlineStr">
        <is>
          <t>Tubo PVC</t>
        </is>
      </c>
      <c r="H259" s="345" t="n">
        <v>0.6</v>
      </c>
      <c r="I259" s="345" t="n">
        <v>3.44</v>
      </c>
      <c r="J259" s="365" t="inlineStr">
        <is>
          <t>PENDENTE</t>
        </is>
      </c>
    </row>
    <row r="260" ht="15" customHeight="1" s="290">
      <c r="A260" s="295" t="inlineStr">
        <is>
          <t>ESGOTO</t>
        </is>
      </c>
      <c r="B260" s="295" t="inlineStr">
        <is>
          <t>T-255</t>
        </is>
      </c>
      <c r="C260" s="295" t="inlineStr">
        <is>
          <t>PI 89</t>
        </is>
      </c>
      <c r="D260" s="334" t="inlineStr">
        <is>
          <t>PI 58</t>
        </is>
      </c>
      <c r="E260" s="340" t="n">
        <v>6.44</v>
      </c>
      <c r="F260" s="334" t="inlineStr">
        <is>
          <t>200</t>
        </is>
      </c>
      <c r="G260" s="334" t="inlineStr">
        <is>
          <t>Tubo PVC</t>
        </is>
      </c>
      <c r="H260" s="340" t="n">
        <v>0.6</v>
      </c>
      <c r="I260" s="340" t="n">
        <v>3.09</v>
      </c>
      <c r="J260" s="365" t="inlineStr">
        <is>
          <t>PENDENTE</t>
        </is>
      </c>
    </row>
    <row r="261" ht="15" customHeight="1" s="290">
      <c r="A261" s="296" t="inlineStr">
        <is>
          <t>ESGOTO</t>
        </is>
      </c>
      <c r="B261" s="296" t="inlineStr">
        <is>
          <t>T-256</t>
        </is>
      </c>
      <c r="C261" s="296" t="inlineStr">
        <is>
          <t>PI 88</t>
        </is>
      </c>
      <c r="D261" s="349" t="inlineStr">
        <is>
          <t>PI 71</t>
        </is>
      </c>
      <c r="E261" s="345" t="n">
        <v>5.57</v>
      </c>
      <c r="F261" s="349" t="inlineStr">
        <is>
          <t>200</t>
        </is>
      </c>
      <c r="G261" s="349" t="inlineStr">
        <is>
          <t>Tubo PVC</t>
        </is>
      </c>
      <c r="H261" s="345" t="n">
        <v>0.6</v>
      </c>
      <c r="I261" s="345" t="n">
        <v>2.67</v>
      </c>
      <c r="J261" s="365" t="inlineStr">
        <is>
          <t>PENDENTE</t>
        </is>
      </c>
    </row>
    <row r="262" ht="15" customHeight="1" s="290">
      <c r="A262" s="295" t="inlineStr">
        <is>
          <t>ESGOTO</t>
        </is>
      </c>
      <c r="B262" s="295" t="inlineStr">
        <is>
          <t>T-257</t>
        </is>
      </c>
      <c r="C262" s="295" t="inlineStr">
        <is>
          <t>PI 71</t>
        </is>
      </c>
      <c r="D262" s="334" t="inlineStr">
        <is>
          <t>PI 89</t>
        </is>
      </c>
      <c r="E262" s="340" t="n">
        <v>5.88</v>
      </c>
      <c r="F262" s="334" t="inlineStr">
        <is>
          <t>200</t>
        </is>
      </c>
      <c r="G262" s="334" t="inlineStr">
        <is>
          <t>Tubo PVC</t>
        </is>
      </c>
      <c r="H262" s="340" t="n">
        <v>0.6</v>
      </c>
      <c r="I262" s="340" t="n">
        <v>2.82</v>
      </c>
      <c r="J262" s="365" t="inlineStr">
        <is>
          <t>PENDENTE</t>
        </is>
      </c>
    </row>
    <row r="263" ht="15" customHeight="1" s="290">
      <c r="A263" s="296" t="inlineStr">
        <is>
          <t>ESGOTO</t>
        </is>
      </c>
      <c r="B263" s="296" t="inlineStr">
        <is>
          <t>T-258</t>
        </is>
      </c>
      <c r="C263" s="296" t="inlineStr">
        <is>
          <t>PI 62</t>
        </is>
      </c>
      <c r="D263" s="349" t="inlineStr">
        <is>
          <t>PI 68</t>
        </is>
      </c>
      <c r="E263" s="345" t="n">
        <v>8.220000000000001</v>
      </c>
      <c r="F263" s="349" t="inlineStr">
        <is>
          <t>200</t>
        </is>
      </c>
      <c r="G263" s="349" t="inlineStr">
        <is>
          <t>Tubo PVC</t>
        </is>
      </c>
      <c r="H263" s="345" t="n">
        <v>0.6</v>
      </c>
      <c r="I263" s="345" t="n">
        <v>3.95</v>
      </c>
      <c r="J263" s="365" t="inlineStr">
        <is>
          <t>PENDENTE</t>
        </is>
      </c>
    </row>
    <row r="264" ht="15" customHeight="1" s="290">
      <c r="A264" s="295" t="inlineStr">
        <is>
          <t>ESGOTO</t>
        </is>
      </c>
      <c r="B264" s="295" t="inlineStr">
        <is>
          <t>T-259</t>
        </is>
      </c>
      <c r="C264" s="295" t="inlineStr">
        <is>
          <t>PI 57</t>
        </is>
      </c>
      <c r="D264" s="334" t="inlineStr">
        <is>
          <t>PI 88</t>
        </is>
      </c>
      <c r="E264" s="340" t="n">
        <v>7.75</v>
      </c>
      <c r="F264" s="334" t="inlineStr">
        <is>
          <t>200</t>
        </is>
      </c>
      <c r="G264" s="334" t="inlineStr">
        <is>
          <t>Tubo PVC</t>
        </is>
      </c>
      <c r="H264" s="340" t="n">
        <v>0.6</v>
      </c>
      <c r="I264" s="340" t="n">
        <v>3.72</v>
      </c>
      <c r="J264" s="365" t="inlineStr">
        <is>
          <t>PENDENTE</t>
        </is>
      </c>
    </row>
    <row r="265" ht="15" customHeight="1" s="290">
      <c r="A265" s="296" t="inlineStr">
        <is>
          <t>ESGOTO</t>
        </is>
      </c>
      <c r="B265" s="296" t="inlineStr">
        <is>
          <t>T-260</t>
        </is>
      </c>
      <c r="C265" s="296" t="inlineStr">
        <is>
          <t>PV 27</t>
        </is>
      </c>
      <c r="D265" s="349" t="inlineStr">
        <is>
          <t>PI 211</t>
        </is>
      </c>
      <c r="E265" s="345" t="n">
        <v>6.63</v>
      </c>
      <c r="F265" s="349" t="inlineStr">
        <is>
          <t>200</t>
        </is>
      </c>
      <c r="G265" s="349" t="inlineStr">
        <is>
          <t>Tubo PVC</t>
        </is>
      </c>
      <c r="H265" s="345" t="n">
        <v>1.27</v>
      </c>
      <c r="I265" s="345" t="n">
        <v>6.76</v>
      </c>
      <c r="J265" s="365" t="inlineStr">
        <is>
          <t>PENDENTE</t>
        </is>
      </c>
    </row>
    <row r="266" ht="15" customHeight="1" s="290">
      <c r="A266" s="295" t="inlineStr">
        <is>
          <t>TOTAL</t>
        </is>
      </c>
      <c r="B266" s="295" t="n"/>
      <c r="C266" s="295" t="n"/>
      <c r="D266" s="334" t="n"/>
      <c r="E266" s="340" t="n">
        <v>2140.41</v>
      </c>
      <c r="F266" s="334" t="n"/>
      <c r="G266" s="334" t="n"/>
      <c r="H266" s="334" t="n"/>
      <c r="I266" s="334" t="n"/>
      <c r="J266" s="334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13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Morro do Tetéu | ESG 21% | AGU 74%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10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1037/5034m (21%)</t>
        </is>
      </c>
      <c r="C4" s="295" t="n"/>
      <c r="D4" s="334" t="n"/>
      <c r="E4" s="334" t="inlineStr">
        <is>
          <t>AG: 338/457m (74%)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PI 102</t>
        </is>
      </c>
      <c r="D6" s="334" t="inlineStr">
        <is>
          <t>PI 103</t>
        </is>
      </c>
      <c r="E6" s="340" t="n">
        <v>15.82</v>
      </c>
      <c r="F6" s="334" t="inlineStr">
        <is>
          <t>200</t>
        </is>
      </c>
      <c r="G6" s="334" t="inlineStr">
        <is>
          <t>Tubo PVC</t>
        </is>
      </c>
      <c r="H6" s="340" t="n">
        <v>0.6</v>
      </c>
      <c r="I6" s="340" t="n">
        <v>7.59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PI 103</t>
        </is>
      </c>
      <c r="D7" s="349" t="inlineStr">
        <is>
          <t>PI 104</t>
        </is>
      </c>
      <c r="E7" s="345" t="n">
        <v>10.57</v>
      </c>
      <c r="F7" s="349" t="inlineStr">
        <is>
          <t>200</t>
        </is>
      </c>
      <c r="G7" s="349" t="inlineStr">
        <is>
          <t>Tubo PVC</t>
        </is>
      </c>
      <c r="H7" s="345" t="n">
        <v>0.6</v>
      </c>
      <c r="I7" s="345" t="n">
        <v>5.07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PI 104</t>
        </is>
      </c>
      <c r="D8" s="334" t="inlineStr">
        <is>
          <t>PI 105</t>
        </is>
      </c>
      <c r="E8" s="340" t="n">
        <v>2.59</v>
      </c>
      <c r="F8" s="334" t="inlineStr">
        <is>
          <t>200</t>
        </is>
      </c>
      <c r="G8" s="334" t="inlineStr">
        <is>
          <t>Tubo PVC</t>
        </is>
      </c>
      <c r="H8" s="340" t="n">
        <v>0.6</v>
      </c>
      <c r="I8" s="340" t="n">
        <v>1.24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PI 105</t>
        </is>
      </c>
      <c r="D9" s="349" t="inlineStr">
        <is>
          <t>PI 106</t>
        </is>
      </c>
      <c r="E9" s="345" t="n">
        <v>8.880000000000001</v>
      </c>
      <c r="F9" s="349" t="inlineStr">
        <is>
          <t>200</t>
        </is>
      </c>
      <c r="G9" s="349" t="inlineStr">
        <is>
          <t>Tubo PVC</t>
        </is>
      </c>
      <c r="H9" s="345" t="n">
        <v>0.6</v>
      </c>
      <c r="I9" s="345" t="n">
        <v>4.26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PI 106</t>
        </is>
      </c>
      <c r="D10" s="334" t="inlineStr">
        <is>
          <t>PI 107</t>
        </is>
      </c>
      <c r="E10" s="340" t="n">
        <v>2.24</v>
      </c>
      <c r="F10" s="334" t="inlineStr">
        <is>
          <t>200</t>
        </is>
      </c>
      <c r="G10" s="334" t="inlineStr">
        <is>
          <t>Tubo PVC</t>
        </is>
      </c>
      <c r="H10" s="340" t="n">
        <v>0.6</v>
      </c>
      <c r="I10" s="340" t="n">
        <v>1.08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PI 107</t>
        </is>
      </c>
      <c r="D11" s="349" t="inlineStr">
        <is>
          <t>PI 108</t>
        </is>
      </c>
      <c r="E11" s="345" t="n">
        <v>4.35</v>
      </c>
      <c r="F11" s="349" t="inlineStr">
        <is>
          <t>200</t>
        </is>
      </c>
      <c r="G11" s="349" t="inlineStr">
        <is>
          <t>Tubo PVC</t>
        </is>
      </c>
      <c r="H11" s="345" t="n">
        <v>0.6</v>
      </c>
      <c r="I11" s="345" t="n">
        <v>2.09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PI 108</t>
        </is>
      </c>
      <c r="D12" s="334" t="inlineStr">
        <is>
          <t>PI 109</t>
        </is>
      </c>
      <c r="E12" s="340" t="n">
        <v>2.15</v>
      </c>
      <c r="F12" s="334" t="inlineStr">
        <is>
          <t>200</t>
        </is>
      </c>
      <c r="G12" s="334" t="inlineStr">
        <is>
          <t>Tubo PVC</t>
        </is>
      </c>
      <c r="H12" s="340" t="n">
        <v>0.6</v>
      </c>
      <c r="I12" s="340" t="n">
        <v>1.03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PI 109</t>
        </is>
      </c>
      <c r="D13" s="349" t="inlineStr">
        <is>
          <t>PI 110</t>
        </is>
      </c>
      <c r="E13" s="345" t="n">
        <v>10.67</v>
      </c>
      <c r="F13" s="349" t="inlineStr">
        <is>
          <t>200</t>
        </is>
      </c>
      <c r="G13" s="349" t="inlineStr">
        <is>
          <t>Tubo PVC</t>
        </is>
      </c>
      <c r="H13" s="345" t="n">
        <v>0.6</v>
      </c>
      <c r="I13" s="345" t="n">
        <v>5.12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PI 111</t>
        </is>
      </c>
      <c r="D14" s="334" t="inlineStr">
        <is>
          <t>PI 112</t>
        </is>
      </c>
      <c r="E14" s="340" t="n">
        <v>10.85</v>
      </c>
      <c r="F14" s="334" t="inlineStr">
        <is>
          <t>200</t>
        </is>
      </c>
      <c r="G14" s="334" t="inlineStr">
        <is>
          <t>Tubo PVC</t>
        </is>
      </c>
      <c r="H14" s="340" t="n">
        <v>0.6</v>
      </c>
      <c r="I14" s="340" t="n">
        <v>5.21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PI 112</t>
        </is>
      </c>
      <c r="D15" s="349" t="inlineStr">
        <is>
          <t>PI 113</t>
        </is>
      </c>
      <c r="E15" s="345" t="n">
        <v>3.91</v>
      </c>
      <c r="F15" s="349" t="inlineStr">
        <is>
          <t>200</t>
        </is>
      </c>
      <c r="G15" s="349" t="inlineStr">
        <is>
          <t>Tubo PVC</t>
        </is>
      </c>
      <c r="H15" s="345" t="n">
        <v>0.6</v>
      </c>
      <c r="I15" s="345" t="n">
        <v>1.88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PI 114</t>
        </is>
      </c>
      <c r="D16" s="334" t="inlineStr">
        <is>
          <t>PI 115</t>
        </is>
      </c>
      <c r="E16" s="340" t="n">
        <v>9.390000000000001</v>
      </c>
      <c r="F16" s="334" t="inlineStr">
        <is>
          <t>200</t>
        </is>
      </c>
      <c r="G16" s="334" t="inlineStr">
        <is>
          <t>Tubo PVC</t>
        </is>
      </c>
      <c r="H16" s="340" t="n">
        <v>1.2</v>
      </c>
      <c r="I16" s="340" t="n">
        <v>9.01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PI 115</t>
        </is>
      </c>
      <c r="D17" s="349" t="inlineStr">
        <is>
          <t>PI 116</t>
        </is>
      </c>
      <c r="E17" s="345" t="n">
        <v>9.76</v>
      </c>
      <c r="F17" s="349" t="inlineStr">
        <is>
          <t>200</t>
        </is>
      </c>
      <c r="G17" s="349" t="inlineStr">
        <is>
          <t>Tubo PVC</t>
        </is>
      </c>
      <c r="H17" s="345" t="n">
        <v>0.6</v>
      </c>
      <c r="I17" s="345" t="n">
        <v>4.68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PI 116</t>
        </is>
      </c>
      <c r="D18" s="334" t="inlineStr">
        <is>
          <t>PI 108</t>
        </is>
      </c>
      <c r="E18" s="340" t="n">
        <v>5.47</v>
      </c>
      <c r="F18" s="334" t="inlineStr">
        <is>
          <t>200</t>
        </is>
      </c>
      <c r="G18" s="334" t="inlineStr">
        <is>
          <t>Tubo PVC</t>
        </is>
      </c>
      <c r="H18" s="340" t="n">
        <v>0.6</v>
      </c>
      <c r="I18" s="340" t="n">
        <v>2.63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PI 115</t>
        </is>
      </c>
      <c r="D19" s="349" t="inlineStr">
        <is>
          <t>PI 117</t>
        </is>
      </c>
      <c r="E19" s="345" t="n">
        <v>10.77</v>
      </c>
      <c r="F19" s="349" t="inlineStr">
        <is>
          <t>200</t>
        </is>
      </c>
      <c r="G19" s="349" t="inlineStr">
        <is>
          <t>Tubo PVC</t>
        </is>
      </c>
      <c r="H19" s="345" t="n">
        <v>0.6</v>
      </c>
      <c r="I19" s="345" t="n">
        <v>5.17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PI 117</t>
        </is>
      </c>
      <c r="D20" s="334" t="inlineStr">
        <is>
          <t>PI 118</t>
        </is>
      </c>
      <c r="E20" s="340" t="n">
        <v>2.9</v>
      </c>
      <c r="F20" s="334" t="inlineStr">
        <is>
          <t>200</t>
        </is>
      </c>
      <c r="G20" s="334" t="inlineStr">
        <is>
          <t>Tubo PVC</t>
        </is>
      </c>
      <c r="H20" s="340" t="n">
        <v>0.6</v>
      </c>
      <c r="I20" s="340" t="n">
        <v>1.39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PI 119</t>
        </is>
      </c>
      <c r="D21" s="349" t="inlineStr">
        <is>
          <t>PI 120</t>
        </is>
      </c>
      <c r="E21" s="345" t="n">
        <v>32.84</v>
      </c>
      <c r="F21" s="349" t="inlineStr">
        <is>
          <t>200</t>
        </is>
      </c>
      <c r="G21" s="349" t="inlineStr">
        <is>
          <t>Tubo PVC</t>
        </is>
      </c>
      <c r="H21" s="345" t="n">
        <v>0.6</v>
      </c>
      <c r="I21" s="345" t="n">
        <v>15.76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PI 120</t>
        </is>
      </c>
      <c r="D22" s="334" t="inlineStr">
        <is>
          <t>PI 121</t>
        </is>
      </c>
      <c r="E22" s="340" t="n">
        <v>13.15</v>
      </c>
      <c r="F22" s="334" t="inlineStr">
        <is>
          <t>200</t>
        </is>
      </c>
      <c r="G22" s="334" t="inlineStr">
        <is>
          <t>Tubo PVC</t>
        </is>
      </c>
      <c r="H22" s="340" t="n">
        <v>0.6</v>
      </c>
      <c r="I22" s="340" t="n">
        <v>6.31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PI 121</t>
        </is>
      </c>
      <c r="D23" s="349" t="inlineStr">
        <is>
          <t>PI 122</t>
        </is>
      </c>
      <c r="E23" s="345" t="n">
        <v>34.14</v>
      </c>
      <c r="F23" s="349" t="inlineStr">
        <is>
          <t>200</t>
        </is>
      </c>
      <c r="G23" s="349" t="inlineStr">
        <is>
          <t>Tubo PVC</t>
        </is>
      </c>
      <c r="H23" s="345" t="n">
        <v>0.6</v>
      </c>
      <c r="I23" s="345" t="n">
        <v>16.39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PI 122</t>
        </is>
      </c>
      <c r="D24" s="334" t="inlineStr">
        <is>
          <t>PI 123</t>
        </is>
      </c>
      <c r="E24" s="340" t="n">
        <v>20.92</v>
      </c>
      <c r="F24" s="334" t="inlineStr">
        <is>
          <t>200</t>
        </is>
      </c>
      <c r="G24" s="334" t="inlineStr">
        <is>
          <t>Tubo PVC</t>
        </is>
      </c>
      <c r="H24" s="340" t="n">
        <v>0.6</v>
      </c>
      <c r="I24" s="340" t="n">
        <v>10.04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PI 123</t>
        </is>
      </c>
      <c r="D25" s="349" t="inlineStr">
        <is>
          <t>PI 124</t>
        </is>
      </c>
      <c r="E25" s="345" t="n">
        <v>21.13</v>
      </c>
      <c r="F25" s="349" t="inlineStr">
        <is>
          <t>200</t>
        </is>
      </c>
      <c r="G25" s="349" t="inlineStr">
        <is>
          <t>Tubo PVC</t>
        </is>
      </c>
      <c r="H25" s="345" t="n">
        <v>0.6</v>
      </c>
      <c r="I25" s="345" t="n">
        <v>10.14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PI 124</t>
        </is>
      </c>
      <c r="D26" s="334" t="inlineStr">
        <is>
          <t>PI 125</t>
        </is>
      </c>
      <c r="E26" s="340" t="n">
        <v>1.19</v>
      </c>
      <c r="F26" s="334" t="inlineStr">
        <is>
          <t>200</t>
        </is>
      </c>
      <c r="G26" s="334" t="inlineStr">
        <is>
          <t>Tubo PVC</t>
        </is>
      </c>
      <c r="H26" s="340" t="n">
        <v>0.6</v>
      </c>
      <c r="I26" s="340" t="n">
        <v>0.57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PI 125</t>
        </is>
      </c>
      <c r="D27" s="349" t="inlineStr">
        <is>
          <t>PI 126</t>
        </is>
      </c>
      <c r="E27" s="345" t="n">
        <v>4.76</v>
      </c>
      <c r="F27" s="349" t="inlineStr">
        <is>
          <t>200</t>
        </is>
      </c>
      <c r="G27" s="349" t="inlineStr">
        <is>
          <t>Tubo PVC</t>
        </is>
      </c>
      <c r="H27" s="345" t="n">
        <v>0.6</v>
      </c>
      <c r="I27" s="345" t="n">
        <v>2.28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PI 126</t>
        </is>
      </c>
      <c r="D28" s="334" t="inlineStr">
        <is>
          <t>PI 127</t>
        </is>
      </c>
      <c r="E28" s="340" t="n">
        <v>10.78</v>
      </c>
      <c r="F28" s="334" t="inlineStr">
        <is>
          <t>200</t>
        </is>
      </c>
      <c r="G28" s="334" t="inlineStr">
        <is>
          <t>Tubo PVC</t>
        </is>
      </c>
      <c r="H28" s="340" t="n">
        <v>0.6</v>
      </c>
      <c r="I28" s="340" t="n">
        <v>5.17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PI 127</t>
        </is>
      </c>
      <c r="D29" s="349" t="inlineStr">
        <is>
          <t>PI 128</t>
        </is>
      </c>
      <c r="E29" s="345" t="n">
        <v>7.85</v>
      </c>
      <c r="F29" s="349" t="inlineStr">
        <is>
          <t>200</t>
        </is>
      </c>
      <c r="G29" s="349" t="inlineStr">
        <is>
          <t>Tubo PVC</t>
        </is>
      </c>
      <c r="H29" s="345" t="n">
        <v>0.54</v>
      </c>
      <c r="I29" s="345" t="n">
        <v>3.36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PI 128</t>
        </is>
      </c>
      <c r="D30" s="334" t="inlineStr">
        <is>
          <t>PI 129</t>
        </is>
      </c>
      <c r="E30" s="340" t="n">
        <v>8.06</v>
      </c>
      <c r="F30" s="334" t="inlineStr">
        <is>
          <t>200</t>
        </is>
      </c>
      <c r="G30" s="334" t="inlineStr">
        <is>
          <t>Tubo PVC</t>
        </is>
      </c>
      <c r="H30" s="340" t="n">
        <v>0.54</v>
      </c>
      <c r="I30" s="340" t="n">
        <v>3.45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PI 129</t>
        </is>
      </c>
      <c r="D31" s="349" t="inlineStr">
        <is>
          <t>PI 130</t>
        </is>
      </c>
      <c r="E31" s="345" t="n">
        <v>12.38</v>
      </c>
      <c r="F31" s="349" t="inlineStr">
        <is>
          <t>200</t>
        </is>
      </c>
      <c r="G31" s="349" t="inlineStr">
        <is>
          <t>Tubo PVC</t>
        </is>
      </c>
      <c r="H31" s="345" t="n">
        <v>0.6</v>
      </c>
      <c r="I31" s="345" t="n">
        <v>5.94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PI 131</t>
        </is>
      </c>
      <c r="D32" s="334" t="inlineStr">
        <is>
          <t>PI 130</t>
        </is>
      </c>
      <c r="E32" s="340" t="n">
        <v>10.92</v>
      </c>
      <c r="F32" s="334" t="inlineStr">
        <is>
          <t>200</t>
        </is>
      </c>
      <c r="G32" s="334" t="inlineStr">
        <is>
          <t>Tubo PVC</t>
        </is>
      </c>
      <c r="H32" s="340" t="n">
        <v>1.7</v>
      </c>
      <c r="I32" s="340" t="n">
        <v>14.85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PI 131</t>
        </is>
      </c>
      <c r="D33" s="349" t="inlineStr">
        <is>
          <t>PI 132</t>
        </is>
      </c>
      <c r="E33" s="345" t="n">
        <v>13.77</v>
      </c>
      <c r="F33" s="349" t="inlineStr">
        <is>
          <t>200</t>
        </is>
      </c>
      <c r="G33" s="349" t="inlineStr">
        <is>
          <t>Tubo PVC</t>
        </is>
      </c>
      <c r="H33" s="345" t="n">
        <v>1.59</v>
      </c>
      <c r="I33" s="345" t="n">
        <v>17.52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PI 132</t>
        </is>
      </c>
      <c r="D34" s="334" t="inlineStr">
        <is>
          <t>PI 133</t>
        </is>
      </c>
      <c r="E34" s="340" t="n">
        <v>7.92</v>
      </c>
      <c r="F34" s="334" t="inlineStr">
        <is>
          <t>200</t>
        </is>
      </c>
      <c r="G34" s="334" t="inlineStr">
        <is>
          <t>Tubo PVC</t>
        </is>
      </c>
      <c r="H34" s="340" t="n">
        <v>0.49</v>
      </c>
      <c r="I34" s="340" t="n">
        <v>3.11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PI 133</t>
        </is>
      </c>
      <c r="D35" s="349" t="inlineStr">
        <is>
          <t>PI 134</t>
        </is>
      </c>
      <c r="E35" s="345" t="n">
        <v>7.5</v>
      </c>
      <c r="F35" s="349" t="inlineStr">
        <is>
          <t>200</t>
        </is>
      </c>
      <c r="G35" s="349" t="inlineStr">
        <is>
          <t>Tubo PVC</t>
        </is>
      </c>
      <c r="H35" s="345" t="n">
        <v>0.7</v>
      </c>
      <c r="I35" s="345" t="n">
        <v>4.2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PI 135</t>
        </is>
      </c>
      <c r="D36" s="334" t="inlineStr">
        <is>
          <t>PI 136</t>
        </is>
      </c>
      <c r="E36" s="340" t="n">
        <v>4.06</v>
      </c>
      <c r="F36" s="334" t="inlineStr">
        <is>
          <t>200</t>
        </is>
      </c>
      <c r="G36" s="334" t="inlineStr">
        <is>
          <t>Tubo PVC</t>
        </is>
      </c>
      <c r="H36" s="340" t="n">
        <v>0.5</v>
      </c>
      <c r="I36" s="340" t="n">
        <v>1.62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PI 136</t>
        </is>
      </c>
      <c r="D37" s="349" t="inlineStr">
        <is>
          <t>PI 137</t>
        </is>
      </c>
      <c r="E37" s="345" t="n">
        <v>5.67</v>
      </c>
      <c r="F37" s="349" t="inlineStr">
        <is>
          <t>200</t>
        </is>
      </c>
      <c r="G37" s="349" t="inlineStr">
        <is>
          <t>Tubo PVC</t>
        </is>
      </c>
      <c r="H37" s="345" t="n">
        <v>0.6</v>
      </c>
      <c r="I37" s="345" t="n">
        <v>2.72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PI 137</t>
        </is>
      </c>
      <c r="D38" s="334" t="inlineStr">
        <is>
          <t>PI 138</t>
        </is>
      </c>
      <c r="E38" s="340" t="n">
        <v>15.79</v>
      </c>
      <c r="F38" s="334" t="inlineStr">
        <is>
          <t>200</t>
        </is>
      </c>
      <c r="G38" s="334" t="inlineStr">
        <is>
          <t>Tubo PVC</t>
        </is>
      </c>
      <c r="H38" s="340" t="n">
        <v>0.6</v>
      </c>
      <c r="I38" s="340" t="n">
        <v>7.58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PI 138</t>
        </is>
      </c>
      <c r="D39" s="349" t="inlineStr">
        <is>
          <t>PI 139</t>
        </is>
      </c>
      <c r="E39" s="345" t="n">
        <v>15.6</v>
      </c>
      <c r="F39" s="349" t="inlineStr">
        <is>
          <t>200</t>
        </is>
      </c>
      <c r="G39" s="349" t="inlineStr">
        <is>
          <t>Tubo PVC</t>
        </is>
      </c>
      <c r="H39" s="345" t="n">
        <v>0.6</v>
      </c>
      <c r="I39" s="345" t="n">
        <v>7.49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139</t>
        </is>
      </c>
      <c r="D40" s="334" t="inlineStr">
        <is>
          <t>PI 140</t>
        </is>
      </c>
      <c r="E40" s="340" t="n">
        <v>4.66</v>
      </c>
      <c r="F40" s="334" t="inlineStr">
        <is>
          <t>200</t>
        </is>
      </c>
      <c r="G40" s="334" t="inlineStr">
        <is>
          <t>Tubo PVC</t>
        </is>
      </c>
      <c r="H40" s="340" t="n">
        <v>0.6</v>
      </c>
      <c r="I40" s="340" t="n">
        <v>2.24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140</t>
        </is>
      </c>
      <c r="D41" s="349" t="inlineStr">
        <is>
          <t>PI 141</t>
        </is>
      </c>
      <c r="E41" s="345" t="n">
        <v>5.58</v>
      </c>
      <c r="F41" s="349" t="inlineStr">
        <is>
          <t>200</t>
        </is>
      </c>
      <c r="G41" s="349" t="inlineStr">
        <is>
          <t>Tubo PVC</t>
        </is>
      </c>
      <c r="H41" s="345" t="n">
        <v>0.6</v>
      </c>
      <c r="I41" s="345" t="n">
        <v>2.68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141</t>
        </is>
      </c>
      <c r="D42" s="334" t="inlineStr">
        <is>
          <t>PI 142</t>
        </is>
      </c>
      <c r="E42" s="340" t="n">
        <v>5.67</v>
      </c>
      <c r="F42" s="334" t="inlineStr">
        <is>
          <t>200</t>
        </is>
      </c>
      <c r="G42" s="334" t="inlineStr">
        <is>
          <t>Tubo PVC</t>
        </is>
      </c>
      <c r="H42" s="340" t="n">
        <v>0.6</v>
      </c>
      <c r="I42" s="340" t="n">
        <v>2.72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139</t>
        </is>
      </c>
      <c r="D43" s="349" t="inlineStr">
        <is>
          <t>PI 143</t>
        </is>
      </c>
      <c r="E43" s="345" t="n">
        <v>12.41</v>
      </c>
      <c r="F43" s="349" t="inlineStr">
        <is>
          <t>200</t>
        </is>
      </c>
      <c r="G43" s="349" t="inlineStr">
        <is>
          <t>Tubo PVC</t>
        </is>
      </c>
      <c r="H43" s="345" t="n">
        <v>0.6</v>
      </c>
      <c r="I43" s="345" t="n">
        <v>5.96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143</t>
        </is>
      </c>
      <c r="D44" s="334" t="inlineStr">
        <is>
          <t>PI 144</t>
        </is>
      </c>
      <c r="E44" s="340" t="n">
        <v>25.04</v>
      </c>
      <c r="F44" s="334" t="inlineStr">
        <is>
          <t>200</t>
        </is>
      </c>
      <c r="G44" s="334" t="inlineStr">
        <is>
          <t>Tubo PVC</t>
        </is>
      </c>
      <c r="H44" s="340" t="n">
        <v>0.6</v>
      </c>
      <c r="I44" s="340" t="n">
        <v>12.02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144</t>
        </is>
      </c>
      <c r="D45" s="349" t="inlineStr">
        <is>
          <t>PI 145</t>
        </is>
      </c>
      <c r="E45" s="345" t="n">
        <v>27.92</v>
      </c>
      <c r="F45" s="349" t="inlineStr">
        <is>
          <t>200</t>
        </is>
      </c>
      <c r="G45" s="349" t="inlineStr">
        <is>
          <t>Tubo PVC</t>
        </is>
      </c>
      <c r="H45" s="345" t="n">
        <v>0.6</v>
      </c>
      <c r="I45" s="345" t="n">
        <v>13.4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145</t>
        </is>
      </c>
      <c r="D46" s="334" t="inlineStr">
        <is>
          <t>PI 146</t>
        </is>
      </c>
      <c r="E46" s="340" t="n">
        <v>38.54</v>
      </c>
      <c r="F46" s="334" t="inlineStr">
        <is>
          <t>200</t>
        </is>
      </c>
      <c r="G46" s="334" t="inlineStr">
        <is>
          <t>Tubo PVC</t>
        </is>
      </c>
      <c r="H46" s="340" t="n">
        <v>0.6</v>
      </c>
      <c r="I46" s="340" t="n">
        <v>18.5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146</t>
        </is>
      </c>
      <c r="D47" s="349" t="inlineStr">
        <is>
          <t>PI 147</t>
        </is>
      </c>
      <c r="E47" s="345" t="n">
        <v>6.34</v>
      </c>
      <c r="F47" s="349" t="inlineStr">
        <is>
          <t>200</t>
        </is>
      </c>
      <c r="G47" s="349" t="inlineStr">
        <is>
          <t>Tubo PVC</t>
        </is>
      </c>
      <c r="H47" s="345" t="n">
        <v>0.6</v>
      </c>
      <c r="I47" s="345" t="n">
        <v>3.04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147</t>
        </is>
      </c>
      <c r="D48" s="334" t="inlineStr">
        <is>
          <t>PI 148</t>
        </is>
      </c>
      <c r="E48" s="340" t="n">
        <v>41.9</v>
      </c>
      <c r="F48" s="334" t="inlineStr">
        <is>
          <t>200</t>
        </is>
      </c>
      <c r="G48" s="334" t="inlineStr">
        <is>
          <t>Tubo PVC</t>
        </is>
      </c>
      <c r="H48" s="340" t="n">
        <v>0.6</v>
      </c>
      <c r="I48" s="340" t="n">
        <v>20.11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148</t>
        </is>
      </c>
      <c r="D49" s="349" t="inlineStr">
        <is>
          <t>PI 149</t>
        </is>
      </c>
      <c r="E49" s="345" t="n">
        <v>6.82</v>
      </c>
      <c r="F49" s="349" t="inlineStr">
        <is>
          <t>200</t>
        </is>
      </c>
      <c r="G49" s="349" t="inlineStr">
        <is>
          <t>Tubo PVC</t>
        </is>
      </c>
      <c r="H49" s="345" t="n">
        <v>0.6</v>
      </c>
      <c r="I49" s="345" t="n">
        <v>3.27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149</t>
        </is>
      </c>
      <c r="D50" s="334" t="inlineStr">
        <is>
          <t>PI 150</t>
        </is>
      </c>
      <c r="E50" s="340" t="n">
        <v>21.21</v>
      </c>
      <c r="F50" s="334" t="inlineStr">
        <is>
          <t>200</t>
        </is>
      </c>
      <c r="G50" s="334" t="inlineStr">
        <is>
          <t>Tubo PVC</t>
        </is>
      </c>
      <c r="H50" s="340" t="n">
        <v>0.6</v>
      </c>
      <c r="I50" s="340" t="n">
        <v>10.18</v>
      </c>
      <c r="J50" s="365" t="inlineStr">
        <is>
          <t>PENDENTE</t>
        </is>
      </c>
    </row>
    <row r="51" ht="15" customHeight="1" s="290">
      <c r="A51" s="296" t="inlineStr">
        <is>
          <t>ESGOTO</t>
        </is>
      </c>
      <c r="B51" s="296" t="inlineStr">
        <is>
          <t>T-046</t>
        </is>
      </c>
      <c r="C51" s="296" t="inlineStr">
        <is>
          <t>PI 150</t>
        </is>
      </c>
      <c r="D51" s="349" t="inlineStr">
        <is>
          <t>PI 151</t>
        </is>
      </c>
      <c r="E51" s="345" t="n">
        <v>55.54</v>
      </c>
      <c r="F51" s="349" t="inlineStr">
        <is>
          <t>200</t>
        </is>
      </c>
      <c r="G51" s="349" t="inlineStr">
        <is>
          <t>Tubo PVC</t>
        </is>
      </c>
      <c r="H51" s="345" t="n">
        <v>0.6</v>
      </c>
      <c r="I51" s="345" t="n">
        <v>26.66</v>
      </c>
      <c r="J51" s="365" t="inlineStr">
        <is>
          <t>PENDENTE</t>
        </is>
      </c>
    </row>
    <row r="52" ht="15" customHeight="1" s="290">
      <c r="A52" s="295" t="inlineStr">
        <is>
          <t>ESGOTO</t>
        </is>
      </c>
      <c r="B52" s="295" t="inlineStr">
        <is>
          <t>T-047</t>
        </is>
      </c>
      <c r="C52" s="295" t="inlineStr">
        <is>
          <t>PI 151</t>
        </is>
      </c>
      <c r="D52" s="334" t="inlineStr">
        <is>
          <t>PI 152</t>
        </is>
      </c>
      <c r="E52" s="340" t="n">
        <v>8.5</v>
      </c>
      <c r="F52" s="334" t="inlineStr">
        <is>
          <t>200</t>
        </is>
      </c>
      <c r="G52" s="334" t="inlineStr">
        <is>
          <t>Tubo PVC</t>
        </is>
      </c>
      <c r="H52" s="340" t="n">
        <v>0.6</v>
      </c>
      <c r="I52" s="340" t="n">
        <v>4.08</v>
      </c>
      <c r="J52" s="365" t="inlineStr">
        <is>
          <t>PENDENTE</t>
        </is>
      </c>
    </row>
    <row r="53" ht="15" customHeight="1" s="290">
      <c r="A53" s="296" t="inlineStr">
        <is>
          <t>ESGOTO</t>
        </is>
      </c>
      <c r="B53" s="296" t="inlineStr">
        <is>
          <t>T-048</t>
        </is>
      </c>
      <c r="C53" s="296" t="inlineStr">
        <is>
          <t>PI 152</t>
        </is>
      </c>
      <c r="D53" s="349" t="inlineStr">
        <is>
          <t>PI 153</t>
        </is>
      </c>
      <c r="E53" s="345" t="n">
        <v>18.54</v>
      </c>
      <c r="F53" s="349" t="inlineStr">
        <is>
          <t>200</t>
        </is>
      </c>
      <c r="G53" s="349" t="inlineStr">
        <is>
          <t>Tubo PVC</t>
        </is>
      </c>
      <c r="H53" s="345" t="n">
        <v>0.6</v>
      </c>
      <c r="I53" s="345" t="n">
        <v>8.9</v>
      </c>
      <c r="J53" s="365" t="inlineStr">
        <is>
          <t>PENDENTE</t>
        </is>
      </c>
    </row>
    <row r="54" ht="15" customHeight="1" s="290">
      <c r="A54" s="295" t="inlineStr">
        <is>
          <t>ESGOTO</t>
        </is>
      </c>
      <c r="B54" s="295" t="inlineStr">
        <is>
          <t>T-049</t>
        </is>
      </c>
      <c r="C54" s="295" t="inlineStr">
        <is>
          <t>PI 145</t>
        </is>
      </c>
      <c r="D54" s="334" t="inlineStr">
        <is>
          <t>PI 154</t>
        </is>
      </c>
      <c r="E54" s="340" t="n">
        <v>14.44</v>
      </c>
      <c r="F54" s="334" t="inlineStr">
        <is>
          <t>200</t>
        </is>
      </c>
      <c r="G54" s="334" t="inlineStr">
        <is>
          <t>Tubo PVC</t>
        </is>
      </c>
      <c r="H54" s="340" t="n">
        <v>0.6</v>
      </c>
      <c r="I54" s="340" t="n">
        <v>6.93</v>
      </c>
      <c r="J54" s="365" t="inlineStr">
        <is>
          <t>PENDENTE</t>
        </is>
      </c>
    </row>
    <row r="55" ht="15" customHeight="1" s="290">
      <c r="A55" s="296" t="inlineStr">
        <is>
          <t>ESGOTO</t>
        </is>
      </c>
      <c r="B55" s="296" t="inlineStr">
        <is>
          <t>T-050</t>
        </is>
      </c>
      <c r="C55" s="296" t="inlineStr">
        <is>
          <t>PI 154</t>
        </is>
      </c>
      <c r="D55" s="349" t="inlineStr">
        <is>
          <t>PI 155</t>
        </is>
      </c>
      <c r="E55" s="345" t="n">
        <v>23.15</v>
      </c>
      <c r="F55" s="349" t="inlineStr">
        <is>
          <t>200</t>
        </is>
      </c>
      <c r="G55" s="349" t="inlineStr">
        <is>
          <t>Tubo PVC</t>
        </is>
      </c>
      <c r="H55" s="345" t="n">
        <v>0.6</v>
      </c>
      <c r="I55" s="345" t="n">
        <v>11.11</v>
      </c>
      <c r="J55" s="365" t="inlineStr">
        <is>
          <t>PENDENTE</t>
        </is>
      </c>
    </row>
    <row r="56" ht="15" customHeight="1" s="290">
      <c r="A56" s="295" t="inlineStr">
        <is>
          <t>ESGOTO</t>
        </is>
      </c>
      <c r="B56" s="295" t="inlineStr">
        <is>
          <t>T-051</t>
        </is>
      </c>
      <c r="C56" s="295" t="inlineStr">
        <is>
          <t>PI 149</t>
        </is>
      </c>
      <c r="D56" s="334" t="inlineStr">
        <is>
          <t>PI 156</t>
        </is>
      </c>
      <c r="E56" s="340" t="n">
        <v>25.95</v>
      </c>
      <c r="F56" s="334" t="inlineStr">
        <is>
          <t>200</t>
        </is>
      </c>
      <c r="G56" s="334" t="inlineStr">
        <is>
          <t>Tubo PVC</t>
        </is>
      </c>
      <c r="H56" s="340" t="n">
        <v>0.6</v>
      </c>
      <c r="I56" s="340" t="n">
        <v>12.46</v>
      </c>
      <c r="J56" s="365" t="inlineStr">
        <is>
          <t>PENDENTE</t>
        </is>
      </c>
    </row>
    <row r="57" ht="15" customHeight="1" s="290">
      <c r="A57" s="296" t="inlineStr">
        <is>
          <t>ESGOTO</t>
        </is>
      </c>
      <c r="B57" s="296" t="inlineStr">
        <is>
          <t>T-052</t>
        </is>
      </c>
      <c r="C57" s="296" t="inlineStr">
        <is>
          <t>PI 155</t>
        </is>
      </c>
      <c r="D57" s="349" t="inlineStr">
        <is>
          <t>PI 149</t>
        </is>
      </c>
      <c r="E57" s="345" t="n">
        <v>13.03</v>
      </c>
      <c r="F57" s="349" t="inlineStr">
        <is>
          <t>200</t>
        </is>
      </c>
      <c r="G57" s="349" t="inlineStr">
        <is>
          <t>Tubo PVC</t>
        </is>
      </c>
      <c r="H57" s="345" t="n">
        <v>0.6</v>
      </c>
      <c r="I57" s="345" t="n">
        <v>6.25</v>
      </c>
      <c r="J57" s="365" t="inlineStr">
        <is>
          <t>PENDENTE</t>
        </is>
      </c>
    </row>
    <row r="58" ht="15" customHeight="1" s="290">
      <c r="A58" s="295" t="inlineStr">
        <is>
          <t>ESGOTO</t>
        </is>
      </c>
      <c r="B58" s="295" t="inlineStr">
        <is>
          <t>T-053</t>
        </is>
      </c>
      <c r="C58" s="295" t="inlineStr">
        <is>
          <t>PI 144</t>
        </is>
      </c>
      <c r="D58" s="334" t="inlineStr">
        <is>
          <t>PI 157</t>
        </is>
      </c>
      <c r="E58" s="340" t="n">
        <v>4.27</v>
      </c>
      <c r="F58" s="334" t="inlineStr">
        <is>
          <t>200</t>
        </is>
      </c>
      <c r="G58" s="334" t="inlineStr">
        <is>
          <t>Tubo PVC</t>
        </is>
      </c>
      <c r="H58" s="340" t="n">
        <v>0.6</v>
      </c>
      <c r="I58" s="340" t="n">
        <v>2.05</v>
      </c>
      <c r="J58" s="365" t="inlineStr">
        <is>
          <t>PENDENTE</t>
        </is>
      </c>
    </row>
    <row r="59" ht="15" customHeight="1" s="290">
      <c r="A59" s="296" t="inlineStr">
        <is>
          <t>ESGOTO</t>
        </is>
      </c>
      <c r="B59" s="296" t="inlineStr">
        <is>
          <t>T-054</t>
        </is>
      </c>
      <c r="C59" s="296" t="inlineStr">
        <is>
          <t>PI 157</t>
        </is>
      </c>
      <c r="D59" s="349" t="inlineStr">
        <is>
          <t>PI 158</t>
        </is>
      </c>
      <c r="E59" s="345" t="n">
        <v>5.78</v>
      </c>
      <c r="F59" s="349" t="inlineStr">
        <is>
          <t>200</t>
        </is>
      </c>
      <c r="G59" s="349" t="inlineStr">
        <is>
          <t>Tubo PVC</t>
        </is>
      </c>
      <c r="H59" s="345" t="n">
        <v>0.6</v>
      </c>
      <c r="I59" s="345" t="n">
        <v>2.77</v>
      </c>
      <c r="J59" s="365" t="inlineStr">
        <is>
          <t>PENDENTE</t>
        </is>
      </c>
    </row>
    <row r="60" ht="15" customHeight="1" s="290">
      <c r="A60" s="295" t="inlineStr">
        <is>
          <t>ESGOTO</t>
        </is>
      </c>
      <c r="B60" s="295" t="inlineStr">
        <is>
          <t>T-055</t>
        </is>
      </c>
      <c r="C60" s="295" t="inlineStr">
        <is>
          <t>PI 158</t>
        </is>
      </c>
      <c r="D60" s="334" t="inlineStr">
        <is>
          <t>PI 159</t>
        </is>
      </c>
      <c r="E60" s="340" t="n">
        <v>7.03</v>
      </c>
      <c r="F60" s="334" t="inlineStr">
        <is>
          <t>200</t>
        </is>
      </c>
      <c r="G60" s="334" t="inlineStr">
        <is>
          <t>Tubo PVC</t>
        </is>
      </c>
      <c r="H60" s="340" t="n">
        <v>0.6</v>
      </c>
      <c r="I60" s="340" t="n">
        <v>3.37</v>
      </c>
      <c r="J60" s="365" t="inlineStr">
        <is>
          <t>PENDENTE</t>
        </is>
      </c>
    </row>
    <row r="61" ht="15" customHeight="1" s="290">
      <c r="A61" s="296" t="inlineStr">
        <is>
          <t>ESGOTO</t>
        </is>
      </c>
      <c r="B61" s="296" t="inlineStr">
        <is>
          <t>T-056</t>
        </is>
      </c>
      <c r="C61" s="296" t="inlineStr">
        <is>
          <t>PI 159</t>
        </is>
      </c>
      <c r="D61" s="349" t="inlineStr">
        <is>
          <t>PI 160</t>
        </is>
      </c>
      <c r="E61" s="345" t="n">
        <v>6.64</v>
      </c>
      <c r="F61" s="349" t="inlineStr">
        <is>
          <t>200</t>
        </is>
      </c>
      <c r="G61" s="349" t="inlineStr">
        <is>
          <t>Tubo PVC</t>
        </is>
      </c>
      <c r="H61" s="345" t="n">
        <v>0.6</v>
      </c>
      <c r="I61" s="345" t="n">
        <v>3.19</v>
      </c>
      <c r="J61" s="365" t="inlineStr">
        <is>
          <t>PENDENTE</t>
        </is>
      </c>
    </row>
    <row r="62" ht="15" customHeight="1" s="290">
      <c r="A62" s="295" t="inlineStr">
        <is>
          <t>ESGOTO</t>
        </is>
      </c>
      <c r="B62" s="295" t="inlineStr">
        <is>
          <t>T-057</t>
        </is>
      </c>
      <c r="C62" s="295" t="inlineStr">
        <is>
          <t>PI 160</t>
        </is>
      </c>
      <c r="D62" s="334" t="inlineStr">
        <is>
          <t>PI 161</t>
        </is>
      </c>
      <c r="E62" s="340" t="n">
        <v>15.1</v>
      </c>
      <c r="F62" s="334" t="inlineStr">
        <is>
          <t>200</t>
        </is>
      </c>
      <c r="G62" s="334" t="inlineStr">
        <is>
          <t>Tubo PVC</t>
        </is>
      </c>
      <c r="H62" s="340" t="n">
        <v>0.6</v>
      </c>
      <c r="I62" s="340" t="n">
        <v>7.25</v>
      </c>
      <c r="J62" s="365" t="inlineStr">
        <is>
          <t>PENDENTE</t>
        </is>
      </c>
    </row>
    <row r="63" ht="15" customHeight="1" s="290">
      <c r="A63" s="296" t="inlineStr">
        <is>
          <t>ESGOTO</t>
        </is>
      </c>
      <c r="B63" s="296" t="inlineStr">
        <is>
          <t>T-058</t>
        </is>
      </c>
      <c r="C63" s="296" t="inlineStr">
        <is>
          <t>PI 137</t>
        </is>
      </c>
      <c r="D63" s="349" t="inlineStr">
        <is>
          <t>PI 161</t>
        </is>
      </c>
      <c r="E63" s="345" t="n">
        <v>14.37</v>
      </c>
      <c r="F63" s="349" t="inlineStr">
        <is>
          <t>200</t>
        </is>
      </c>
      <c r="G63" s="349" t="inlineStr">
        <is>
          <t>Tubo PVC</t>
        </is>
      </c>
      <c r="H63" s="345" t="n">
        <v>0.6</v>
      </c>
      <c r="I63" s="345" t="n">
        <v>6.9</v>
      </c>
      <c r="J63" s="365" t="inlineStr">
        <is>
          <t>PENDENTE</t>
        </is>
      </c>
    </row>
    <row r="64" ht="15" customHeight="1" s="290">
      <c r="A64" s="295" t="inlineStr">
        <is>
          <t>ESGOTO</t>
        </is>
      </c>
      <c r="B64" s="295" t="inlineStr">
        <is>
          <t>T-059</t>
        </is>
      </c>
      <c r="C64" s="295" t="inlineStr">
        <is>
          <t>PI 164</t>
        </is>
      </c>
      <c r="D64" s="334" t="inlineStr">
        <is>
          <t>PI 165</t>
        </is>
      </c>
      <c r="E64" s="340" t="n">
        <v>29.16</v>
      </c>
      <c r="F64" s="334" t="inlineStr">
        <is>
          <t>200</t>
        </is>
      </c>
      <c r="G64" s="334" t="inlineStr">
        <is>
          <t>Tubo PVC</t>
        </is>
      </c>
      <c r="H64" s="340" t="n">
        <v>0.6</v>
      </c>
      <c r="I64" s="340" t="n">
        <v>14</v>
      </c>
      <c r="J64" s="365" t="inlineStr">
        <is>
          <t>PENDENTE</t>
        </is>
      </c>
    </row>
    <row r="65" ht="15" customHeight="1" s="290">
      <c r="A65" s="296" t="inlineStr">
        <is>
          <t>ESGOTO</t>
        </is>
      </c>
      <c r="B65" s="296" t="inlineStr">
        <is>
          <t>T-060</t>
        </is>
      </c>
      <c r="C65" s="296" t="inlineStr">
        <is>
          <t>PI 165</t>
        </is>
      </c>
      <c r="D65" s="349" t="inlineStr">
        <is>
          <t>PI 166</t>
        </is>
      </c>
      <c r="E65" s="345" t="n">
        <v>36.73</v>
      </c>
      <c r="F65" s="349" t="inlineStr">
        <is>
          <t>200</t>
        </is>
      </c>
      <c r="G65" s="349" t="inlineStr">
        <is>
          <t>Tubo PVC</t>
        </is>
      </c>
      <c r="H65" s="345" t="n">
        <v>0.6</v>
      </c>
      <c r="I65" s="345" t="n">
        <v>17.63</v>
      </c>
      <c r="J65" s="365" t="inlineStr">
        <is>
          <t>PENDENTE</t>
        </is>
      </c>
    </row>
    <row r="66" ht="15" customHeight="1" s="290">
      <c r="A66" s="295" t="inlineStr">
        <is>
          <t>ESGOTO</t>
        </is>
      </c>
      <c r="B66" s="295" t="inlineStr">
        <is>
          <t>T-061</t>
        </is>
      </c>
      <c r="C66" s="295" t="inlineStr">
        <is>
          <t>PI 166</t>
        </is>
      </c>
      <c r="D66" s="334" t="inlineStr">
        <is>
          <t>PI 167</t>
        </is>
      </c>
      <c r="E66" s="340" t="n">
        <v>37.55</v>
      </c>
      <c r="F66" s="334" t="inlineStr">
        <is>
          <t>200</t>
        </is>
      </c>
      <c r="G66" s="334" t="inlineStr">
        <is>
          <t>Tubo PVC</t>
        </is>
      </c>
      <c r="H66" s="340" t="n">
        <v>0.6</v>
      </c>
      <c r="I66" s="340" t="n">
        <v>18.02</v>
      </c>
      <c r="J66" s="365" t="inlineStr">
        <is>
          <t>PENDENTE</t>
        </is>
      </c>
    </row>
    <row r="67" ht="15" customHeight="1" s="290">
      <c r="A67" s="296" t="inlineStr">
        <is>
          <t>ESGOTO</t>
        </is>
      </c>
      <c r="B67" s="296" t="inlineStr">
        <is>
          <t>T-062</t>
        </is>
      </c>
      <c r="C67" s="296" t="inlineStr">
        <is>
          <t>PI 167</t>
        </is>
      </c>
      <c r="D67" s="349" t="inlineStr">
        <is>
          <t>PI 168</t>
        </is>
      </c>
      <c r="E67" s="345" t="n">
        <v>29.97</v>
      </c>
      <c r="F67" s="349" t="inlineStr">
        <is>
          <t>200</t>
        </is>
      </c>
      <c r="G67" s="349" t="inlineStr">
        <is>
          <t>Tubo PVC</t>
        </is>
      </c>
      <c r="H67" s="345" t="n">
        <v>0.6</v>
      </c>
      <c r="I67" s="345" t="n">
        <v>14.39</v>
      </c>
      <c r="J67" s="365" t="inlineStr">
        <is>
          <t>PENDENTE</t>
        </is>
      </c>
    </row>
    <row r="68" ht="15" customHeight="1" s="290">
      <c r="A68" s="295" t="inlineStr">
        <is>
          <t>ESGOTO</t>
        </is>
      </c>
      <c r="B68" s="295" t="inlineStr">
        <is>
          <t>T-063</t>
        </is>
      </c>
      <c r="C68" s="295" t="inlineStr">
        <is>
          <t>PI 168</t>
        </is>
      </c>
      <c r="D68" s="334" t="inlineStr">
        <is>
          <t>PI 169</t>
        </is>
      </c>
      <c r="E68" s="340" t="n">
        <v>3.06</v>
      </c>
      <c r="F68" s="334" t="inlineStr">
        <is>
          <t>200</t>
        </is>
      </c>
      <c r="G68" s="334" t="inlineStr">
        <is>
          <t>Tubo PVC</t>
        </is>
      </c>
      <c r="H68" s="340" t="n">
        <v>0.6</v>
      </c>
      <c r="I68" s="340" t="n">
        <v>1.47</v>
      </c>
      <c r="J68" s="365" t="inlineStr">
        <is>
          <t>PENDENTE</t>
        </is>
      </c>
    </row>
    <row r="69" ht="15" customHeight="1" s="290">
      <c r="A69" s="296" t="inlineStr">
        <is>
          <t>ESGOTO</t>
        </is>
      </c>
      <c r="B69" s="296" t="inlineStr">
        <is>
          <t>T-064</t>
        </is>
      </c>
      <c r="C69" s="296" t="inlineStr">
        <is>
          <t>PI 169</t>
        </is>
      </c>
      <c r="D69" s="349" t="inlineStr">
        <is>
          <t>PI 170</t>
        </is>
      </c>
      <c r="E69" s="345" t="n">
        <v>2.36</v>
      </c>
      <c r="F69" s="349" t="inlineStr">
        <is>
          <t>200</t>
        </is>
      </c>
      <c r="G69" s="349" t="inlineStr">
        <is>
          <t>Tubo PVC</t>
        </is>
      </c>
      <c r="H69" s="345" t="n">
        <v>0.6</v>
      </c>
      <c r="I69" s="345" t="n">
        <v>1.13</v>
      </c>
      <c r="J69" s="365" t="inlineStr">
        <is>
          <t>PENDENTE</t>
        </is>
      </c>
    </row>
    <row r="70" ht="15" customHeight="1" s="290">
      <c r="A70" s="295" t="inlineStr">
        <is>
          <t>ESGOTO</t>
        </is>
      </c>
      <c r="B70" s="295" t="inlineStr">
        <is>
          <t>T-065</t>
        </is>
      </c>
      <c r="C70" s="295" t="inlineStr">
        <is>
          <t>PI 170</t>
        </is>
      </c>
      <c r="D70" s="334" t="inlineStr">
        <is>
          <t>PI 171</t>
        </is>
      </c>
      <c r="E70" s="340" t="n">
        <v>18.71</v>
      </c>
      <c r="F70" s="334" t="inlineStr">
        <is>
          <t>200</t>
        </is>
      </c>
      <c r="G70" s="334" t="inlineStr">
        <is>
          <t>Tubo PVC</t>
        </is>
      </c>
      <c r="H70" s="340" t="n">
        <v>0.6</v>
      </c>
      <c r="I70" s="340" t="n">
        <v>8.98</v>
      </c>
      <c r="J70" s="365" t="inlineStr">
        <is>
          <t>PENDENTE</t>
        </is>
      </c>
    </row>
    <row r="71" ht="15" customHeight="1" s="290">
      <c r="A71" s="296" t="inlineStr">
        <is>
          <t>ESGOTO</t>
        </is>
      </c>
      <c r="B71" s="296" t="inlineStr">
        <is>
          <t>T-066</t>
        </is>
      </c>
      <c r="C71" s="296" t="inlineStr">
        <is>
          <t>PI 171</t>
        </is>
      </c>
      <c r="D71" s="349" t="inlineStr">
        <is>
          <t>PI 172</t>
        </is>
      </c>
      <c r="E71" s="345" t="n">
        <v>3.89</v>
      </c>
      <c r="F71" s="349" t="inlineStr">
        <is>
          <t>200</t>
        </is>
      </c>
      <c r="G71" s="349" t="inlineStr">
        <is>
          <t>Tubo PVC</t>
        </is>
      </c>
      <c r="H71" s="345" t="n">
        <v>0.6</v>
      </c>
      <c r="I71" s="345" t="n">
        <v>1.87</v>
      </c>
      <c r="J71" s="365" t="inlineStr">
        <is>
          <t>PENDENTE</t>
        </is>
      </c>
    </row>
    <row r="72" ht="15" customHeight="1" s="290">
      <c r="A72" s="295" t="inlineStr">
        <is>
          <t>ESGOTO</t>
        </is>
      </c>
      <c r="B72" s="295" t="inlineStr">
        <is>
          <t>T-067</t>
        </is>
      </c>
      <c r="C72" s="295" t="inlineStr">
        <is>
          <t>PI 172</t>
        </is>
      </c>
      <c r="D72" s="334" t="inlineStr">
        <is>
          <t>PI 173</t>
        </is>
      </c>
      <c r="E72" s="340" t="n">
        <v>4.59</v>
      </c>
      <c r="F72" s="334" t="inlineStr">
        <is>
          <t>200</t>
        </is>
      </c>
      <c r="G72" s="334" t="inlineStr">
        <is>
          <t>Tubo PVC</t>
        </is>
      </c>
      <c r="H72" s="340" t="n">
        <v>0.6</v>
      </c>
      <c r="I72" s="340" t="n">
        <v>2.2</v>
      </c>
      <c r="J72" s="365" t="inlineStr">
        <is>
          <t>PENDENTE</t>
        </is>
      </c>
    </row>
    <row r="73" ht="15" customHeight="1" s="290">
      <c r="A73" s="296" t="inlineStr">
        <is>
          <t>ESGOTO</t>
        </is>
      </c>
      <c r="B73" s="296" t="inlineStr">
        <is>
          <t>T-068</t>
        </is>
      </c>
      <c r="C73" s="296" t="inlineStr">
        <is>
          <t>PI 174</t>
        </is>
      </c>
      <c r="D73" s="349" t="inlineStr">
        <is>
          <t>PI 173</t>
        </is>
      </c>
      <c r="E73" s="345" t="n">
        <v>23.37</v>
      </c>
      <c r="F73" s="349" t="inlineStr">
        <is>
          <t>200</t>
        </is>
      </c>
      <c r="G73" s="349" t="inlineStr">
        <is>
          <t>Tubo PVC</t>
        </is>
      </c>
      <c r="H73" s="345" t="n">
        <v>0.6</v>
      </c>
      <c r="I73" s="345" t="n">
        <v>11.22</v>
      </c>
      <c r="J73" s="365" t="inlineStr">
        <is>
          <t>PENDENTE</t>
        </is>
      </c>
    </row>
    <row r="74" ht="15" customHeight="1" s="290">
      <c r="A74" s="295" t="inlineStr">
        <is>
          <t>ESGOTO</t>
        </is>
      </c>
      <c r="B74" s="295" t="inlineStr">
        <is>
          <t>T-069</t>
        </is>
      </c>
      <c r="C74" s="295" t="inlineStr">
        <is>
          <t>PI 174</t>
        </is>
      </c>
      <c r="D74" s="334" t="inlineStr">
        <is>
          <t>PI 175</t>
        </is>
      </c>
      <c r="E74" s="340" t="n">
        <v>24.89</v>
      </c>
      <c r="F74" s="334" t="inlineStr">
        <is>
          <t>200</t>
        </is>
      </c>
      <c r="G74" s="334" t="inlineStr">
        <is>
          <t>Tubo PVC</t>
        </is>
      </c>
      <c r="H74" s="340" t="n">
        <v>0.6</v>
      </c>
      <c r="I74" s="340" t="n">
        <v>11.95</v>
      </c>
      <c r="J74" s="365" t="inlineStr">
        <is>
          <t>PENDENTE</t>
        </is>
      </c>
    </row>
    <row r="75" ht="15" customHeight="1" s="290">
      <c r="A75" s="296" t="inlineStr">
        <is>
          <t>ESGOTO</t>
        </is>
      </c>
      <c r="B75" s="296" t="inlineStr">
        <is>
          <t>T-070</t>
        </is>
      </c>
      <c r="C75" s="296" t="inlineStr">
        <is>
          <t>PI 175</t>
        </is>
      </c>
      <c r="D75" s="349" t="inlineStr">
        <is>
          <t>PI 176</t>
        </is>
      </c>
      <c r="E75" s="345" t="n">
        <v>10.73</v>
      </c>
      <c r="F75" s="349" t="inlineStr">
        <is>
          <t>200</t>
        </is>
      </c>
      <c r="G75" s="349" t="inlineStr">
        <is>
          <t>Tubo PVC</t>
        </is>
      </c>
      <c r="H75" s="345" t="n">
        <v>0.6</v>
      </c>
      <c r="I75" s="345" t="n">
        <v>5.15</v>
      </c>
      <c r="J75" s="365" t="inlineStr">
        <is>
          <t>PENDENTE</t>
        </is>
      </c>
    </row>
    <row r="76" ht="15" customHeight="1" s="290">
      <c r="A76" s="295" t="inlineStr">
        <is>
          <t>ESGOTO</t>
        </is>
      </c>
      <c r="B76" s="295" t="inlineStr">
        <is>
          <t>T-071</t>
        </is>
      </c>
      <c r="C76" s="295" t="inlineStr">
        <is>
          <t>PI 176</t>
        </is>
      </c>
      <c r="D76" s="334" t="inlineStr">
        <is>
          <t>PI 177</t>
        </is>
      </c>
      <c r="E76" s="340" t="n">
        <v>7.26</v>
      </c>
      <c r="F76" s="334" t="inlineStr">
        <is>
          <t>200</t>
        </is>
      </c>
      <c r="G76" s="334" t="inlineStr">
        <is>
          <t>Tubo PVC</t>
        </is>
      </c>
      <c r="H76" s="340" t="n">
        <v>0.6</v>
      </c>
      <c r="I76" s="340" t="n">
        <v>3.48</v>
      </c>
      <c r="J76" s="365" t="inlineStr">
        <is>
          <t>PENDENTE</t>
        </is>
      </c>
    </row>
    <row r="77" ht="15" customHeight="1" s="290">
      <c r="A77" s="296" t="inlineStr">
        <is>
          <t>ESGOTO</t>
        </is>
      </c>
      <c r="B77" s="296" t="inlineStr">
        <is>
          <t>T-072</t>
        </is>
      </c>
      <c r="C77" s="296" t="inlineStr">
        <is>
          <t>PI 177</t>
        </is>
      </c>
      <c r="D77" s="349" t="inlineStr">
        <is>
          <t>PI 178</t>
        </is>
      </c>
      <c r="E77" s="345" t="n">
        <v>12.59</v>
      </c>
      <c r="F77" s="349" t="inlineStr">
        <is>
          <t>200</t>
        </is>
      </c>
      <c r="G77" s="349" t="inlineStr">
        <is>
          <t>Tubo PVC</t>
        </is>
      </c>
      <c r="H77" s="345" t="n">
        <v>0.6</v>
      </c>
      <c r="I77" s="345" t="n">
        <v>6.04</v>
      </c>
      <c r="J77" s="365" t="inlineStr">
        <is>
          <t>PENDENTE</t>
        </is>
      </c>
    </row>
    <row r="78" ht="15" customHeight="1" s="290">
      <c r="A78" s="295" t="inlineStr">
        <is>
          <t>ESGOTO</t>
        </is>
      </c>
      <c r="B78" s="295" t="inlineStr">
        <is>
          <t>T-073</t>
        </is>
      </c>
      <c r="C78" s="295" t="inlineStr">
        <is>
          <t>PI 178</t>
        </is>
      </c>
      <c r="D78" s="334" t="inlineStr">
        <is>
          <t>PI 179</t>
        </is>
      </c>
      <c r="E78" s="340" t="n">
        <v>20.25</v>
      </c>
      <c r="F78" s="334" t="inlineStr">
        <is>
          <t>200</t>
        </is>
      </c>
      <c r="G78" s="334" t="inlineStr">
        <is>
          <t>Tubo PVC</t>
        </is>
      </c>
      <c r="H78" s="340" t="n">
        <v>0.6</v>
      </c>
      <c r="I78" s="340" t="n">
        <v>9.720000000000001</v>
      </c>
      <c r="J78" s="365" t="inlineStr">
        <is>
          <t>PENDENTE</t>
        </is>
      </c>
    </row>
    <row r="79" ht="15" customHeight="1" s="290">
      <c r="A79" s="296" t="inlineStr">
        <is>
          <t>ESGOTO</t>
        </is>
      </c>
      <c r="B79" s="296" t="inlineStr">
        <is>
          <t>T-074</t>
        </is>
      </c>
      <c r="C79" s="296" t="inlineStr">
        <is>
          <t>PI 179</t>
        </is>
      </c>
      <c r="D79" s="349" t="inlineStr">
        <is>
          <t>PI 180</t>
        </is>
      </c>
      <c r="E79" s="345" t="n">
        <v>14.87</v>
      </c>
      <c r="F79" s="349" t="inlineStr">
        <is>
          <t>200</t>
        </is>
      </c>
      <c r="G79" s="349" t="inlineStr">
        <is>
          <t>Tubo PVC</t>
        </is>
      </c>
      <c r="H79" s="345" t="n">
        <v>0.6</v>
      </c>
      <c r="I79" s="345" t="n">
        <v>7.14</v>
      </c>
      <c r="J79" s="365" t="inlineStr">
        <is>
          <t>PENDENTE</t>
        </is>
      </c>
    </row>
    <row r="80" ht="15" customHeight="1" s="290">
      <c r="A80" s="295" t="inlineStr">
        <is>
          <t>ESGOTO</t>
        </is>
      </c>
      <c r="B80" s="295" t="inlineStr">
        <is>
          <t>T-075</t>
        </is>
      </c>
      <c r="C80" s="295" t="inlineStr">
        <is>
          <t>PI 180</t>
        </is>
      </c>
      <c r="D80" s="334" t="inlineStr">
        <is>
          <t>PI 181</t>
        </is>
      </c>
      <c r="E80" s="340" t="n">
        <v>13.21</v>
      </c>
      <c r="F80" s="334" t="inlineStr">
        <is>
          <t>200</t>
        </is>
      </c>
      <c r="G80" s="334" t="inlineStr">
        <is>
          <t>Tubo PVC</t>
        </is>
      </c>
      <c r="H80" s="340" t="n">
        <v>0.6</v>
      </c>
      <c r="I80" s="340" t="n">
        <v>6.34</v>
      </c>
      <c r="J80" s="365" t="inlineStr">
        <is>
          <t>PENDENTE</t>
        </is>
      </c>
    </row>
    <row r="81" ht="15" customHeight="1" s="290">
      <c r="A81" s="296" t="inlineStr">
        <is>
          <t>ESGOTO</t>
        </is>
      </c>
      <c r="B81" s="296" t="inlineStr">
        <is>
          <t>T-076</t>
        </is>
      </c>
      <c r="C81" s="296" t="inlineStr">
        <is>
          <t>PI 181</t>
        </is>
      </c>
      <c r="D81" s="349" t="inlineStr">
        <is>
          <t>PI 182</t>
        </is>
      </c>
      <c r="E81" s="345" t="n">
        <v>37.81</v>
      </c>
      <c r="F81" s="349" t="inlineStr">
        <is>
          <t>200</t>
        </is>
      </c>
      <c r="G81" s="349" t="inlineStr">
        <is>
          <t>Tubo PVC</t>
        </is>
      </c>
      <c r="H81" s="345" t="n">
        <v>0.6</v>
      </c>
      <c r="I81" s="345" t="n">
        <v>18.15</v>
      </c>
      <c r="J81" s="365" t="inlineStr">
        <is>
          <t>PENDENTE</t>
        </is>
      </c>
    </row>
    <row r="82" ht="15" customHeight="1" s="290">
      <c r="A82" s="295" t="inlineStr">
        <is>
          <t>ESGOTO</t>
        </is>
      </c>
      <c r="B82" s="295" t="inlineStr">
        <is>
          <t>T-077</t>
        </is>
      </c>
      <c r="C82" s="295" t="inlineStr">
        <is>
          <t>PI 166</t>
        </is>
      </c>
      <c r="D82" s="334" t="inlineStr">
        <is>
          <t>PI 183</t>
        </is>
      </c>
      <c r="E82" s="340" t="n">
        <v>33.96</v>
      </c>
      <c r="F82" s="334" t="inlineStr">
        <is>
          <t>200</t>
        </is>
      </c>
      <c r="G82" s="334" t="inlineStr">
        <is>
          <t>Tubo PVC</t>
        </is>
      </c>
      <c r="H82" s="340" t="n">
        <v>0.6</v>
      </c>
      <c r="I82" s="340" t="n">
        <v>16.3</v>
      </c>
      <c r="J82" s="365" t="inlineStr">
        <is>
          <t>PENDENTE</t>
        </is>
      </c>
    </row>
    <row r="83" ht="15" customHeight="1" s="290">
      <c r="A83" s="296" t="inlineStr">
        <is>
          <t>ESGOTO</t>
        </is>
      </c>
      <c r="B83" s="296" t="inlineStr">
        <is>
          <t>T-078</t>
        </is>
      </c>
      <c r="C83" s="296" t="inlineStr">
        <is>
          <t>PI 183</t>
        </is>
      </c>
      <c r="D83" s="349" t="inlineStr">
        <is>
          <t>PI 184</t>
        </is>
      </c>
      <c r="E83" s="345" t="n">
        <v>30.29</v>
      </c>
      <c r="F83" s="349" t="inlineStr">
        <is>
          <t>200</t>
        </is>
      </c>
      <c r="G83" s="349" t="inlineStr">
        <is>
          <t>Tubo PVC</t>
        </is>
      </c>
      <c r="H83" s="345" t="n">
        <v>0.6</v>
      </c>
      <c r="I83" s="345" t="n">
        <v>14.54</v>
      </c>
      <c r="J83" s="365" t="inlineStr">
        <is>
          <t>PENDENTE</t>
        </is>
      </c>
    </row>
    <row r="84" ht="15" customHeight="1" s="290">
      <c r="A84" s="295" t="inlineStr">
        <is>
          <t>ESGOTO</t>
        </is>
      </c>
      <c r="B84" s="295" t="inlineStr">
        <is>
          <t>T-079</t>
        </is>
      </c>
      <c r="C84" s="295" t="inlineStr">
        <is>
          <t>PI 184</t>
        </is>
      </c>
      <c r="D84" s="334" t="inlineStr">
        <is>
          <t>PI 185</t>
        </is>
      </c>
      <c r="E84" s="340" t="n">
        <v>35.67</v>
      </c>
      <c r="F84" s="334" t="inlineStr">
        <is>
          <t>200</t>
        </is>
      </c>
      <c r="G84" s="334" t="inlineStr">
        <is>
          <t>Tubo PVC</t>
        </is>
      </c>
      <c r="H84" s="340" t="n">
        <v>0.6</v>
      </c>
      <c r="I84" s="340" t="n">
        <v>17.12</v>
      </c>
      <c r="J84" s="365" t="inlineStr">
        <is>
          <t>PENDENTE</t>
        </is>
      </c>
    </row>
    <row r="85" ht="15" customHeight="1" s="290">
      <c r="A85" s="296" t="inlineStr">
        <is>
          <t>ESGOTO</t>
        </is>
      </c>
      <c r="B85" s="296" t="inlineStr">
        <is>
          <t>T-080</t>
        </is>
      </c>
      <c r="C85" s="296" t="inlineStr">
        <is>
          <t>PI 185</t>
        </is>
      </c>
      <c r="D85" s="349" t="inlineStr">
        <is>
          <t>PI 186</t>
        </is>
      </c>
      <c r="E85" s="345" t="n">
        <v>7.07</v>
      </c>
      <c r="F85" s="349" t="inlineStr">
        <is>
          <t>200</t>
        </is>
      </c>
      <c r="G85" s="349" t="inlineStr">
        <is>
          <t>Tubo PVC</t>
        </is>
      </c>
      <c r="H85" s="345" t="n">
        <v>0.6</v>
      </c>
      <c r="I85" s="345" t="n">
        <v>3.39</v>
      </c>
      <c r="J85" s="365" t="inlineStr">
        <is>
          <t>PENDENTE</t>
        </is>
      </c>
    </row>
    <row r="86" ht="15" customHeight="1" s="290">
      <c r="A86" s="295" t="inlineStr">
        <is>
          <t>ESGOTO</t>
        </is>
      </c>
      <c r="B86" s="295" t="inlineStr">
        <is>
          <t>T-081</t>
        </is>
      </c>
      <c r="C86" s="295" t="inlineStr">
        <is>
          <t>PI 186</t>
        </is>
      </c>
      <c r="D86" s="334" t="inlineStr">
        <is>
          <t>PI 187</t>
        </is>
      </c>
      <c r="E86" s="340" t="n">
        <v>9.58</v>
      </c>
      <c r="F86" s="334" t="inlineStr">
        <is>
          <t>200</t>
        </is>
      </c>
      <c r="G86" s="334" t="inlineStr">
        <is>
          <t>Tubo PVC</t>
        </is>
      </c>
      <c r="H86" s="340" t="n">
        <v>0.6</v>
      </c>
      <c r="I86" s="340" t="n">
        <v>4.6</v>
      </c>
      <c r="J86" s="365" t="inlineStr">
        <is>
          <t>PENDENTE</t>
        </is>
      </c>
    </row>
    <row r="87" ht="15" customHeight="1" s="290">
      <c r="A87" s="296" t="inlineStr">
        <is>
          <t>ESGOTO</t>
        </is>
      </c>
      <c r="B87" s="296" t="inlineStr">
        <is>
          <t>T-082</t>
        </is>
      </c>
      <c r="C87" s="296" t="inlineStr">
        <is>
          <t>PI 187</t>
        </is>
      </c>
      <c r="D87" s="349" t="inlineStr">
        <is>
          <t>PI 188</t>
        </is>
      </c>
      <c r="E87" s="345" t="n">
        <v>3.27</v>
      </c>
      <c r="F87" s="349" t="inlineStr">
        <is>
          <t>200</t>
        </is>
      </c>
      <c r="G87" s="349" t="inlineStr">
        <is>
          <t>Tubo PVC</t>
        </is>
      </c>
      <c r="H87" s="345" t="n">
        <v>0.6</v>
      </c>
      <c r="I87" s="345" t="n">
        <v>1.57</v>
      </c>
      <c r="J87" s="365" t="inlineStr">
        <is>
          <t>PENDENTE</t>
        </is>
      </c>
    </row>
    <row r="88" ht="15" customHeight="1" s="290">
      <c r="A88" s="295" t="inlineStr">
        <is>
          <t>ESGOTO</t>
        </is>
      </c>
      <c r="B88" s="295" t="inlineStr">
        <is>
          <t>T-083</t>
        </is>
      </c>
      <c r="C88" s="295" t="inlineStr">
        <is>
          <t>PI 188</t>
        </is>
      </c>
      <c r="D88" s="334" t="inlineStr">
        <is>
          <t>PI 189</t>
        </is>
      </c>
      <c r="E88" s="340" t="n">
        <v>5.01</v>
      </c>
      <c r="F88" s="334" t="inlineStr">
        <is>
          <t>200</t>
        </is>
      </c>
      <c r="G88" s="334" t="inlineStr">
        <is>
          <t>Tubo PVC</t>
        </is>
      </c>
      <c r="H88" s="340" t="n">
        <v>0.6</v>
      </c>
      <c r="I88" s="340" t="n">
        <v>2.4</v>
      </c>
      <c r="J88" s="365" t="inlineStr">
        <is>
          <t>PENDENTE</t>
        </is>
      </c>
    </row>
    <row r="89" ht="15" customHeight="1" s="290">
      <c r="A89" s="296" t="inlineStr">
        <is>
          <t>ESGOTO</t>
        </is>
      </c>
      <c r="B89" s="296" t="inlineStr">
        <is>
          <t>T-084</t>
        </is>
      </c>
      <c r="C89" s="296" t="inlineStr">
        <is>
          <t>PI 189</t>
        </is>
      </c>
      <c r="D89" s="349" t="inlineStr">
        <is>
          <t>PI 190</t>
        </is>
      </c>
      <c r="E89" s="345" t="n">
        <v>10.95</v>
      </c>
      <c r="F89" s="349" t="inlineStr">
        <is>
          <t>200</t>
        </is>
      </c>
      <c r="G89" s="349" t="inlineStr">
        <is>
          <t>Tubo PVC</t>
        </is>
      </c>
      <c r="H89" s="345" t="n">
        <v>1.05</v>
      </c>
      <c r="I89" s="345" t="n">
        <v>9.199999999999999</v>
      </c>
      <c r="J89" s="365" t="inlineStr">
        <is>
          <t>PENDENTE</t>
        </is>
      </c>
    </row>
    <row r="90" ht="15" customHeight="1" s="290">
      <c r="A90" s="295" t="inlineStr">
        <is>
          <t>ESGOTO</t>
        </is>
      </c>
      <c r="B90" s="295" t="inlineStr">
        <is>
          <t>T-085</t>
        </is>
      </c>
      <c r="C90" s="295" t="inlineStr">
        <is>
          <t>PI 190</t>
        </is>
      </c>
      <c r="D90" s="334" t="inlineStr">
        <is>
          <t>PI 191</t>
        </is>
      </c>
      <c r="E90" s="340" t="n">
        <v>7.9</v>
      </c>
      <c r="F90" s="334" t="inlineStr">
        <is>
          <t>200</t>
        </is>
      </c>
      <c r="G90" s="334" t="inlineStr">
        <is>
          <t>Tubo PVC</t>
        </is>
      </c>
      <c r="H90" s="340" t="n">
        <v>1.35</v>
      </c>
      <c r="I90" s="340" t="n">
        <v>8.529999999999999</v>
      </c>
      <c r="J90" s="365" t="inlineStr">
        <is>
          <t>PENDENTE</t>
        </is>
      </c>
    </row>
    <row r="91" ht="15" customHeight="1" s="290">
      <c r="A91" s="296" t="inlineStr">
        <is>
          <t>ESGOTO</t>
        </is>
      </c>
      <c r="B91" s="296" t="inlineStr">
        <is>
          <t>T-086</t>
        </is>
      </c>
      <c r="C91" s="296" t="inlineStr">
        <is>
          <t>PI 193</t>
        </is>
      </c>
      <c r="D91" s="349" t="inlineStr">
        <is>
          <t>PI 194</t>
        </is>
      </c>
      <c r="E91" s="345" t="n">
        <v>12.82</v>
      </c>
      <c r="F91" s="349" t="inlineStr">
        <is>
          <t>200</t>
        </is>
      </c>
      <c r="G91" s="349" t="inlineStr">
        <is>
          <t>Tubo PVC</t>
        </is>
      </c>
      <c r="H91" s="345" t="n">
        <v>0.6</v>
      </c>
      <c r="I91" s="345" t="n">
        <v>6.15</v>
      </c>
      <c r="J91" s="365" t="inlineStr">
        <is>
          <t>PENDENTE</t>
        </is>
      </c>
    </row>
    <row r="92" ht="15" customHeight="1" s="290">
      <c r="A92" s="295" t="inlineStr">
        <is>
          <t>ESGOTO</t>
        </is>
      </c>
      <c r="B92" s="295" t="inlineStr">
        <is>
          <t>T-087</t>
        </is>
      </c>
      <c r="C92" s="295" t="inlineStr">
        <is>
          <t>PI 194</t>
        </is>
      </c>
      <c r="D92" s="334" t="inlineStr">
        <is>
          <t>PI 195</t>
        </is>
      </c>
      <c r="E92" s="340" t="n">
        <v>6.9</v>
      </c>
      <c r="F92" s="334" t="inlineStr">
        <is>
          <t>200</t>
        </is>
      </c>
      <c r="G92" s="334" t="inlineStr">
        <is>
          <t>Tubo PVC</t>
        </is>
      </c>
      <c r="H92" s="340" t="n">
        <v>0.6</v>
      </c>
      <c r="I92" s="340" t="n">
        <v>3.31</v>
      </c>
      <c r="J92" s="365" t="inlineStr">
        <is>
          <t>PENDENTE</t>
        </is>
      </c>
    </row>
    <row r="93" ht="15" customHeight="1" s="290">
      <c r="A93" s="296" t="inlineStr">
        <is>
          <t>ESGOTO</t>
        </is>
      </c>
      <c r="B93" s="296" t="inlineStr">
        <is>
          <t>T-088</t>
        </is>
      </c>
      <c r="C93" s="296" t="inlineStr">
        <is>
          <t>PI 195</t>
        </is>
      </c>
      <c r="D93" s="349" t="inlineStr">
        <is>
          <t>PI 196</t>
        </is>
      </c>
      <c r="E93" s="345" t="n">
        <v>7.37</v>
      </c>
      <c r="F93" s="349" t="inlineStr">
        <is>
          <t>200</t>
        </is>
      </c>
      <c r="G93" s="349" t="inlineStr">
        <is>
          <t>Tubo PVC</t>
        </is>
      </c>
      <c r="H93" s="345" t="n">
        <v>0.6</v>
      </c>
      <c r="I93" s="345" t="n">
        <v>3.54</v>
      </c>
      <c r="J93" s="365" t="inlineStr">
        <is>
          <t>PENDENTE</t>
        </is>
      </c>
    </row>
    <row r="94" ht="15" customHeight="1" s="290">
      <c r="A94" s="295" t="inlineStr">
        <is>
          <t>ESGOTO</t>
        </is>
      </c>
      <c r="B94" s="295" t="inlineStr">
        <is>
          <t>T-089</t>
        </is>
      </c>
      <c r="C94" s="295" t="inlineStr">
        <is>
          <t>PI 196</t>
        </is>
      </c>
      <c r="D94" s="334" t="inlineStr">
        <is>
          <t>PI 197</t>
        </is>
      </c>
      <c r="E94" s="340" t="n">
        <v>5.41</v>
      </c>
      <c r="F94" s="334" t="inlineStr">
        <is>
          <t>200</t>
        </is>
      </c>
      <c r="G94" s="334" t="inlineStr">
        <is>
          <t>Tubo PVC</t>
        </is>
      </c>
      <c r="H94" s="340" t="n">
        <v>0.6</v>
      </c>
      <c r="I94" s="340" t="n">
        <v>2.6</v>
      </c>
      <c r="J94" s="365" t="inlineStr">
        <is>
          <t>PENDENTE</t>
        </is>
      </c>
    </row>
    <row r="95" ht="15" customHeight="1" s="290">
      <c r="A95" s="296" t="inlineStr">
        <is>
          <t>ESGOTO</t>
        </is>
      </c>
      <c r="B95" s="296" t="inlineStr">
        <is>
          <t>T-090</t>
        </is>
      </c>
      <c r="C95" s="296" t="inlineStr">
        <is>
          <t>PI 197</t>
        </is>
      </c>
      <c r="D95" s="349" t="inlineStr">
        <is>
          <t>PI 198</t>
        </is>
      </c>
      <c r="E95" s="345" t="n">
        <v>4.25</v>
      </c>
      <c r="F95" s="349" t="inlineStr">
        <is>
          <t>200</t>
        </is>
      </c>
      <c r="G95" s="349" t="inlineStr">
        <is>
          <t>Tubo PVC</t>
        </is>
      </c>
      <c r="H95" s="345" t="n">
        <v>0.6</v>
      </c>
      <c r="I95" s="345" t="n">
        <v>2.04</v>
      </c>
      <c r="J95" s="365" t="inlineStr">
        <is>
          <t>PENDENTE</t>
        </is>
      </c>
    </row>
    <row r="96" ht="15" customHeight="1" s="290">
      <c r="A96" s="295" t="inlineStr">
        <is>
          <t>ESGOTO</t>
        </is>
      </c>
      <c r="B96" s="295" t="inlineStr">
        <is>
          <t>T-091</t>
        </is>
      </c>
      <c r="C96" s="295" t="inlineStr">
        <is>
          <t>PI 198</t>
        </is>
      </c>
      <c r="D96" s="334" t="inlineStr">
        <is>
          <t>PI 176</t>
        </is>
      </c>
      <c r="E96" s="340" t="n">
        <v>25.76</v>
      </c>
      <c r="F96" s="334" t="inlineStr">
        <is>
          <t>200</t>
        </is>
      </c>
      <c r="G96" s="334" t="inlineStr">
        <is>
          <t>Tubo PVC</t>
        </is>
      </c>
      <c r="H96" s="340" t="n">
        <v>0.6</v>
      </c>
      <c r="I96" s="340" t="n">
        <v>12.36</v>
      </c>
      <c r="J96" s="365" t="inlineStr">
        <is>
          <t>PENDENTE</t>
        </is>
      </c>
    </row>
    <row r="97" ht="15" customHeight="1" s="290">
      <c r="A97" s="296" t="inlineStr">
        <is>
          <t>ESGOTO</t>
        </is>
      </c>
      <c r="B97" s="296" t="inlineStr">
        <is>
          <t>T-092</t>
        </is>
      </c>
      <c r="C97" s="296" t="inlineStr">
        <is>
          <t>PI 198</t>
        </is>
      </c>
      <c r="D97" s="349" t="inlineStr">
        <is>
          <t>PI 199</t>
        </is>
      </c>
      <c r="E97" s="345" t="n">
        <v>7.97</v>
      </c>
      <c r="F97" s="349" t="inlineStr">
        <is>
          <t>200</t>
        </is>
      </c>
      <c r="G97" s="349" t="inlineStr">
        <is>
          <t>Tubo PVC</t>
        </is>
      </c>
      <c r="H97" s="345" t="n">
        <v>0.6</v>
      </c>
      <c r="I97" s="345" t="n">
        <v>3.83</v>
      </c>
      <c r="J97" s="365" t="inlineStr">
        <is>
          <t>PENDENTE</t>
        </is>
      </c>
    </row>
    <row r="98" ht="15" customHeight="1" s="290">
      <c r="A98" s="295" t="inlineStr">
        <is>
          <t>ESGOTO</t>
        </is>
      </c>
      <c r="B98" s="295" t="inlineStr">
        <is>
          <t>T-093</t>
        </is>
      </c>
      <c r="C98" s="295" t="inlineStr">
        <is>
          <t>PI 199</t>
        </is>
      </c>
      <c r="D98" s="334" t="inlineStr">
        <is>
          <t>PI 200</t>
        </is>
      </c>
      <c r="E98" s="340" t="n">
        <v>6.79</v>
      </c>
      <c r="F98" s="334" t="inlineStr">
        <is>
          <t>200</t>
        </is>
      </c>
      <c r="G98" s="334" t="inlineStr">
        <is>
          <t>Tubo PVC</t>
        </is>
      </c>
      <c r="H98" s="340" t="n">
        <v>0.6</v>
      </c>
      <c r="I98" s="340" t="n">
        <v>3.26</v>
      </c>
      <c r="J98" s="365" t="inlineStr">
        <is>
          <t>PENDENTE</t>
        </is>
      </c>
    </row>
    <row r="99" ht="15" customHeight="1" s="290">
      <c r="A99" s="296" t="inlineStr">
        <is>
          <t>ESGOTO</t>
        </is>
      </c>
      <c r="B99" s="296" t="inlineStr">
        <is>
          <t>T-094</t>
        </is>
      </c>
      <c r="C99" s="296" t="inlineStr">
        <is>
          <t>PI 200</t>
        </is>
      </c>
      <c r="D99" s="349" t="inlineStr">
        <is>
          <t>PI 201</t>
        </is>
      </c>
      <c r="E99" s="345" t="n">
        <v>4.74</v>
      </c>
      <c r="F99" s="349" t="inlineStr">
        <is>
          <t>200</t>
        </is>
      </c>
      <c r="G99" s="349" t="inlineStr">
        <is>
          <t>Tubo PVC</t>
        </is>
      </c>
      <c r="H99" s="345" t="n">
        <v>0.6</v>
      </c>
      <c r="I99" s="345" t="n">
        <v>2.28</v>
      </c>
      <c r="J99" s="365" t="inlineStr">
        <is>
          <t>PENDENTE</t>
        </is>
      </c>
    </row>
    <row r="100" ht="15" customHeight="1" s="290">
      <c r="A100" s="295" t="inlineStr">
        <is>
          <t>ESGOTO</t>
        </is>
      </c>
      <c r="B100" s="295" t="inlineStr">
        <is>
          <t>T-095</t>
        </is>
      </c>
      <c r="C100" s="295" t="inlineStr">
        <is>
          <t>PI 201</t>
        </is>
      </c>
      <c r="D100" s="334" t="inlineStr">
        <is>
          <t>PI 202</t>
        </is>
      </c>
      <c r="E100" s="340" t="n">
        <v>11.84</v>
      </c>
      <c r="F100" s="334" t="inlineStr">
        <is>
          <t>200</t>
        </is>
      </c>
      <c r="G100" s="334" t="inlineStr">
        <is>
          <t>Tubo PVC</t>
        </is>
      </c>
      <c r="H100" s="340" t="n">
        <v>0.6</v>
      </c>
      <c r="I100" s="340" t="n">
        <v>5.68</v>
      </c>
      <c r="J100" s="365" t="inlineStr">
        <is>
          <t>PENDENTE</t>
        </is>
      </c>
    </row>
    <row r="101" ht="15" customHeight="1" s="290">
      <c r="A101" s="296" t="inlineStr">
        <is>
          <t>ESGOTO</t>
        </is>
      </c>
      <c r="B101" s="296" t="inlineStr">
        <is>
          <t>T-096</t>
        </is>
      </c>
      <c r="C101" s="296" t="inlineStr">
        <is>
          <t>PI 202</t>
        </is>
      </c>
      <c r="D101" s="349" t="inlineStr">
        <is>
          <t>PI 203</t>
        </is>
      </c>
      <c r="E101" s="345" t="n">
        <v>7.35</v>
      </c>
      <c r="F101" s="349" t="inlineStr">
        <is>
          <t>200</t>
        </is>
      </c>
      <c r="G101" s="349" t="inlineStr">
        <is>
          <t>Tubo PVC</t>
        </is>
      </c>
      <c r="H101" s="345" t="n">
        <v>0.6</v>
      </c>
      <c r="I101" s="345" t="n">
        <v>3.53</v>
      </c>
      <c r="J101" s="365" t="inlineStr">
        <is>
          <t>PENDENTE</t>
        </is>
      </c>
    </row>
    <row r="102" ht="15" customHeight="1" s="290">
      <c r="A102" s="295" t="inlineStr">
        <is>
          <t>ESGOTO</t>
        </is>
      </c>
      <c r="B102" s="295" t="inlineStr">
        <is>
          <t>T-097</t>
        </is>
      </c>
      <c r="C102" s="295" t="inlineStr">
        <is>
          <t>PI 203</t>
        </is>
      </c>
      <c r="D102" s="334" t="inlineStr">
        <is>
          <t>PI 204</t>
        </is>
      </c>
      <c r="E102" s="340" t="n">
        <v>10.64</v>
      </c>
      <c r="F102" s="334" t="inlineStr">
        <is>
          <t>200</t>
        </is>
      </c>
      <c r="G102" s="334" t="inlineStr">
        <is>
          <t>Tubo PVC</t>
        </is>
      </c>
      <c r="H102" s="340" t="n">
        <v>0.6</v>
      </c>
      <c r="I102" s="340" t="n">
        <v>5.11</v>
      </c>
      <c r="J102" s="365" t="inlineStr">
        <is>
          <t>PENDENTE</t>
        </is>
      </c>
    </row>
    <row r="103" ht="15" customHeight="1" s="290">
      <c r="A103" s="296" t="inlineStr">
        <is>
          <t>ESGOTO</t>
        </is>
      </c>
      <c r="B103" s="296" t="inlineStr">
        <is>
          <t>T-098</t>
        </is>
      </c>
      <c r="C103" s="296" t="inlineStr">
        <is>
          <t>PI 204</t>
        </is>
      </c>
      <c r="D103" s="349" t="inlineStr">
        <is>
          <t>PI 205</t>
        </is>
      </c>
      <c r="E103" s="345" t="n">
        <v>3.28</v>
      </c>
      <c r="F103" s="349" t="inlineStr">
        <is>
          <t>200</t>
        </is>
      </c>
      <c r="G103" s="349" t="inlineStr">
        <is>
          <t>Tubo PVC</t>
        </is>
      </c>
      <c r="H103" s="345" t="n">
        <v>0.6</v>
      </c>
      <c r="I103" s="345" t="n">
        <v>1.57</v>
      </c>
      <c r="J103" s="365" t="inlineStr">
        <is>
          <t>PENDENTE</t>
        </is>
      </c>
    </row>
    <row r="104" ht="15" customHeight="1" s="290">
      <c r="A104" s="295" t="inlineStr">
        <is>
          <t>ESGOTO</t>
        </is>
      </c>
      <c r="B104" s="295" t="inlineStr">
        <is>
          <t>T-099</t>
        </is>
      </c>
      <c r="C104" s="295" t="inlineStr">
        <is>
          <t>PI 205</t>
        </is>
      </c>
      <c r="D104" s="334" t="inlineStr">
        <is>
          <t>PI 210</t>
        </is>
      </c>
      <c r="E104" s="340" t="n">
        <v>13.5</v>
      </c>
      <c r="F104" s="334" t="inlineStr">
        <is>
          <t>200</t>
        </is>
      </c>
      <c r="G104" s="334" t="inlineStr">
        <is>
          <t>Tubo PVC</t>
        </is>
      </c>
      <c r="H104" s="340" t="n">
        <v>1</v>
      </c>
      <c r="I104" s="340" t="n">
        <v>10.8</v>
      </c>
      <c r="J104" s="365" t="inlineStr">
        <is>
          <t>PENDENTE</t>
        </is>
      </c>
    </row>
    <row r="105" ht="15" customHeight="1" s="290">
      <c r="A105" s="296" t="inlineStr">
        <is>
          <t>ESGOTO</t>
        </is>
      </c>
      <c r="B105" s="296" t="inlineStr">
        <is>
          <t>T-100</t>
        </is>
      </c>
      <c r="C105" s="296" t="inlineStr">
        <is>
          <t>PI 210</t>
        </is>
      </c>
      <c r="D105" s="349" t="inlineStr">
        <is>
          <t>PI 206</t>
        </is>
      </c>
      <c r="E105" s="345" t="n">
        <v>4.75</v>
      </c>
      <c r="F105" s="349" t="inlineStr">
        <is>
          <t>200</t>
        </is>
      </c>
      <c r="G105" s="349" t="inlineStr">
        <is>
          <t>Tubo PVC</t>
        </is>
      </c>
      <c r="H105" s="345" t="n">
        <v>1</v>
      </c>
      <c r="I105" s="345" t="n">
        <v>3.8</v>
      </c>
      <c r="J105" s="365" t="inlineStr">
        <is>
          <t>PENDENTE</t>
        </is>
      </c>
    </row>
    <row r="106" ht="15" customHeight="1" s="290">
      <c r="A106" s="295" t="inlineStr">
        <is>
          <t>ESGOTO</t>
        </is>
      </c>
      <c r="B106" s="295" t="inlineStr">
        <is>
          <t>T-101</t>
        </is>
      </c>
      <c r="C106" s="295" t="inlineStr">
        <is>
          <t>PI 207</t>
        </is>
      </c>
      <c r="D106" s="334" t="inlineStr">
        <is>
          <t>PI 206</t>
        </is>
      </c>
      <c r="E106" s="340" t="n">
        <v>12.21</v>
      </c>
      <c r="F106" s="334" t="inlineStr">
        <is>
          <t>200</t>
        </is>
      </c>
      <c r="G106" s="334" t="inlineStr">
        <is>
          <t>Tubo PVC</t>
        </is>
      </c>
      <c r="H106" s="340" t="n">
        <v>0.6</v>
      </c>
      <c r="I106" s="340" t="n">
        <v>5.86</v>
      </c>
      <c r="J106" s="365" t="inlineStr">
        <is>
          <t>PENDENTE</t>
        </is>
      </c>
    </row>
    <row r="107" ht="15" customHeight="1" s="290">
      <c r="A107" s="296" t="inlineStr">
        <is>
          <t>ESGOTO</t>
        </is>
      </c>
      <c r="B107" s="296" t="inlineStr">
        <is>
          <t>T-102</t>
        </is>
      </c>
      <c r="C107" s="296" t="inlineStr">
        <is>
          <t>PI 207</t>
        </is>
      </c>
      <c r="D107" s="349" t="inlineStr">
        <is>
          <t>PI 168</t>
        </is>
      </c>
      <c r="E107" s="345" t="n">
        <v>8.380000000000001</v>
      </c>
      <c r="F107" s="349" t="inlineStr">
        <is>
          <t>200</t>
        </is>
      </c>
      <c r="G107" s="349" t="inlineStr">
        <is>
          <t>Tubo PVC</t>
        </is>
      </c>
      <c r="H107" s="345" t="n">
        <v>0.6</v>
      </c>
      <c r="I107" s="345" t="n">
        <v>4.02</v>
      </c>
      <c r="J107" s="365" t="inlineStr">
        <is>
          <t>PENDENTE</t>
        </is>
      </c>
    </row>
    <row r="108" ht="15" customHeight="1" s="290">
      <c r="A108" s="295" t="inlineStr">
        <is>
          <t>ESGOTO</t>
        </is>
      </c>
      <c r="B108" s="295" t="inlineStr">
        <is>
          <t>T-103</t>
        </is>
      </c>
      <c r="C108" s="295" t="inlineStr">
        <is>
          <t>PI 195</t>
        </is>
      </c>
      <c r="D108" s="334" t="inlineStr">
        <is>
          <t>PI 208</t>
        </is>
      </c>
      <c r="E108" s="340" t="n">
        <v>4.99</v>
      </c>
      <c r="F108" s="334" t="inlineStr">
        <is>
          <t>200</t>
        </is>
      </c>
      <c r="G108" s="334" t="inlineStr">
        <is>
          <t>Tubo PVC</t>
        </is>
      </c>
      <c r="H108" s="340" t="n">
        <v>0.58</v>
      </c>
      <c r="I108" s="340" t="n">
        <v>2.32</v>
      </c>
      <c r="J108" s="365" t="inlineStr">
        <is>
          <t>PENDENTE</t>
        </is>
      </c>
    </row>
    <row r="109" ht="15" customHeight="1" s="290">
      <c r="A109" s="296" t="inlineStr">
        <is>
          <t>ESGOTO</t>
        </is>
      </c>
      <c r="B109" s="296" t="inlineStr">
        <is>
          <t>T-104</t>
        </is>
      </c>
      <c r="C109" s="296" t="inlineStr">
        <is>
          <t>PI 208</t>
        </is>
      </c>
      <c r="D109" s="349" t="inlineStr">
        <is>
          <t>PI 209</t>
        </is>
      </c>
      <c r="E109" s="345" t="n">
        <v>16.94</v>
      </c>
      <c r="F109" s="349" t="inlineStr">
        <is>
          <t>200</t>
        </is>
      </c>
      <c r="G109" s="349" t="inlineStr">
        <is>
          <t>Tubo PVC</t>
        </is>
      </c>
      <c r="H109" s="345" t="n">
        <v>1.18</v>
      </c>
      <c r="I109" s="345" t="n">
        <v>16.01</v>
      </c>
      <c r="J109" s="365" t="inlineStr">
        <is>
          <t>PENDENTE</t>
        </is>
      </c>
    </row>
    <row r="110" ht="15" customHeight="1" s="290">
      <c r="A110" s="295" t="inlineStr">
        <is>
          <t>ESGOTO</t>
        </is>
      </c>
      <c r="B110" s="295" t="inlineStr">
        <is>
          <t>T-105</t>
        </is>
      </c>
      <c r="C110" s="295" t="inlineStr">
        <is>
          <t>PI 209</t>
        </is>
      </c>
      <c r="D110" s="334" t="inlineStr">
        <is>
          <t>PI 211</t>
        </is>
      </c>
      <c r="E110" s="340" t="n">
        <v>3.32</v>
      </c>
      <c r="F110" s="334" t="inlineStr">
        <is>
          <t>200</t>
        </is>
      </c>
      <c r="G110" s="334" t="inlineStr">
        <is>
          <t>Tubo PVC</t>
        </is>
      </c>
      <c r="H110" s="340" t="n">
        <v>1.88</v>
      </c>
      <c r="I110" s="340" t="n">
        <v>4.98</v>
      </c>
      <c r="J110" s="365" t="inlineStr">
        <is>
          <t>PENDENTE</t>
        </is>
      </c>
    </row>
    <row r="111" ht="15" customHeight="1" s="290">
      <c r="A111" s="296" t="inlineStr">
        <is>
          <t>ESGOTO</t>
        </is>
      </c>
      <c r="B111" s="296" t="inlineStr">
        <is>
          <t>T-106</t>
        </is>
      </c>
      <c r="C111" s="296" t="inlineStr">
        <is>
          <t>PI 209</t>
        </is>
      </c>
      <c r="D111" s="349" t="inlineStr">
        <is>
          <t>PI 212</t>
        </is>
      </c>
      <c r="E111" s="345" t="n">
        <v>28.64</v>
      </c>
      <c r="F111" s="349" t="inlineStr">
        <is>
          <t>200</t>
        </is>
      </c>
      <c r="G111" s="349" t="inlineStr">
        <is>
          <t>Tubo PVC</t>
        </is>
      </c>
      <c r="H111" s="345" t="n">
        <v>1.2</v>
      </c>
      <c r="I111" s="345" t="n">
        <v>27.49</v>
      </c>
      <c r="J111" s="365" t="inlineStr">
        <is>
          <t>PENDENTE</t>
        </is>
      </c>
    </row>
    <row r="112" ht="15" customHeight="1" s="290">
      <c r="A112" s="295" t="inlineStr">
        <is>
          <t>ESGOTO</t>
        </is>
      </c>
      <c r="B112" s="295" t="inlineStr">
        <is>
          <t>T-107</t>
        </is>
      </c>
      <c r="C112" s="295" t="inlineStr">
        <is>
          <t>PI 212</t>
        </is>
      </c>
      <c r="D112" s="334" t="inlineStr">
        <is>
          <t>PI 213</t>
        </is>
      </c>
      <c r="E112" s="340" t="n">
        <v>22.87</v>
      </c>
      <c r="F112" s="334" t="inlineStr">
        <is>
          <t>200</t>
        </is>
      </c>
      <c r="G112" s="334" t="inlineStr">
        <is>
          <t>Tubo PVC</t>
        </is>
      </c>
      <c r="H112" s="340" t="n">
        <v>0.6</v>
      </c>
      <c r="I112" s="340" t="n">
        <v>10.98</v>
      </c>
      <c r="J112" s="365" t="inlineStr">
        <is>
          <t>PENDENTE</t>
        </is>
      </c>
    </row>
    <row r="113" ht="15" customHeight="1" s="290">
      <c r="A113" s="296" t="inlineStr">
        <is>
          <t>ESGOTO</t>
        </is>
      </c>
      <c r="B113" s="296" t="inlineStr">
        <is>
          <t>T-108</t>
        </is>
      </c>
      <c r="C113" s="296" t="inlineStr">
        <is>
          <t>PI 213</t>
        </is>
      </c>
      <c r="D113" s="349" t="inlineStr">
        <is>
          <t>PI 214</t>
        </is>
      </c>
      <c r="E113" s="345" t="n">
        <v>15.9</v>
      </c>
      <c r="F113" s="349" t="inlineStr">
        <is>
          <t>200</t>
        </is>
      </c>
      <c r="G113" s="349" t="inlineStr">
        <is>
          <t>Tubo PVC</t>
        </is>
      </c>
      <c r="H113" s="345" t="n">
        <v>0.6</v>
      </c>
      <c r="I113" s="345" t="n">
        <v>7.63</v>
      </c>
      <c r="J113" s="365" t="inlineStr">
        <is>
          <t>PENDENTE</t>
        </is>
      </c>
    </row>
    <row r="114" ht="15" customHeight="1" s="290">
      <c r="A114" s="295" t="inlineStr">
        <is>
          <t>ESGOTO</t>
        </is>
      </c>
      <c r="B114" s="295" t="inlineStr">
        <is>
          <t>T-109</t>
        </is>
      </c>
      <c r="C114" s="295" t="inlineStr">
        <is>
          <t>PI 214</t>
        </is>
      </c>
      <c r="D114" s="334" t="inlineStr">
        <is>
          <t>PI 215</t>
        </is>
      </c>
      <c r="E114" s="340" t="n">
        <v>13.68</v>
      </c>
      <c r="F114" s="334" t="inlineStr">
        <is>
          <t>200</t>
        </is>
      </c>
      <c r="G114" s="334" t="inlineStr">
        <is>
          <t>Tubo PVC</t>
        </is>
      </c>
      <c r="H114" s="340" t="n">
        <v>0.6</v>
      </c>
      <c r="I114" s="340" t="n">
        <v>6.57</v>
      </c>
      <c r="J114" s="365" t="inlineStr">
        <is>
          <t>PENDENTE</t>
        </is>
      </c>
    </row>
    <row r="115" ht="15" customHeight="1" s="290">
      <c r="A115" s="296" t="inlineStr">
        <is>
          <t>ESGOTO</t>
        </is>
      </c>
      <c r="B115" s="296" t="inlineStr">
        <is>
          <t>T-110</t>
        </is>
      </c>
      <c r="C115" s="296" t="inlineStr">
        <is>
          <t>PI 208</t>
        </is>
      </c>
      <c r="D115" s="349" t="inlineStr">
        <is>
          <t>PI 216</t>
        </is>
      </c>
      <c r="E115" s="345" t="n">
        <v>3.78</v>
      </c>
      <c r="F115" s="349" t="inlineStr">
        <is>
          <t>200</t>
        </is>
      </c>
      <c r="G115" s="349" t="inlineStr">
        <is>
          <t>Tubo PVC</t>
        </is>
      </c>
      <c r="H115" s="345" t="n">
        <v>0.58</v>
      </c>
      <c r="I115" s="345" t="n">
        <v>1.76</v>
      </c>
      <c r="J115" s="365" t="inlineStr">
        <is>
          <t>PENDENTE</t>
        </is>
      </c>
    </row>
    <row r="116" ht="15" customHeight="1" s="290">
      <c r="A116" s="295" t="inlineStr">
        <is>
          <t>ESGOTO</t>
        </is>
      </c>
      <c r="B116" s="295" t="inlineStr">
        <is>
          <t>T-111</t>
        </is>
      </c>
      <c r="C116" s="295" t="inlineStr">
        <is>
          <t>PI 216</t>
        </is>
      </c>
      <c r="D116" s="334" t="inlineStr">
        <is>
          <t>PI 217</t>
        </is>
      </c>
      <c r="E116" s="340" t="n">
        <v>5.06</v>
      </c>
      <c r="F116" s="334" t="inlineStr">
        <is>
          <t>200</t>
        </is>
      </c>
      <c r="G116" s="334" t="inlineStr">
        <is>
          <t>Tubo PVC</t>
        </is>
      </c>
      <c r="H116" s="340" t="n">
        <v>0.6</v>
      </c>
      <c r="I116" s="340" t="n">
        <v>2.43</v>
      </c>
      <c r="J116" s="365" t="inlineStr">
        <is>
          <t>PENDENTE</t>
        </is>
      </c>
    </row>
    <row r="117" ht="15" customHeight="1" s="290">
      <c r="A117" s="296" t="inlineStr">
        <is>
          <t>ESGOTO</t>
        </is>
      </c>
      <c r="B117" s="296" t="inlineStr">
        <is>
          <t>T-112</t>
        </is>
      </c>
      <c r="C117" s="296" t="inlineStr">
        <is>
          <t>PI 217</t>
        </is>
      </c>
      <c r="D117" s="349" t="inlineStr">
        <is>
          <t>PI 218</t>
        </is>
      </c>
      <c r="E117" s="345" t="n">
        <v>3.18</v>
      </c>
      <c r="F117" s="349" t="inlineStr">
        <is>
          <t>200</t>
        </is>
      </c>
      <c r="G117" s="349" t="inlineStr">
        <is>
          <t>Tubo PVC</t>
        </is>
      </c>
      <c r="H117" s="345" t="n">
        <v>0.6</v>
      </c>
      <c r="I117" s="345" t="n">
        <v>1.53</v>
      </c>
      <c r="J117" s="365" t="inlineStr">
        <is>
          <t>PENDENTE</t>
        </is>
      </c>
    </row>
    <row r="118" ht="15" customHeight="1" s="290">
      <c r="A118" s="295" t="inlineStr">
        <is>
          <t>ESGOTO</t>
        </is>
      </c>
      <c r="B118" s="295" t="inlineStr">
        <is>
          <t>T-113</t>
        </is>
      </c>
      <c r="C118" s="295" t="inlineStr">
        <is>
          <t>PI 218</t>
        </is>
      </c>
      <c r="D118" s="334" t="inlineStr">
        <is>
          <t>PI 219</t>
        </is>
      </c>
      <c r="E118" s="340" t="n">
        <v>6.17</v>
      </c>
      <c r="F118" s="334" t="inlineStr">
        <is>
          <t>200</t>
        </is>
      </c>
      <c r="G118" s="334" t="inlineStr">
        <is>
          <t>Tubo PVC</t>
        </is>
      </c>
      <c r="H118" s="340" t="n">
        <v>0.6</v>
      </c>
      <c r="I118" s="340" t="n">
        <v>2.96</v>
      </c>
      <c r="J118" s="365" t="inlineStr">
        <is>
          <t>PENDENTE</t>
        </is>
      </c>
    </row>
    <row r="119" ht="15" customHeight="1" s="290">
      <c r="A119" s="296" t="inlineStr">
        <is>
          <t>ESGOTO</t>
        </is>
      </c>
      <c r="B119" s="296" t="inlineStr">
        <is>
          <t>T-114</t>
        </is>
      </c>
      <c r="C119" s="296" t="inlineStr">
        <is>
          <t>PI 219</t>
        </is>
      </c>
      <c r="D119" s="349" t="inlineStr">
        <is>
          <t>PI 220</t>
        </is>
      </c>
      <c r="E119" s="345" t="n">
        <v>6.38</v>
      </c>
      <c r="F119" s="349" t="inlineStr">
        <is>
          <t>200</t>
        </is>
      </c>
      <c r="G119" s="349" t="inlineStr">
        <is>
          <t>Tubo PVC</t>
        </is>
      </c>
      <c r="H119" s="345" t="n">
        <v>0.6</v>
      </c>
      <c r="I119" s="345" t="n">
        <v>3.06</v>
      </c>
      <c r="J119" s="365" t="inlineStr">
        <is>
          <t>PENDENTE</t>
        </is>
      </c>
    </row>
    <row r="120" ht="15" customHeight="1" s="290">
      <c r="A120" s="295" t="inlineStr">
        <is>
          <t>ESGOTO</t>
        </is>
      </c>
      <c r="B120" s="295" t="inlineStr">
        <is>
          <t>T-115</t>
        </is>
      </c>
      <c r="C120" s="295" t="inlineStr">
        <is>
          <t>PI 220</t>
        </is>
      </c>
      <c r="D120" s="334" t="inlineStr">
        <is>
          <t>PI 221</t>
        </is>
      </c>
      <c r="E120" s="340" t="n">
        <v>12.41</v>
      </c>
      <c r="F120" s="334" t="inlineStr">
        <is>
          <t>200</t>
        </is>
      </c>
      <c r="G120" s="334" t="inlineStr">
        <is>
          <t>Tubo PVC</t>
        </is>
      </c>
      <c r="H120" s="340" t="n">
        <v>0.6</v>
      </c>
      <c r="I120" s="340" t="n">
        <v>5.96</v>
      </c>
      <c r="J120" s="365" t="inlineStr">
        <is>
          <t>PENDENTE</t>
        </is>
      </c>
    </row>
    <row r="121" ht="15" customHeight="1" s="290">
      <c r="A121" s="296" t="inlineStr">
        <is>
          <t>ESGOTO</t>
        </is>
      </c>
      <c r="B121" s="296" t="inlineStr">
        <is>
          <t>T-116</t>
        </is>
      </c>
      <c r="C121" s="296" t="inlineStr">
        <is>
          <t>PI 211</t>
        </is>
      </c>
      <c r="D121" s="349" t="inlineStr">
        <is>
          <t>PI 222</t>
        </is>
      </c>
      <c r="E121" s="345" t="n">
        <v>26.2</v>
      </c>
      <c r="F121" s="349" t="inlineStr">
        <is>
          <t>200</t>
        </is>
      </c>
      <c r="G121" s="349" t="inlineStr">
        <is>
          <t>Tubo PVC</t>
        </is>
      </c>
      <c r="H121" s="345" t="n">
        <v>1.18</v>
      </c>
      <c r="I121" s="345" t="n">
        <v>24.63</v>
      </c>
      <c r="J121" s="365" t="inlineStr">
        <is>
          <t>PENDENTE</t>
        </is>
      </c>
    </row>
    <row r="122" ht="15" customHeight="1" s="290">
      <c r="A122" s="295" t="inlineStr">
        <is>
          <t>ESGOTO</t>
        </is>
      </c>
      <c r="B122" s="295" t="inlineStr">
        <is>
          <t>T-117</t>
        </is>
      </c>
      <c r="C122" s="295" t="inlineStr">
        <is>
          <t>PI 222</t>
        </is>
      </c>
      <c r="D122" s="334" t="inlineStr">
        <is>
          <t>PI 223</t>
        </is>
      </c>
      <c r="E122" s="340" t="n">
        <v>17.41</v>
      </c>
      <c r="F122" s="334" t="inlineStr">
        <is>
          <t>200</t>
        </is>
      </c>
      <c r="G122" s="334" t="inlineStr">
        <is>
          <t>Tubo PVC</t>
        </is>
      </c>
      <c r="H122" s="340" t="n">
        <v>0.5</v>
      </c>
      <c r="I122" s="340" t="n">
        <v>6.96</v>
      </c>
      <c r="J122" s="365" t="inlineStr">
        <is>
          <t>PENDENTE</t>
        </is>
      </c>
    </row>
    <row r="123" ht="15" customHeight="1" s="290">
      <c r="A123" s="296" t="inlineStr">
        <is>
          <t>ESGOTO</t>
        </is>
      </c>
      <c r="B123" s="296" t="inlineStr">
        <is>
          <t>T-118</t>
        </is>
      </c>
      <c r="C123" s="296" t="inlineStr">
        <is>
          <t>PI 223</t>
        </is>
      </c>
      <c r="D123" s="349" t="inlineStr">
        <is>
          <t>PI 224</t>
        </is>
      </c>
      <c r="E123" s="345" t="n">
        <v>19.94</v>
      </c>
      <c r="F123" s="349" t="inlineStr">
        <is>
          <t>200</t>
        </is>
      </c>
      <c r="G123" s="349" t="inlineStr">
        <is>
          <t>Tubo PVC</t>
        </is>
      </c>
      <c r="H123" s="345" t="n">
        <v>0.6</v>
      </c>
      <c r="I123" s="345" t="n">
        <v>9.57</v>
      </c>
      <c r="J123" s="365" t="inlineStr">
        <is>
          <t>PENDENTE</t>
        </is>
      </c>
    </row>
    <row r="124" ht="15" customHeight="1" s="290">
      <c r="A124" s="295" t="inlineStr">
        <is>
          <t>ESGOTO</t>
        </is>
      </c>
      <c r="B124" s="295" t="inlineStr">
        <is>
          <t>T-119</t>
        </is>
      </c>
      <c r="C124" s="295" t="inlineStr">
        <is>
          <t>PI 232</t>
        </is>
      </c>
      <c r="D124" s="334" t="inlineStr">
        <is>
          <t>PI 223</t>
        </is>
      </c>
      <c r="E124" s="340" t="n">
        <v>13.41</v>
      </c>
      <c r="F124" s="334" t="inlineStr">
        <is>
          <t>200</t>
        </is>
      </c>
      <c r="G124" s="334" t="inlineStr">
        <is>
          <t>Tubo PVC</t>
        </is>
      </c>
      <c r="H124" s="340" t="n">
        <v>0.6</v>
      </c>
      <c r="I124" s="340" t="n">
        <v>6.44</v>
      </c>
      <c r="J124" s="365" t="inlineStr">
        <is>
          <t>PENDENTE</t>
        </is>
      </c>
    </row>
    <row r="125" ht="15" customHeight="1" s="290">
      <c r="A125" s="296" t="inlineStr">
        <is>
          <t>ESGOTO</t>
        </is>
      </c>
      <c r="B125" s="296" t="inlineStr">
        <is>
          <t>T-120</t>
        </is>
      </c>
      <c r="C125" s="296" t="inlineStr">
        <is>
          <t>PI 232</t>
        </is>
      </c>
      <c r="D125" s="349" t="inlineStr">
        <is>
          <t>PI 233</t>
        </is>
      </c>
      <c r="E125" s="345" t="n">
        <v>6.41</v>
      </c>
      <c r="F125" s="349" t="inlineStr">
        <is>
          <t>200</t>
        </is>
      </c>
      <c r="G125" s="349" t="inlineStr">
        <is>
          <t>Tubo PVC</t>
        </is>
      </c>
      <c r="H125" s="345" t="n">
        <v>0.6</v>
      </c>
      <c r="I125" s="345" t="n">
        <v>3.08</v>
      </c>
      <c r="J125" s="365" t="inlineStr">
        <is>
          <t>PENDENTE</t>
        </is>
      </c>
    </row>
    <row r="126" ht="15" customHeight="1" s="290">
      <c r="A126" s="295" t="inlineStr">
        <is>
          <t>ESGOTO</t>
        </is>
      </c>
      <c r="B126" s="295" t="inlineStr">
        <is>
          <t>T-121</t>
        </is>
      </c>
      <c r="C126" s="295" t="inlineStr">
        <is>
          <t>PI 233</t>
        </is>
      </c>
      <c r="D126" s="334" t="inlineStr">
        <is>
          <t>PI 234</t>
        </is>
      </c>
      <c r="E126" s="340" t="n">
        <v>1.64</v>
      </c>
      <c r="F126" s="334" t="inlineStr">
        <is>
          <t>200</t>
        </is>
      </c>
      <c r="G126" s="334" t="inlineStr">
        <is>
          <t>Tubo PVC</t>
        </is>
      </c>
      <c r="H126" s="340" t="n">
        <v>0.6</v>
      </c>
      <c r="I126" s="340" t="n">
        <v>0.79</v>
      </c>
      <c r="J126" s="365" t="inlineStr">
        <is>
          <t>PENDENTE</t>
        </is>
      </c>
    </row>
    <row r="127" ht="15" customHeight="1" s="290">
      <c r="A127" s="296" t="inlineStr">
        <is>
          <t>ESGOTO</t>
        </is>
      </c>
      <c r="B127" s="296" t="inlineStr">
        <is>
          <t>T-122</t>
        </is>
      </c>
      <c r="C127" s="296" t="inlineStr">
        <is>
          <t>PI 234</t>
        </is>
      </c>
      <c r="D127" s="349" t="inlineStr">
        <is>
          <t>PI 235</t>
        </is>
      </c>
      <c r="E127" s="345" t="n">
        <v>12.3</v>
      </c>
      <c r="F127" s="349" t="inlineStr">
        <is>
          <t>200</t>
        </is>
      </c>
      <c r="G127" s="349" t="inlineStr">
        <is>
          <t>Tubo PVC</t>
        </is>
      </c>
      <c r="H127" s="345" t="n">
        <v>0.6</v>
      </c>
      <c r="I127" s="345" t="n">
        <v>5.9</v>
      </c>
      <c r="J127" s="365" t="inlineStr">
        <is>
          <t>PENDENTE</t>
        </is>
      </c>
    </row>
    <row r="128" ht="15" customHeight="1" s="290">
      <c r="A128" s="295" t="inlineStr">
        <is>
          <t>ESGOTO</t>
        </is>
      </c>
      <c r="B128" s="295" t="inlineStr">
        <is>
          <t>T-123</t>
        </is>
      </c>
      <c r="C128" s="295" t="inlineStr">
        <is>
          <t>PI 235</t>
        </is>
      </c>
      <c r="D128" s="334" t="inlineStr">
        <is>
          <t>PI 236</t>
        </is>
      </c>
      <c r="E128" s="340" t="n">
        <v>8.4</v>
      </c>
      <c r="F128" s="334" t="inlineStr">
        <is>
          <t>200</t>
        </is>
      </c>
      <c r="G128" s="334" t="inlineStr">
        <is>
          <t>Tubo PVC</t>
        </is>
      </c>
      <c r="H128" s="340" t="n">
        <v>0.54</v>
      </c>
      <c r="I128" s="340" t="n">
        <v>3.65</v>
      </c>
      <c r="J128" s="365" t="inlineStr">
        <is>
          <t>PENDENTE</t>
        </is>
      </c>
    </row>
    <row r="129" ht="15" customHeight="1" s="290">
      <c r="A129" s="296" t="inlineStr">
        <is>
          <t>ESGOTO</t>
        </is>
      </c>
      <c r="B129" s="296" t="inlineStr">
        <is>
          <t>T-124</t>
        </is>
      </c>
      <c r="C129" s="296" t="inlineStr">
        <is>
          <t>PI 236</t>
        </is>
      </c>
      <c r="D129" s="349" t="inlineStr">
        <is>
          <t>PI 237</t>
        </is>
      </c>
      <c r="E129" s="345" t="n">
        <v>15.43</v>
      </c>
      <c r="F129" s="349" t="inlineStr">
        <is>
          <t>200</t>
        </is>
      </c>
      <c r="G129" s="349" t="inlineStr">
        <is>
          <t>Tubo PVC</t>
        </is>
      </c>
      <c r="H129" s="345" t="n">
        <v>0.54</v>
      </c>
      <c r="I129" s="345" t="n">
        <v>6.7</v>
      </c>
      <c r="J129" s="365" t="inlineStr">
        <is>
          <t>PENDENTE</t>
        </is>
      </c>
    </row>
    <row r="130" ht="15" customHeight="1" s="290">
      <c r="A130" s="295" t="inlineStr">
        <is>
          <t>ESGOTO</t>
        </is>
      </c>
      <c r="B130" s="295" t="inlineStr">
        <is>
          <t>T-125</t>
        </is>
      </c>
      <c r="C130" s="295" t="inlineStr">
        <is>
          <t>PI 237</t>
        </is>
      </c>
      <c r="D130" s="334" t="inlineStr">
        <is>
          <t>PI 238</t>
        </is>
      </c>
      <c r="E130" s="340" t="n">
        <v>6.74</v>
      </c>
      <c r="F130" s="334" t="inlineStr">
        <is>
          <t>200</t>
        </is>
      </c>
      <c r="G130" s="334" t="inlineStr">
        <is>
          <t>Tubo PVC</t>
        </is>
      </c>
      <c r="H130" s="340" t="n">
        <v>0.6</v>
      </c>
      <c r="I130" s="340" t="n">
        <v>3.24</v>
      </c>
      <c r="J130" s="365" t="inlineStr">
        <is>
          <t>PENDENTE</t>
        </is>
      </c>
    </row>
    <row r="131" ht="15" customHeight="1" s="290">
      <c r="A131" s="296" t="inlineStr">
        <is>
          <t>ESGOTO</t>
        </is>
      </c>
      <c r="B131" s="296" t="inlineStr">
        <is>
          <t>T-126</t>
        </is>
      </c>
      <c r="C131" s="296" t="inlineStr">
        <is>
          <t>PI 224</t>
        </is>
      </c>
      <c r="D131" s="349" t="inlineStr">
        <is>
          <t>PI 239</t>
        </is>
      </c>
      <c r="E131" s="345" t="n">
        <v>7.84</v>
      </c>
      <c r="F131" s="349" t="inlineStr">
        <is>
          <t>200</t>
        </is>
      </c>
      <c r="G131" s="349" t="inlineStr">
        <is>
          <t>Tubo PVC</t>
        </is>
      </c>
      <c r="H131" s="345" t="n">
        <v>0.6</v>
      </c>
      <c r="I131" s="345" t="n">
        <v>3.76</v>
      </c>
      <c r="J131" s="365" t="inlineStr">
        <is>
          <t>PENDENTE</t>
        </is>
      </c>
    </row>
    <row r="132" ht="15" customHeight="1" s="290">
      <c r="A132" s="295" t="inlineStr">
        <is>
          <t>ESGOTO</t>
        </is>
      </c>
      <c r="B132" s="295" t="inlineStr">
        <is>
          <t>T-127</t>
        </is>
      </c>
      <c r="C132" s="295" t="inlineStr">
        <is>
          <t>PI 239</t>
        </is>
      </c>
      <c r="D132" s="334" t="inlineStr">
        <is>
          <t>PI 240</t>
        </is>
      </c>
      <c r="E132" s="340" t="n">
        <v>6.49</v>
      </c>
      <c r="F132" s="334" t="inlineStr">
        <is>
          <t>200</t>
        </is>
      </c>
      <c r="G132" s="334" t="inlineStr">
        <is>
          <t>Tubo PVC</t>
        </is>
      </c>
      <c r="H132" s="340" t="n">
        <v>0.6</v>
      </c>
      <c r="I132" s="340" t="n">
        <v>3.12</v>
      </c>
      <c r="J132" s="365" t="inlineStr">
        <is>
          <t>PENDENTE</t>
        </is>
      </c>
    </row>
    <row r="133" ht="15" customHeight="1" s="290">
      <c r="A133" s="296" t="inlineStr">
        <is>
          <t>ESGOTO</t>
        </is>
      </c>
      <c r="B133" s="296" t="inlineStr">
        <is>
          <t>T-128</t>
        </is>
      </c>
      <c r="C133" s="296" t="inlineStr">
        <is>
          <t>PI 240</t>
        </is>
      </c>
      <c r="D133" s="349" t="inlineStr">
        <is>
          <t>PI 241</t>
        </is>
      </c>
      <c r="E133" s="345" t="n">
        <v>7.23</v>
      </c>
      <c r="F133" s="349" t="inlineStr">
        <is>
          <t>200</t>
        </is>
      </c>
      <c r="G133" s="349" t="inlineStr">
        <is>
          <t>Tubo PVC</t>
        </is>
      </c>
      <c r="H133" s="345" t="n">
        <v>0.6</v>
      </c>
      <c r="I133" s="345" t="n">
        <v>3.47</v>
      </c>
      <c r="J133" s="365" t="inlineStr">
        <is>
          <t>PENDENTE</t>
        </is>
      </c>
    </row>
    <row r="134" ht="15" customHeight="1" s="290">
      <c r="A134" s="295" t="inlineStr">
        <is>
          <t>ESGOTO</t>
        </is>
      </c>
      <c r="B134" s="295" t="inlineStr">
        <is>
          <t>T-129</t>
        </is>
      </c>
      <c r="C134" s="295" t="inlineStr">
        <is>
          <t>PI 241</t>
        </is>
      </c>
      <c r="D134" s="334" t="inlineStr">
        <is>
          <t>PI 242</t>
        </is>
      </c>
      <c r="E134" s="340" t="n">
        <v>4.6</v>
      </c>
      <c r="F134" s="334" t="inlineStr">
        <is>
          <t>200</t>
        </is>
      </c>
      <c r="G134" s="334" t="inlineStr">
        <is>
          <t>Tubo PVC</t>
        </is>
      </c>
      <c r="H134" s="340" t="n">
        <v>0.57</v>
      </c>
      <c r="I134" s="340" t="n">
        <v>2.08</v>
      </c>
      <c r="J134" s="365" t="inlineStr">
        <is>
          <t>PENDENTE</t>
        </is>
      </c>
    </row>
    <row r="135" ht="15" customHeight="1" s="290">
      <c r="A135" s="296" t="inlineStr">
        <is>
          <t>ESGOTO</t>
        </is>
      </c>
      <c r="B135" s="296" t="inlineStr">
        <is>
          <t>T-130</t>
        </is>
      </c>
      <c r="C135" s="296" t="inlineStr">
        <is>
          <t>PI 242</t>
        </is>
      </c>
      <c r="D135" s="349" t="inlineStr">
        <is>
          <t>PI 243</t>
        </is>
      </c>
      <c r="E135" s="345" t="n">
        <v>3.44</v>
      </c>
      <c r="F135" s="349" t="inlineStr">
        <is>
          <t>200</t>
        </is>
      </c>
      <c r="G135" s="349" t="inlineStr">
        <is>
          <t>Tubo PVC</t>
        </is>
      </c>
      <c r="H135" s="345" t="n">
        <v>0.57</v>
      </c>
      <c r="I135" s="345" t="n">
        <v>1.56</v>
      </c>
      <c r="J135" s="365" t="inlineStr">
        <is>
          <t>PENDENTE</t>
        </is>
      </c>
    </row>
    <row r="136" ht="15" customHeight="1" s="290">
      <c r="A136" s="295" t="inlineStr">
        <is>
          <t>ESGOTO</t>
        </is>
      </c>
      <c r="B136" s="295" t="inlineStr">
        <is>
          <t>T-131</t>
        </is>
      </c>
      <c r="C136" s="295" t="inlineStr">
        <is>
          <t>PI 243</t>
        </is>
      </c>
      <c r="D136" s="334" t="inlineStr">
        <is>
          <t>PI 244</t>
        </is>
      </c>
      <c r="E136" s="340" t="n">
        <v>4.52</v>
      </c>
      <c r="F136" s="334" t="inlineStr">
        <is>
          <t>200</t>
        </is>
      </c>
      <c r="G136" s="334" t="inlineStr">
        <is>
          <t>Tubo PVC</t>
        </is>
      </c>
      <c r="H136" s="340" t="n">
        <v>0.6</v>
      </c>
      <c r="I136" s="340" t="n">
        <v>2.17</v>
      </c>
      <c r="J136" s="365" t="inlineStr">
        <is>
          <t>PENDENTE</t>
        </is>
      </c>
    </row>
    <row r="137" ht="15" customHeight="1" s="290">
      <c r="A137" s="296" t="inlineStr">
        <is>
          <t>ESGOTO</t>
        </is>
      </c>
      <c r="B137" s="296" t="inlineStr">
        <is>
          <t>T-132</t>
        </is>
      </c>
      <c r="C137" s="296" t="inlineStr">
        <is>
          <t>PI 244</t>
        </is>
      </c>
      <c r="D137" s="349" t="inlineStr">
        <is>
          <t>PI 245</t>
        </is>
      </c>
      <c r="E137" s="345" t="n">
        <v>4.49</v>
      </c>
      <c r="F137" s="349" t="inlineStr">
        <is>
          <t>200</t>
        </is>
      </c>
      <c r="G137" s="349" t="inlineStr">
        <is>
          <t>Tubo PVC</t>
        </is>
      </c>
      <c r="H137" s="345" t="n">
        <v>0.6</v>
      </c>
      <c r="I137" s="345" t="n">
        <v>2.16</v>
      </c>
      <c r="J137" s="365" t="inlineStr">
        <is>
          <t>PENDENTE</t>
        </is>
      </c>
    </row>
    <row r="138" ht="15" customHeight="1" s="290">
      <c r="A138" s="295" t="inlineStr">
        <is>
          <t>ESGOTO</t>
        </is>
      </c>
      <c r="B138" s="295" t="inlineStr">
        <is>
          <t>T-133</t>
        </is>
      </c>
      <c r="C138" s="295" t="inlineStr">
        <is>
          <t>PI 245</t>
        </is>
      </c>
      <c r="D138" s="334" t="inlineStr">
        <is>
          <t>PI 246</t>
        </is>
      </c>
      <c r="E138" s="340" t="n">
        <v>8.06</v>
      </c>
      <c r="F138" s="334" t="inlineStr">
        <is>
          <t>200</t>
        </is>
      </c>
      <c r="G138" s="334" t="inlineStr">
        <is>
          <t>Tubo PVC</t>
        </is>
      </c>
      <c r="H138" s="340" t="n">
        <v>0.6</v>
      </c>
      <c r="I138" s="340" t="n">
        <v>3.87</v>
      </c>
      <c r="J138" s="365" t="inlineStr">
        <is>
          <t>PENDENTE</t>
        </is>
      </c>
    </row>
    <row r="139" ht="15" customHeight="1" s="290">
      <c r="A139" s="296" t="inlineStr">
        <is>
          <t>ESGOTO</t>
        </is>
      </c>
      <c r="B139" s="296" t="inlineStr">
        <is>
          <t>T-134</t>
        </is>
      </c>
      <c r="C139" s="296" t="inlineStr">
        <is>
          <t>PI 246</t>
        </is>
      </c>
      <c r="D139" s="349" t="inlineStr">
        <is>
          <t>PI 247</t>
        </is>
      </c>
      <c r="E139" s="345" t="n">
        <v>11.23</v>
      </c>
      <c r="F139" s="349" t="inlineStr">
        <is>
          <t>200</t>
        </is>
      </c>
      <c r="G139" s="349" t="inlineStr">
        <is>
          <t>Tubo PVC</t>
        </is>
      </c>
      <c r="H139" s="345" t="n">
        <v>0.6</v>
      </c>
      <c r="I139" s="345" t="n">
        <v>5.39</v>
      </c>
      <c r="J139" s="365" t="inlineStr">
        <is>
          <t>PENDENTE</t>
        </is>
      </c>
    </row>
    <row r="140" ht="15" customHeight="1" s="290">
      <c r="A140" s="295" t="inlineStr">
        <is>
          <t>ESGOTO</t>
        </is>
      </c>
      <c r="B140" s="295" t="inlineStr">
        <is>
          <t>T-135</t>
        </is>
      </c>
      <c r="C140" s="295" t="inlineStr">
        <is>
          <t>PI 225</t>
        </is>
      </c>
      <c r="D140" s="334" t="inlineStr">
        <is>
          <t>PI 226</t>
        </is>
      </c>
      <c r="E140" s="340" t="n">
        <v>6.34</v>
      </c>
      <c r="F140" s="334" t="inlineStr">
        <is>
          <t>200</t>
        </is>
      </c>
      <c r="G140" s="334" t="inlineStr">
        <is>
          <t>Tubo PVC</t>
        </is>
      </c>
      <c r="H140" s="340" t="n">
        <v>0.6</v>
      </c>
      <c r="I140" s="340" t="n">
        <v>3.04</v>
      </c>
      <c r="J140" s="365" t="inlineStr">
        <is>
          <t>PENDENTE</t>
        </is>
      </c>
    </row>
    <row r="141" ht="15" customHeight="1" s="290">
      <c r="A141" s="296" t="inlineStr">
        <is>
          <t>ESGOTO</t>
        </is>
      </c>
      <c r="B141" s="296" t="inlineStr">
        <is>
          <t>T-136</t>
        </is>
      </c>
      <c r="C141" s="296" t="inlineStr">
        <is>
          <t>PI 226</t>
        </is>
      </c>
      <c r="D141" s="349" t="inlineStr">
        <is>
          <t>PI 227</t>
        </is>
      </c>
      <c r="E141" s="345" t="n">
        <v>0.34</v>
      </c>
      <c r="F141" s="349" t="inlineStr">
        <is>
          <t>200</t>
        </is>
      </c>
      <c r="G141" s="349" t="inlineStr">
        <is>
          <t>Tubo PVC</t>
        </is>
      </c>
      <c r="H141" s="345" t="n">
        <v>0.6</v>
      </c>
      <c r="I141" s="345" t="n">
        <v>0.16</v>
      </c>
      <c r="J141" s="365" t="inlineStr">
        <is>
          <t>PENDENTE</t>
        </is>
      </c>
    </row>
    <row r="142" ht="15" customHeight="1" s="290">
      <c r="A142" s="295" t="inlineStr">
        <is>
          <t>ESGOTO</t>
        </is>
      </c>
      <c r="B142" s="295" t="inlineStr">
        <is>
          <t>T-137</t>
        </is>
      </c>
      <c r="C142" s="295" t="inlineStr">
        <is>
          <t>PI 227</t>
        </is>
      </c>
      <c r="D142" s="334" t="inlineStr">
        <is>
          <t>PI 228</t>
        </is>
      </c>
      <c r="E142" s="340" t="n">
        <v>13.46</v>
      </c>
      <c r="F142" s="334" t="inlineStr">
        <is>
          <t>200</t>
        </is>
      </c>
      <c r="G142" s="334" t="inlineStr">
        <is>
          <t>Tubo PVC</t>
        </is>
      </c>
      <c r="H142" s="340" t="n">
        <v>0.6</v>
      </c>
      <c r="I142" s="340" t="n">
        <v>6.46</v>
      </c>
      <c r="J142" s="365" t="inlineStr">
        <is>
          <t>PENDENTE</t>
        </is>
      </c>
    </row>
    <row r="143" ht="15" customHeight="1" s="290">
      <c r="A143" s="296" t="inlineStr">
        <is>
          <t>ESGOTO</t>
        </is>
      </c>
      <c r="B143" s="296" t="inlineStr">
        <is>
          <t>T-138</t>
        </is>
      </c>
      <c r="C143" s="296" t="inlineStr">
        <is>
          <t>PI 228</t>
        </is>
      </c>
      <c r="D143" s="349" t="inlineStr">
        <is>
          <t>PI 229</t>
        </is>
      </c>
      <c r="E143" s="345" t="n">
        <v>6.38</v>
      </c>
      <c r="F143" s="349" t="inlineStr">
        <is>
          <t>200</t>
        </is>
      </c>
      <c r="G143" s="349" t="inlineStr">
        <is>
          <t>Tubo PVC</t>
        </is>
      </c>
      <c r="H143" s="345" t="n">
        <v>0.6</v>
      </c>
      <c r="I143" s="345" t="n">
        <v>3.06</v>
      </c>
      <c r="J143" s="365" t="inlineStr">
        <is>
          <t>PENDENTE</t>
        </is>
      </c>
    </row>
    <row r="144" ht="15" customHeight="1" s="290">
      <c r="A144" s="295" t="inlineStr">
        <is>
          <t>ESGOTO</t>
        </is>
      </c>
      <c r="B144" s="295" t="inlineStr">
        <is>
          <t>T-139</t>
        </is>
      </c>
      <c r="C144" s="295" t="inlineStr">
        <is>
          <t>PI 229</t>
        </is>
      </c>
      <c r="D144" s="334" t="inlineStr">
        <is>
          <t>PI 230</t>
        </is>
      </c>
      <c r="E144" s="340" t="n">
        <v>4.87</v>
      </c>
      <c r="F144" s="334" t="inlineStr">
        <is>
          <t>200</t>
        </is>
      </c>
      <c r="G144" s="334" t="inlineStr">
        <is>
          <t>Tubo PVC</t>
        </is>
      </c>
      <c r="H144" s="340" t="n">
        <v>0.7</v>
      </c>
      <c r="I144" s="340" t="n">
        <v>2.73</v>
      </c>
      <c r="J144" s="365" t="inlineStr">
        <is>
          <t>PENDENTE</t>
        </is>
      </c>
    </row>
    <row r="145" ht="15" customHeight="1" s="290">
      <c r="A145" s="296" t="inlineStr">
        <is>
          <t>ESGOTO</t>
        </is>
      </c>
      <c r="B145" s="296" t="inlineStr">
        <is>
          <t>T-140</t>
        </is>
      </c>
      <c r="C145" s="296" t="inlineStr">
        <is>
          <t>PI 230</t>
        </is>
      </c>
      <c r="D145" s="349" t="inlineStr">
        <is>
          <t>PI 231</t>
        </is>
      </c>
      <c r="E145" s="345" t="n">
        <v>2.54</v>
      </c>
      <c r="F145" s="349" t="inlineStr">
        <is>
          <t>200</t>
        </is>
      </c>
      <c r="G145" s="349" t="inlineStr">
        <is>
          <t>Tubo PVC</t>
        </is>
      </c>
      <c r="H145" s="345" t="n">
        <v>0.7</v>
      </c>
      <c r="I145" s="345" t="n">
        <v>1.42</v>
      </c>
      <c r="J145" s="365" t="inlineStr">
        <is>
          <t>PENDENTE</t>
        </is>
      </c>
    </row>
    <row r="146" ht="15" customHeight="1" s="290">
      <c r="A146" s="295" t="inlineStr">
        <is>
          <t>ESGOTO</t>
        </is>
      </c>
      <c r="B146" s="295" t="inlineStr">
        <is>
          <t>T-141</t>
        </is>
      </c>
      <c r="C146" s="295" t="inlineStr">
        <is>
          <t>PI 231</t>
        </is>
      </c>
      <c r="D146" s="334" t="inlineStr">
        <is>
          <t>PI 248</t>
        </is>
      </c>
      <c r="E146" s="340" t="n">
        <v>7.33</v>
      </c>
      <c r="F146" s="334" t="inlineStr">
        <is>
          <t>200</t>
        </is>
      </c>
      <c r="G146" s="334" t="inlineStr">
        <is>
          <t>Tubo PVC</t>
        </is>
      </c>
      <c r="H146" s="340" t="n">
        <v>1.28</v>
      </c>
      <c r="I146" s="340" t="n">
        <v>7.5</v>
      </c>
      <c r="J146" s="365" t="inlineStr">
        <is>
          <t>PENDENTE</t>
        </is>
      </c>
    </row>
    <row r="147" ht="15" customHeight="1" s="290">
      <c r="A147" s="296" t="inlineStr">
        <is>
          <t>ESGOTO</t>
        </is>
      </c>
      <c r="B147" s="296" t="inlineStr">
        <is>
          <t>T-142</t>
        </is>
      </c>
      <c r="C147" s="296" t="inlineStr">
        <is>
          <t>PI 114</t>
        </is>
      </c>
      <c r="D147" s="349" t="inlineStr">
        <is>
          <t>PI 249</t>
        </is>
      </c>
      <c r="E147" s="345" t="n">
        <v>5.37</v>
      </c>
      <c r="F147" s="349" t="inlineStr">
        <is>
          <t>200</t>
        </is>
      </c>
      <c r="G147" s="349" t="inlineStr">
        <is>
          <t>Tubo PVC</t>
        </is>
      </c>
      <c r="H147" s="345" t="n">
        <v>1.1</v>
      </c>
      <c r="I147" s="345" t="n">
        <v>4.73</v>
      </c>
      <c r="J147" s="365" t="inlineStr">
        <is>
          <t>PENDENTE</t>
        </is>
      </c>
    </row>
    <row r="148" ht="15" customHeight="1" s="290">
      <c r="A148" s="295" t="inlineStr">
        <is>
          <t>ESGOTO</t>
        </is>
      </c>
      <c r="B148" s="295" t="inlineStr">
        <is>
          <t>T-143</t>
        </is>
      </c>
      <c r="C148" s="295" t="inlineStr">
        <is>
          <t>PI 113</t>
        </is>
      </c>
      <c r="D148" s="334" t="inlineStr">
        <is>
          <t>PI 249</t>
        </is>
      </c>
      <c r="E148" s="340" t="n">
        <v>6.54</v>
      </c>
      <c r="F148" s="334" t="inlineStr">
        <is>
          <t>200</t>
        </is>
      </c>
      <c r="G148" s="334" t="inlineStr">
        <is>
          <t>Tubo PVC</t>
        </is>
      </c>
      <c r="H148" s="340" t="n">
        <v>0.5</v>
      </c>
      <c r="I148" s="340" t="n">
        <v>2.62</v>
      </c>
      <c r="J148" s="365" t="inlineStr">
        <is>
          <t>PENDENTE</t>
        </is>
      </c>
    </row>
    <row r="149" ht="15" customHeight="1" s="290">
      <c r="A149" s="296" t="inlineStr">
        <is>
          <t>ESGOTO</t>
        </is>
      </c>
      <c r="B149" s="296" t="inlineStr">
        <is>
          <t>T-144</t>
        </is>
      </c>
      <c r="C149" s="296" t="inlineStr">
        <is>
          <t>PI 249</t>
        </is>
      </c>
      <c r="D149" s="349" t="inlineStr">
        <is>
          <t>PI 248</t>
        </is>
      </c>
      <c r="E149" s="345" t="n">
        <v>9.199999999999999</v>
      </c>
      <c r="F149" s="349" t="inlineStr">
        <is>
          <t>200</t>
        </is>
      </c>
      <c r="G149" s="349" t="inlineStr">
        <is>
          <t>Tubo PVC</t>
        </is>
      </c>
      <c r="H149" s="345" t="n">
        <v>1.18</v>
      </c>
      <c r="I149" s="345" t="n">
        <v>8.68</v>
      </c>
      <c r="J149" s="365" t="inlineStr">
        <is>
          <t>PENDENTE</t>
        </is>
      </c>
    </row>
    <row r="150" ht="15" customHeight="1" s="290">
      <c r="A150" s="295" t="inlineStr">
        <is>
          <t>ESGOTO</t>
        </is>
      </c>
      <c r="B150" s="295" t="inlineStr">
        <is>
          <t>T-145</t>
        </is>
      </c>
      <c r="C150" s="295" t="inlineStr">
        <is>
          <t>PI 228</t>
        </is>
      </c>
      <c r="D150" s="334" t="inlineStr">
        <is>
          <t>PI 250</t>
        </is>
      </c>
      <c r="E150" s="340" t="n">
        <v>10.21</v>
      </c>
      <c r="F150" s="334" t="inlineStr">
        <is>
          <t>200</t>
        </is>
      </c>
      <c r="G150" s="334" t="inlineStr">
        <is>
          <t>Tubo PVC</t>
        </is>
      </c>
      <c r="H150" s="340" t="n">
        <v>0.6</v>
      </c>
      <c r="I150" s="340" t="n">
        <v>4.9</v>
      </c>
      <c r="J150" s="365" t="inlineStr">
        <is>
          <t>PENDENTE</t>
        </is>
      </c>
    </row>
    <row r="151" ht="15" customHeight="1" s="290">
      <c r="A151" s="296" t="inlineStr">
        <is>
          <t>ESGOTO</t>
        </is>
      </c>
      <c r="B151" s="296" t="inlineStr">
        <is>
          <t>T-146</t>
        </is>
      </c>
      <c r="C151" s="296" t="inlineStr">
        <is>
          <t>PI 250</t>
        </is>
      </c>
      <c r="D151" s="349" t="inlineStr">
        <is>
          <t>PI 251</t>
        </is>
      </c>
      <c r="E151" s="345" t="n">
        <v>2.99</v>
      </c>
      <c r="F151" s="349" t="inlineStr">
        <is>
          <t>200</t>
        </is>
      </c>
      <c r="G151" s="349" t="inlineStr">
        <is>
          <t>Tubo PVC</t>
        </is>
      </c>
      <c r="H151" s="345" t="n">
        <v>0.6</v>
      </c>
      <c r="I151" s="345" t="n">
        <v>1.44</v>
      </c>
      <c r="J151" s="365" t="inlineStr">
        <is>
          <t>PENDENTE</t>
        </is>
      </c>
    </row>
    <row r="152" ht="15" customHeight="1" s="290">
      <c r="A152" s="295" t="inlineStr">
        <is>
          <t>ESGOTO</t>
        </is>
      </c>
      <c r="B152" s="295" t="inlineStr">
        <is>
          <t>T-147</t>
        </is>
      </c>
      <c r="C152" s="295" t="inlineStr">
        <is>
          <t>PI 251</t>
        </is>
      </c>
      <c r="D152" s="334" t="inlineStr">
        <is>
          <t>PI 252</t>
        </is>
      </c>
      <c r="E152" s="340" t="n">
        <v>16.53</v>
      </c>
      <c r="F152" s="334" t="inlineStr">
        <is>
          <t>200</t>
        </is>
      </c>
      <c r="G152" s="334" t="inlineStr">
        <is>
          <t>Tubo PVC</t>
        </is>
      </c>
      <c r="H152" s="340" t="n">
        <v>0.6</v>
      </c>
      <c r="I152" s="340" t="n">
        <v>7.93</v>
      </c>
      <c r="J152" s="365" t="inlineStr">
        <is>
          <t>PENDENTE</t>
        </is>
      </c>
    </row>
    <row r="153" ht="15" customHeight="1" s="290">
      <c r="A153" s="296" t="inlineStr">
        <is>
          <t>ESGOTO</t>
        </is>
      </c>
      <c r="B153" s="296" t="inlineStr">
        <is>
          <t>T-148</t>
        </is>
      </c>
      <c r="C153" s="296" t="inlineStr">
        <is>
          <t>PI 252</t>
        </is>
      </c>
      <c r="D153" s="349" t="inlineStr">
        <is>
          <t>PI 253</t>
        </is>
      </c>
      <c r="E153" s="345" t="n">
        <v>5.74</v>
      </c>
      <c r="F153" s="349" t="inlineStr">
        <is>
          <t>200</t>
        </is>
      </c>
      <c r="G153" s="349" t="inlineStr">
        <is>
          <t>Tubo PVC</t>
        </is>
      </c>
      <c r="H153" s="345" t="n">
        <v>0.6</v>
      </c>
      <c r="I153" s="345" t="n">
        <v>2.76</v>
      </c>
      <c r="J153" s="365" t="inlineStr">
        <is>
          <t>PENDENTE</t>
        </is>
      </c>
    </row>
    <row r="154" ht="15" customHeight="1" s="290">
      <c r="A154" s="295" t="inlineStr">
        <is>
          <t>ESGOTO</t>
        </is>
      </c>
      <c r="B154" s="295" t="inlineStr">
        <is>
          <t>T-149</t>
        </is>
      </c>
      <c r="C154" s="295" t="inlineStr">
        <is>
          <t>PI 253</t>
        </is>
      </c>
      <c r="D154" s="334" t="inlineStr">
        <is>
          <t>PI 254</t>
        </is>
      </c>
      <c r="E154" s="340" t="n">
        <v>6.72</v>
      </c>
      <c r="F154" s="334" t="inlineStr">
        <is>
          <t>200</t>
        </is>
      </c>
      <c r="G154" s="334" t="inlineStr">
        <is>
          <t>Tubo PVC</t>
        </is>
      </c>
      <c r="H154" s="340" t="n">
        <v>0.74</v>
      </c>
      <c r="I154" s="340" t="n">
        <v>3.99</v>
      </c>
      <c r="J154" s="365" t="inlineStr">
        <is>
          <t>PENDENTE</t>
        </is>
      </c>
    </row>
    <row r="155" ht="15" customHeight="1" s="290">
      <c r="A155" s="296" t="inlineStr">
        <is>
          <t>ESGOTO</t>
        </is>
      </c>
      <c r="B155" s="296" t="inlineStr">
        <is>
          <t>T-150</t>
        </is>
      </c>
      <c r="C155" s="296" t="inlineStr">
        <is>
          <t>PI 119</t>
        </is>
      </c>
      <c r="D155" s="349" t="inlineStr">
        <is>
          <t>PI 255</t>
        </is>
      </c>
      <c r="E155" s="345" t="n">
        <v>18.94</v>
      </c>
      <c r="F155" s="349" t="inlineStr">
        <is>
          <t>200</t>
        </is>
      </c>
      <c r="G155" s="349" t="inlineStr">
        <is>
          <t>Tubo PVC</t>
        </is>
      </c>
      <c r="H155" s="345" t="n">
        <v>0.6</v>
      </c>
      <c r="I155" s="345" t="n">
        <v>9.09</v>
      </c>
      <c r="J155" s="365" t="inlineStr">
        <is>
          <t>PENDENTE</t>
        </is>
      </c>
    </row>
    <row r="156" ht="15" customHeight="1" s="290">
      <c r="A156" s="295" t="inlineStr">
        <is>
          <t>ESGOTO</t>
        </is>
      </c>
      <c r="B156" s="295" t="inlineStr">
        <is>
          <t>T-151</t>
        </is>
      </c>
      <c r="C156" s="295" t="inlineStr">
        <is>
          <t>PI 255</t>
        </is>
      </c>
      <c r="D156" s="334" t="inlineStr">
        <is>
          <t>PI 118</t>
        </is>
      </c>
      <c r="E156" s="340" t="n">
        <v>22.3</v>
      </c>
      <c r="F156" s="334" t="inlineStr">
        <is>
          <t>200</t>
        </is>
      </c>
      <c r="G156" s="334" t="inlineStr">
        <is>
          <t>Tubo PVC</t>
        </is>
      </c>
      <c r="H156" s="340" t="n">
        <v>0.6</v>
      </c>
      <c r="I156" s="340" t="n">
        <v>10.7</v>
      </c>
      <c r="J156" s="365" t="inlineStr">
        <is>
          <t>PENDENTE</t>
        </is>
      </c>
    </row>
    <row r="157" ht="15" customHeight="1" s="290">
      <c r="A157" s="296" t="inlineStr">
        <is>
          <t>ESGOTO</t>
        </is>
      </c>
      <c r="B157" s="296" t="inlineStr">
        <is>
          <t>T-152</t>
        </is>
      </c>
      <c r="C157" s="296" t="inlineStr">
        <is>
          <t>PI 254</t>
        </is>
      </c>
      <c r="D157" s="349" t="inlineStr">
        <is>
          <t>PI 255</t>
        </is>
      </c>
      <c r="E157" s="345" t="n">
        <v>2.73</v>
      </c>
      <c r="F157" s="349" t="inlineStr">
        <is>
          <t>200</t>
        </is>
      </c>
      <c r="G157" s="349" t="inlineStr">
        <is>
          <t>Tubo PVC</t>
        </is>
      </c>
      <c r="H157" s="345" t="n">
        <v>0.74</v>
      </c>
      <c r="I157" s="345" t="n">
        <v>1.62</v>
      </c>
      <c r="J157" s="365" t="inlineStr">
        <is>
          <t>PENDENTE</t>
        </is>
      </c>
    </row>
    <row r="158" ht="15" customHeight="1" s="290">
      <c r="A158" s="295" t="inlineStr">
        <is>
          <t>ESGOTO</t>
        </is>
      </c>
      <c r="B158" s="295" t="inlineStr">
        <is>
          <t>T-153</t>
        </is>
      </c>
      <c r="C158" s="295" t="inlineStr">
        <is>
          <t>PI 227</t>
        </is>
      </c>
      <c r="D158" s="334" t="inlineStr">
        <is>
          <t>PI 256</t>
        </is>
      </c>
      <c r="E158" s="340" t="n">
        <v>11.14</v>
      </c>
      <c r="F158" s="334" t="inlineStr">
        <is>
          <t>200</t>
        </is>
      </c>
      <c r="G158" s="334" t="inlineStr">
        <is>
          <t>Tubo PVC</t>
        </is>
      </c>
      <c r="H158" s="340" t="n">
        <v>0.6</v>
      </c>
      <c r="I158" s="340" t="n">
        <v>5.35</v>
      </c>
      <c r="J158" s="365" t="inlineStr">
        <is>
          <t>PENDENTE</t>
        </is>
      </c>
    </row>
    <row r="159" ht="15" customHeight="1" s="290">
      <c r="A159" s="296" t="inlineStr">
        <is>
          <t>ESGOTO</t>
        </is>
      </c>
      <c r="B159" s="296" t="inlineStr">
        <is>
          <t>T-154</t>
        </is>
      </c>
      <c r="C159" s="296" t="inlineStr">
        <is>
          <t>PI 256</t>
        </is>
      </c>
      <c r="D159" s="349" t="inlineStr">
        <is>
          <t>PI 257</t>
        </is>
      </c>
      <c r="E159" s="345" t="n">
        <v>10.3</v>
      </c>
      <c r="F159" s="349" t="inlineStr">
        <is>
          <t>200</t>
        </is>
      </c>
      <c r="G159" s="349" t="inlineStr">
        <is>
          <t>Tubo PVC</t>
        </is>
      </c>
      <c r="H159" s="345" t="n">
        <v>0.6</v>
      </c>
      <c r="I159" s="345" t="n">
        <v>4.94</v>
      </c>
      <c r="J159" s="365" t="inlineStr">
        <is>
          <t>PENDENTE</t>
        </is>
      </c>
    </row>
    <row r="160" ht="15" customHeight="1" s="290">
      <c r="A160" s="295" t="inlineStr">
        <is>
          <t>ESGOTO</t>
        </is>
      </c>
      <c r="B160" s="295" t="inlineStr">
        <is>
          <t>T-155</t>
        </is>
      </c>
      <c r="C160" s="295" t="inlineStr">
        <is>
          <t>PI 257</t>
        </is>
      </c>
      <c r="D160" s="334" t="inlineStr">
        <is>
          <t>PI 258</t>
        </is>
      </c>
      <c r="E160" s="340" t="n">
        <v>3.16</v>
      </c>
      <c r="F160" s="334" t="inlineStr">
        <is>
          <t>200</t>
        </is>
      </c>
      <c r="G160" s="334" t="inlineStr">
        <is>
          <t>Tubo PVC</t>
        </is>
      </c>
      <c r="H160" s="340" t="n">
        <v>0.6</v>
      </c>
      <c r="I160" s="340" t="n">
        <v>1.52</v>
      </c>
      <c r="J160" s="365" t="inlineStr">
        <is>
          <t>PENDENTE</t>
        </is>
      </c>
    </row>
    <row r="161" ht="15" customHeight="1" s="290">
      <c r="A161" s="296" t="inlineStr">
        <is>
          <t>ESGOTO</t>
        </is>
      </c>
      <c r="B161" s="296" t="inlineStr">
        <is>
          <t>T-156</t>
        </is>
      </c>
      <c r="C161" s="296" t="inlineStr">
        <is>
          <t>PI 258</t>
        </is>
      </c>
      <c r="D161" s="349" t="inlineStr">
        <is>
          <t>PI 259</t>
        </is>
      </c>
      <c r="E161" s="345" t="n">
        <v>5.52</v>
      </c>
      <c r="F161" s="349" t="inlineStr">
        <is>
          <t>200</t>
        </is>
      </c>
      <c r="G161" s="349" t="inlineStr">
        <is>
          <t>Tubo PVC</t>
        </is>
      </c>
      <c r="H161" s="345" t="n">
        <v>0.6</v>
      </c>
      <c r="I161" s="345" t="n">
        <v>2.65</v>
      </c>
      <c r="J161" s="365" t="inlineStr">
        <is>
          <t>PENDENTE</t>
        </is>
      </c>
    </row>
    <row r="162" ht="15" customHeight="1" s="290">
      <c r="A162" s="295" t="inlineStr">
        <is>
          <t>ESGOTO</t>
        </is>
      </c>
      <c r="B162" s="295" t="inlineStr">
        <is>
          <t>T-157</t>
        </is>
      </c>
      <c r="C162" s="295" t="inlineStr">
        <is>
          <t>PI 124</t>
        </is>
      </c>
      <c r="D162" s="334" t="inlineStr">
        <is>
          <t>PI 259</t>
        </is>
      </c>
      <c r="E162" s="340" t="n">
        <v>1.6</v>
      </c>
      <c r="F162" s="334" t="inlineStr">
        <is>
          <t>200</t>
        </is>
      </c>
      <c r="G162" s="334" t="inlineStr">
        <is>
          <t>Tubo PVC</t>
        </is>
      </c>
      <c r="H162" s="340" t="n">
        <v>0.6</v>
      </c>
      <c r="I162" s="340" t="n">
        <v>0.77</v>
      </c>
      <c r="J162" s="365" t="inlineStr">
        <is>
          <t>PENDENTE</t>
        </is>
      </c>
    </row>
    <row r="163" ht="15" customHeight="1" s="290">
      <c r="A163" s="296" t="inlineStr">
        <is>
          <t>ESGOTO</t>
        </is>
      </c>
      <c r="B163" s="296" t="inlineStr">
        <is>
          <t>T-158</t>
        </is>
      </c>
      <c r="C163" s="296" t="inlineStr">
        <is>
          <t>PI 163</t>
        </is>
      </c>
      <c r="D163" s="349" t="inlineStr">
        <is>
          <t>PI 260</t>
        </is>
      </c>
      <c r="E163" s="345" t="n">
        <v>22.73</v>
      </c>
      <c r="F163" s="349" t="inlineStr">
        <is>
          <t>200</t>
        </is>
      </c>
      <c r="G163" s="349" t="inlineStr">
        <is>
          <t>Tubo PVC</t>
        </is>
      </c>
      <c r="H163" s="345" t="n">
        <v>0.6</v>
      </c>
      <c r="I163" s="345" t="n">
        <v>10.91</v>
      </c>
      <c r="J163" s="365" t="inlineStr">
        <is>
          <t>PENDENTE</t>
        </is>
      </c>
    </row>
    <row r="164" ht="15" customHeight="1" s="290">
      <c r="A164" s="295" t="inlineStr">
        <is>
          <t>ESGOTO</t>
        </is>
      </c>
      <c r="B164" s="295" t="inlineStr">
        <is>
          <t>T-159</t>
        </is>
      </c>
      <c r="C164" s="295" t="inlineStr">
        <is>
          <t>PI 260</t>
        </is>
      </c>
      <c r="D164" s="334" t="inlineStr">
        <is>
          <t>PI 261</t>
        </is>
      </c>
      <c r="E164" s="340" t="n">
        <v>2.5</v>
      </c>
      <c r="F164" s="334" t="inlineStr">
        <is>
          <t>200</t>
        </is>
      </c>
      <c r="G164" s="334" t="inlineStr">
        <is>
          <t>Tubo PVC</t>
        </is>
      </c>
      <c r="H164" s="340" t="n">
        <v>0.6</v>
      </c>
      <c r="I164" s="340" t="n">
        <v>1.2</v>
      </c>
      <c r="J164" s="365" t="inlineStr">
        <is>
          <t>PENDENTE</t>
        </is>
      </c>
    </row>
    <row r="165" ht="15" customHeight="1" s="290">
      <c r="A165" s="296" t="inlineStr">
        <is>
          <t>ESGOTO</t>
        </is>
      </c>
      <c r="B165" s="296" t="inlineStr">
        <is>
          <t>T-160</t>
        </is>
      </c>
      <c r="C165" s="296" t="inlineStr">
        <is>
          <t>PI 261</t>
        </is>
      </c>
      <c r="D165" s="349" t="inlineStr">
        <is>
          <t>PI 262</t>
        </is>
      </c>
      <c r="E165" s="345" t="n">
        <v>1.29</v>
      </c>
      <c r="F165" s="349" t="inlineStr">
        <is>
          <t>200</t>
        </is>
      </c>
      <c r="G165" s="349" t="inlineStr">
        <is>
          <t>Tubo PVC</t>
        </is>
      </c>
      <c r="H165" s="345" t="n">
        <v>0.6</v>
      </c>
      <c r="I165" s="345" t="n">
        <v>0.62</v>
      </c>
      <c r="J165" s="365" t="inlineStr">
        <is>
          <t>PENDENTE</t>
        </is>
      </c>
    </row>
    <row r="166" ht="15" customHeight="1" s="290">
      <c r="A166" s="295" t="inlineStr">
        <is>
          <t>ESGOTO</t>
        </is>
      </c>
      <c r="B166" s="295" t="inlineStr">
        <is>
          <t>T-161</t>
        </is>
      </c>
      <c r="C166" s="295" t="inlineStr">
        <is>
          <t>PI 262</t>
        </is>
      </c>
      <c r="D166" s="334" t="inlineStr">
        <is>
          <t>PI 263</t>
        </is>
      </c>
      <c r="E166" s="340" t="n">
        <v>2.13</v>
      </c>
      <c r="F166" s="334" t="inlineStr">
        <is>
          <t>200</t>
        </is>
      </c>
      <c r="G166" s="334" t="inlineStr">
        <is>
          <t>Tubo PVC</t>
        </is>
      </c>
      <c r="H166" s="340" t="n">
        <v>0.6</v>
      </c>
      <c r="I166" s="340" t="n">
        <v>1.02</v>
      </c>
      <c r="J166" s="365" t="inlineStr">
        <is>
          <t>PENDENTE</t>
        </is>
      </c>
    </row>
    <row r="167" ht="15" customHeight="1" s="290">
      <c r="A167" s="296" t="inlineStr">
        <is>
          <t>ESGOTO</t>
        </is>
      </c>
      <c r="B167" s="296" t="inlineStr">
        <is>
          <t>T-162</t>
        </is>
      </c>
      <c r="C167" s="296" t="inlineStr">
        <is>
          <t>PI 262</t>
        </is>
      </c>
      <c r="D167" s="349" t="inlineStr">
        <is>
          <t>PI 264</t>
        </is>
      </c>
      <c r="E167" s="345" t="n">
        <v>5.26</v>
      </c>
      <c r="F167" s="349" t="inlineStr">
        <is>
          <t>200</t>
        </is>
      </c>
      <c r="G167" s="349" t="inlineStr">
        <is>
          <t>Tubo PVC</t>
        </is>
      </c>
      <c r="H167" s="345" t="n">
        <v>0.59</v>
      </c>
      <c r="I167" s="345" t="n">
        <v>2.49</v>
      </c>
      <c r="J167" s="365" t="inlineStr">
        <is>
          <t>PENDENTE</t>
        </is>
      </c>
    </row>
    <row r="168" ht="15" customHeight="1" s="290">
      <c r="A168" s="295" t="inlineStr">
        <is>
          <t>ESGOTO</t>
        </is>
      </c>
      <c r="B168" s="295" t="inlineStr">
        <is>
          <t>T-163</t>
        </is>
      </c>
      <c r="C168" s="295" t="inlineStr">
        <is>
          <t>PI 164</t>
        </is>
      </c>
      <c r="D168" s="334" t="inlineStr">
        <is>
          <t>PI 265</t>
        </is>
      </c>
      <c r="E168" s="340" t="n">
        <v>32</v>
      </c>
      <c r="F168" s="334" t="inlineStr">
        <is>
          <t>200</t>
        </is>
      </c>
      <c r="G168" s="334" t="inlineStr">
        <is>
          <t>Tubo PVC</t>
        </is>
      </c>
      <c r="H168" s="340" t="n">
        <v>0.6</v>
      </c>
      <c r="I168" s="340" t="n">
        <v>15.36</v>
      </c>
      <c r="J168" s="365" t="inlineStr">
        <is>
          <t>PENDENTE</t>
        </is>
      </c>
    </row>
    <row r="169" ht="15" customHeight="1" s="290">
      <c r="A169" s="296" t="inlineStr">
        <is>
          <t>ESGOTO</t>
        </is>
      </c>
      <c r="B169" s="296" t="inlineStr">
        <is>
          <t>T-164</t>
        </is>
      </c>
      <c r="C169" s="296" t="inlineStr">
        <is>
          <t>PI 265</t>
        </is>
      </c>
      <c r="D169" s="349" t="inlineStr">
        <is>
          <t>PI 163</t>
        </is>
      </c>
      <c r="E169" s="345" t="n">
        <v>44.1</v>
      </c>
      <c r="F169" s="349" t="inlineStr">
        <is>
          <t>200</t>
        </is>
      </c>
      <c r="G169" s="349" t="inlineStr">
        <is>
          <t>Tubo PVC</t>
        </is>
      </c>
      <c r="H169" s="345" t="n">
        <v>0.6</v>
      </c>
      <c r="I169" s="345" t="n">
        <v>21.17</v>
      </c>
      <c r="J169" s="365" t="inlineStr">
        <is>
          <t>PENDENTE</t>
        </is>
      </c>
    </row>
    <row r="170" ht="15" customHeight="1" s="290">
      <c r="A170" s="295" t="inlineStr">
        <is>
          <t>ESGOTO</t>
        </is>
      </c>
      <c r="B170" s="295" t="inlineStr">
        <is>
          <t>T-165</t>
        </is>
      </c>
      <c r="C170" s="295" t="inlineStr">
        <is>
          <t>PI 265</t>
        </is>
      </c>
      <c r="D170" s="334" t="inlineStr">
        <is>
          <t>PI 266</t>
        </is>
      </c>
      <c r="E170" s="340" t="n">
        <v>12.59</v>
      </c>
      <c r="F170" s="334" t="inlineStr">
        <is>
          <t>200</t>
        </is>
      </c>
      <c r="G170" s="334" t="inlineStr">
        <is>
          <t>Tubo PVC</t>
        </is>
      </c>
      <c r="H170" s="340" t="n">
        <v>0.6</v>
      </c>
      <c r="I170" s="340" t="n">
        <v>6.04</v>
      </c>
      <c r="J170" s="365" t="inlineStr">
        <is>
          <t>PENDENTE</t>
        </is>
      </c>
    </row>
    <row r="171" ht="15" customHeight="1" s="290">
      <c r="A171" s="296" t="inlineStr">
        <is>
          <t>ESGOTO</t>
        </is>
      </c>
      <c r="B171" s="296" t="inlineStr">
        <is>
          <t>T-166</t>
        </is>
      </c>
      <c r="C171" s="296" t="inlineStr">
        <is>
          <t>PI 266</t>
        </is>
      </c>
      <c r="D171" s="349" t="inlineStr">
        <is>
          <t>PI 267</t>
        </is>
      </c>
      <c r="E171" s="345" t="n">
        <v>4.06</v>
      </c>
      <c r="F171" s="349" t="inlineStr">
        <is>
          <t>200</t>
        </is>
      </c>
      <c r="G171" s="349" t="inlineStr">
        <is>
          <t>Tubo PVC</t>
        </is>
      </c>
      <c r="H171" s="345" t="n">
        <v>0.6</v>
      </c>
      <c r="I171" s="345" t="n">
        <v>1.95</v>
      </c>
      <c r="J171" s="365" t="inlineStr">
        <is>
          <t>PENDENTE</t>
        </is>
      </c>
    </row>
    <row r="172" ht="15" customHeight="1" s="290">
      <c r="A172" s="295" t="inlineStr">
        <is>
          <t>ESGOTO</t>
        </is>
      </c>
      <c r="B172" s="295" t="inlineStr">
        <is>
          <t>T-167</t>
        </is>
      </c>
      <c r="C172" s="295" t="inlineStr">
        <is>
          <t>PI 267</t>
        </is>
      </c>
      <c r="D172" s="334" t="inlineStr">
        <is>
          <t>PI 268</t>
        </is>
      </c>
      <c r="E172" s="340" t="n">
        <v>11.69</v>
      </c>
      <c r="F172" s="334" t="inlineStr">
        <is>
          <t>200</t>
        </is>
      </c>
      <c r="G172" s="334" t="inlineStr">
        <is>
          <t>Tubo PVC</t>
        </is>
      </c>
      <c r="H172" s="340" t="n">
        <v>0.6</v>
      </c>
      <c r="I172" s="340" t="n">
        <v>5.61</v>
      </c>
      <c r="J172" s="365" t="inlineStr">
        <is>
          <t>PENDENTE</t>
        </is>
      </c>
    </row>
    <row r="173" ht="15" customHeight="1" s="290">
      <c r="A173" s="296" t="inlineStr">
        <is>
          <t>ESGOTO</t>
        </is>
      </c>
      <c r="B173" s="296" t="inlineStr">
        <is>
          <t>T-168</t>
        </is>
      </c>
      <c r="C173" s="296" t="inlineStr">
        <is>
          <t>PI 268</t>
        </is>
      </c>
      <c r="D173" s="349" t="inlineStr">
        <is>
          <t>PI 269</t>
        </is>
      </c>
      <c r="E173" s="345" t="n">
        <v>13.76</v>
      </c>
      <c r="F173" s="349" t="inlineStr">
        <is>
          <t>200</t>
        </is>
      </c>
      <c r="G173" s="349" t="inlineStr">
        <is>
          <t>Tubo PVC</t>
        </is>
      </c>
      <c r="H173" s="345" t="n">
        <v>0.6</v>
      </c>
      <c r="I173" s="345" t="n">
        <v>6.6</v>
      </c>
      <c r="J173" s="365" t="inlineStr">
        <is>
          <t>PENDENTE</t>
        </is>
      </c>
    </row>
    <row r="174" ht="15" customHeight="1" s="290">
      <c r="A174" s="295" t="inlineStr">
        <is>
          <t>ESGOTO</t>
        </is>
      </c>
      <c r="B174" s="295" t="inlineStr">
        <is>
          <t>T-169</t>
        </is>
      </c>
      <c r="C174" s="295" t="inlineStr">
        <is>
          <t>PI 269</t>
        </is>
      </c>
      <c r="D174" s="334" t="inlineStr">
        <is>
          <t>PI 270</t>
        </is>
      </c>
      <c r="E174" s="340" t="n">
        <v>10.88</v>
      </c>
      <c r="F174" s="334" t="inlineStr">
        <is>
          <t>200</t>
        </is>
      </c>
      <c r="G174" s="334" t="inlineStr">
        <is>
          <t>Tubo PVC</t>
        </is>
      </c>
      <c r="H174" s="340" t="n">
        <v>0.6</v>
      </c>
      <c r="I174" s="340" t="n">
        <v>5.22</v>
      </c>
      <c r="J174" s="365" t="inlineStr">
        <is>
          <t>PENDENTE</t>
        </is>
      </c>
    </row>
    <row r="175" ht="15" customHeight="1" s="290">
      <c r="A175" s="296" t="inlineStr">
        <is>
          <t>ESGOTO</t>
        </is>
      </c>
      <c r="B175" s="296" t="inlineStr">
        <is>
          <t>T-170</t>
        </is>
      </c>
      <c r="C175" s="296" t="inlineStr">
        <is>
          <t>PI 269</t>
        </is>
      </c>
      <c r="D175" s="349" t="inlineStr">
        <is>
          <t>PI 271</t>
        </is>
      </c>
      <c r="E175" s="345" t="n">
        <v>3.11</v>
      </c>
      <c r="F175" s="349" t="inlineStr">
        <is>
          <t>200</t>
        </is>
      </c>
      <c r="G175" s="349" t="inlineStr">
        <is>
          <t>Tubo PVC</t>
        </is>
      </c>
      <c r="H175" s="345" t="n">
        <v>0.6</v>
      </c>
      <c r="I175" s="345" t="n">
        <v>1.49</v>
      </c>
      <c r="J175" s="365" t="inlineStr">
        <is>
          <t>PENDENTE</t>
        </is>
      </c>
    </row>
    <row r="176" ht="15" customHeight="1" s="290">
      <c r="A176" s="295" t="inlineStr">
        <is>
          <t>ESGOTO</t>
        </is>
      </c>
      <c r="B176" s="295" t="inlineStr">
        <is>
          <t>T-171</t>
        </is>
      </c>
      <c r="C176" s="295" t="inlineStr">
        <is>
          <t>PV 03</t>
        </is>
      </c>
      <c r="D176" s="334" t="inlineStr">
        <is>
          <t>PV 04</t>
        </is>
      </c>
      <c r="E176" s="340" t="n">
        <v>47.35</v>
      </c>
      <c r="F176" s="334" t="inlineStr">
        <is>
          <t>200</t>
        </is>
      </c>
      <c r="G176" s="334" t="inlineStr">
        <is>
          <t>Tubo PVC</t>
        </is>
      </c>
      <c r="H176" s="340" t="n">
        <v>0.6</v>
      </c>
      <c r="I176" s="340" t="n">
        <v>22.73</v>
      </c>
      <c r="J176" s="365" t="inlineStr">
        <is>
          <t>PENDENTE</t>
        </is>
      </c>
    </row>
    <row r="177" ht="15" customHeight="1" s="290">
      <c r="A177" s="296" t="inlineStr">
        <is>
          <t>ESGOTO</t>
        </is>
      </c>
      <c r="B177" s="296" t="inlineStr">
        <is>
          <t>T-172</t>
        </is>
      </c>
      <c r="C177" s="296" t="inlineStr">
        <is>
          <t>PV 04</t>
        </is>
      </c>
      <c r="D177" s="349" t="inlineStr">
        <is>
          <t>PV 05</t>
        </is>
      </c>
      <c r="E177" s="345" t="n">
        <v>13.5</v>
      </c>
      <c r="F177" s="349" t="inlineStr">
        <is>
          <t>200</t>
        </is>
      </c>
      <c r="G177" s="349" t="inlineStr">
        <is>
          <t>Tubo PVC</t>
        </is>
      </c>
      <c r="H177" s="345" t="n">
        <v>0.6</v>
      </c>
      <c r="I177" s="345" t="n">
        <v>6.48</v>
      </c>
      <c r="J177" s="365" t="inlineStr">
        <is>
          <t>PENDENTE</t>
        </is>
      </c>
    </row>
    <row r="178" ht="15" customHeight="1" s="290">
      <c r="A178" s="295" t="inlineStr">
        <is>
          <t>ESGOTO</t>
        </is>
      </c>
      <c r="B178" s="295" t="inlineStr">
        <is>
          <t>T-173</t>
        </is>
      </c>
      <c r="C178" s="295" t="inlineStr">
        <is>
          <t>PV 05</t>
        </is>
      </c>
      <c r="D178" s="334" t="inlineStr">
        <is>
          <t>PV 06</t>
        </is>
      </c>
      <c r="E178" s="340" t="n">
        <v>49.36</v>
      </c>
      <c r="F178" s="334" t="inlineStr">
        <is>
          <t>200</t>
        </is>
      </c>
      <c r="G178" s="334" t="inlineStr">
        <is>
          <t>Tubo PVC</t>
        </is>
      </c>
      <c r="H178" s="340" t="n">
        <v>0.6</v>
      </c>
      <c r="I178" s="340" t="n">
        <v>23.69</v>
      </c>
      <c r="J178" s="365" t="inlineStr">
        <is>
          <t>PENDENTE</t>
        </is>
      </c>
    </row>
    <row r="179" ht="15" customHeight="1" s="290">
      <c r="A179" s="296" t="inlineStr">
        <is>
          <t>ESGOTO</t>
        </is>
      </c>
      <c r="B179" s="296" t="inlineStr">
        <is>
          <t>T-174</t>
        </is>
      </c>
      <c r="C179" s="296" t="inlineStr">
        <is>
          <t>PV 06</t>
        </is>
      </c>
      <c r="D179" s="349" t="inlineStr">
        <is>
          <t>PV 07</t>
        </is>
      </c>
      <c r="E179" s="345" t="n">
        <v>19.54</v>
      </c>
      <c r="F179" s="349" t="inlineStr">
        <is>
          <t>200</t>
        </is>
      </c>
      <c r="G179" s="349" t="inlineStr">
        <is>
          <t>Tubo PVC</t>
        </is>
      </c>
      <c r="H179" s="345" t="n">
        <v>0.6</v>
      </c>
      <c r="I179" s="345" t="n">
        <v>9.380000000000001</v>
      </c>
      <c r="J179" s="365" t="inlineStr">
        <is>
          <t>PENDENTE</t>
        </is>
      </c>
    </row>
    <row r="180" ht="15" customHeight="1" s="290">
      <c r="A180" s="295" t="inlineStr">
        <is>
          <t>ESGOTO</t>
        </is>
      </c>
      <c r="B180" s="295" t="inlineStr">
        <is>
          <t>T-175</t>
        </is>
      </c>
      <c r="C180" s="295" t="inlineStr">
        <is>
          <t>PV 07</t>
        </is>
      </c>
      <c r="D180" s="334" t="inlineStr">
        <is>
          <t>PV 08</t>
        </is>
      </c>
      <c r="E180" s="340" t="n">
        <v>22.86</v>
      </c>
      <c r="F180" s="334" t="inlineStr">
        <is>
          <t>200</t>
        </is>
      </c>
      <c r="G180" s="334" t="inlineStr">
        <is>
          <t>Tubo PVC</t>
        </is>
      </c>
      <c r="H180" s="340" t="n">
        <v>0.6</v>
      </c>
      <c r="I180" s="340" t="n">
        <v>10.97</v>
      </c>
      <c r="J180" s="365" t="inlineStr">
        <is>
          <t>PENDENTE</t>
        </is>
      </c>
    </row>
    <row r="181" ht="15" customHeight="1" s="290">
      <c r="A181" s="296" t="inlineStr">
        <is>
          <t>ESGOTO</t>
        </is>
      </c>
      <c r="B181" s="296" t="inlineStr">
        <is>
          <t>T-176</t>
        </is>
      </c>
      <c r="C181" s="296" t="inlineStr">
        <is>
          <t>PV 08</t>
        </is>
      </c>
      <c r="D181" s="349" t="inlineStr">
        <is>
          <t>PV 09</t>
        </is>
      </c>
      <c r="E181" s="345" t="n">
        <v>8.32</v>
      </c>
      <c r="F181" s="349" t="inlineStr">
        <is>
          <t>200</t>
        </is>
      </c>
      <c r="G181" s="349" t="inlineStr">
        <is>
          <t>Tubo PVC</t>
        </is>
      </c>
      <c r="H181" s="345" t="n">
        <v>0.6</v>
      </c>
      <c r="I181" s="345" t="n">
        <v>3.99</v>
      </c>
      <c r="J181" s="365" t="inlineStr">
        <is>
          <t>PENDENTE</t>
        </is>
      </c>
    </row>
    <row r="182" ht="15" customHeight="1" s="290">
      <c r="A182" s="295" t="inlineStr">
        <is>
          <t>ESGOTO</t>
        </is>
      </c>
      <c r="B182" s="295" t="inlineStr">
        <is>
          <t>T-177</t>
        </is>
      </c>
      <c r="C182" s="295" t="inlineStr">
        <is>
          <t>PV 09</t>
        </is>
      </c>
      <c r="D182" s="334" t="inlineStr">
        <is>
          <t>PV 10</t>
        </is>
      </c>
      <c r="E182" s="340" t="n">
        <v>16.88</v>
      </c>
      <c r="F182" s="334" t="inlineStr">
        <is>
          <t>200</t>
        </is>
      </c>
      <c r="G182" s="334" t="inlineStr">
        <is>
          <t>Tubo PVC</t>
        </is>
      </c>
      <c r="H182" s="340" t="n">
        <v>0.6</v>
      </c>
      <c r="I182" s="340" t="n">
        <v>8.1</v>
      </c>
      <c r="J182" s="365" t="inlineStr">
        <is>
          <t>PENDENTE</t>
        </is>
      </c>
    </row>
    <row r="183" ht="15" customHeight="1" s="290">
      <c r="A183" s="296" t="inlineStr">
        <is>
          <t>ESGOTO</t>
        </is>
      </c>
      <c r="B183" s="296" t="inlineStr">
        <is>
          <t>T-178</t>
        </is>
      </c>
      <c r="C183" s="296" t="inlineStr">
        <is>
          <t>PV 10</t>
        </is>
      </c>
      <c r="D183" s="349" t="inlineStr">
        <is>
          <t>PV 11</t>
        </is>
      </c>
      <c r="E183" s="345" t="n">
        <v>14.97</v>
      </c>
      <c r="F183" s="349" t="inlineStr">
        <is>
          <t>200</t>
        </is>
      </c>
      <c r="G183" s="349" t="inlineStr">
        <is>
          <t>Tubo PVC</t>
        </is>
      </c>
      <c r="H183" s="345" t="n">
        <v>0.6</v>
      </c>
      <c r="I183" s="345" t="n">
        <v>7.19</v>
      </c>
      <c r="J183" s="365" t="inlineStr">
        <is>
          <t>PENDENTE</t>
        </is>
      </c>
    </row>
    <row r="184" ht="15" customHeight="1" s="290">
      <c r="A184" s="295" t="inlineStr">
        <is>
          <t>ESGOTO</t>
        </is>
      </c>
      <c r="B184" s="295" t="inlineStr">
        <is>
          <t>T-179</t>
        </is>
      </c>
      <c r="C184" s="295" t="inlineStr">
        <is>
          <t>PV 11</t>
        </is>
      </c>
      <c r="D184" s="334" t="inlineStr">
        <is>
          <t>PV 12</t>
        </is>
      </c>
      <c r="E184" s="340" t="n">
        <v>4.4</v>
      </c>
      <c r="F184" s="334" t="inlineStr">
        <is>
          <t>200</t>
        </is>
      </c>
      <c r="G184" s="334" t="inlineStr">
        <is>
          <t>Tubo PVC</t>
        </is>
      </c>
      <c r="H184" s="340" t="n">
        <v>0.6</v>
      </c>
      <c r="I184" s="340" t="n">
        <v>2.11</v>
      </c>
      <c r="J184" s="365" t="inlineStr">
        <is>
          <t>PENDENTE</t>
        </is>
      </c>
    </row>
    <row r="185" ht="15" customHeight="1" s="290">
      <c r="A185" s="296" t="inlineStr">
        <is>
          <t>ESGOTO</t>
        </is>
      </c>
      <c r="B185" s="296" t="inlineStr">
        <is>
          <t>T-180</t>
        </is>
      </c>
      <c r="C185" s="296" t="inlineStr">
        <is>
          <t>PV 12</t>
        </is>
      </c>
      <c r="D185" s="349" t="inlineStr">
        <is>
          <t>PV 13</t>
        </is>
      </c>
      <c r="E185" s="345" t="n">
        <v>1.76</v>
      </c>
      <c r="F185" s="349" t="inlineStr">
        <is>
          <t>200</t>
        </is>
      </c>
      <c r="G185" s="349" t="inlineStr">
        <is>
          <t>Tubo PVC</t>
        </is>
      </c>
      <c r="H185" s="345" t="n">
        <v>0.5</v>
      </c>
      <c r="I185" s="345" t="n">
        <v>0.7</v>
      </c>
      <c r="J185" s="365" t="inlineStr">
        <is>
          <t>PENDENTE</t>
        </is>
      </c>
    </row>
    <row r="186" ht="15" customHeight="1" s="290">
      <c r="A186" s="295" t="inlineStr">
        <is>
          <t>ESGOTO</t>
        </is>
      </c>
      <c r="B186" s="295" t="inlineStr">
        <is>
          <t>T-181</t>
        </is>
      </c>
      <c r="C186" s="295" t="inlineStr">
        <is>
          <t>PV 13</t>
        </is>
      </c>
      <c r="D186" s="334" t="inlineStr">
        <is>
          <t>PV 14</t>
        </is>
      </c>
      <c r="E186" s="340" t="n">
        <v>17.35</v>
      </c>
      <c r="F186" s="334" t="inlineStr">
        <is>
          <t>200</t>
        </is>
      </c>
      <c r="G186" s="334" t="inlineStr">
        <is>
          <t>Tubo PVC</t>
        </is>
      </c>
      <c r="H186" s="340" t="n">
        <v>0.5</v>
      </c>
      <c r="I186" s="340" t="n">
        <v>6.95</v>
      </c>
      <c r="J186" s="365" t="inlineStr">
        <is>
          <t>PENDENTE</t>
        </is>
      </c>
    </row>
    <row r="187" ht="15" customHeight="1" s="290">
      <c r="A187" s="296" t="inlineStr">
        <is>
          <t>ESGOTO</t>
        </is>
      </c>
      <c r="B187" s="296" t="inlineStr">
        <is>
          <t>T-182</t>
        </is>
      </c>
      <c r="C187" s="296" t="inlineStr">
        <is>
          <t>PV 14</t>
        </is>
      </c>
      <c r="D187" s="349" t="inlineStr">
        <is>
          <t>PV 15</t>
        </is>
      </c>
      <c r="E187" s="345" t="n">
        <v>6.73</v>
      </c>
      <c r="F187" s="349" t="inlineStr">
        <is>
          <t>200</t>
        </is>
      </c>
      <c r="G187" s="349" t="inlineStr">
        <is>
          <t>Tubo PVC</t>
        </is>
      </c>
      <c r="H187" s="345" t="n">
        <v>0.6</v>
      </c>
      <c r="I187" s="345" t="n">
        <v>3.23</v>
      </c>
      <c r="J187" s="365" t="inlineStr">
        <is>
          <t>PENDENTE</t>
        </is>
      </c>
    </row>
    <row r="188" ht="15" customHeight="1" s="290">
      <c r="A188" s="295" t="inlineStr">
        <is>
          <t>ESGOTO</t>
        </is>
      </c>
      <c r="B188" s="295" t="inlineStr">
        <is>
          <t>T-183</t>
        </is>
      </c>
      <c r="C188" s="295" t="inlineStr">
        <is>
          <t>PV 15</t>
        </is>
      </c>
      <c r="D188" s="334" t="inlineStr">
        <is>
          <t>PV 16</t>
        </is>
      </c>
      <c r="E188" s="340" t="n">
        <v>23.26</v>
      </c>
      <c r="F188" s="334" t="inlineStr">
        <is>
          <t>200</t>
        </is>
      </c>
      <c r="G188" s="334" t="inlineStr">
        <is>
          <t>Tubo PVC</t>
        </is>
      </c>
      <c r="H188" s="340" t="n">
        <v>0.6</v>
      </c>
      <c r="I188" s="340" t="n">
        <v>11.16</v>
      </c>
      <c r="J188" s="365" t="inlineStr">
        <is>
          <t>PENDENTE</t>
        </is>
      </c>
    </row>
    <row r="189" ht="15" customHeight="1" s="290">
      <c r="A189" s="296" t="inlineStr">
        <is>
          <t>ESGOTO</t>
        </is>
      </c>
      <c r="B189" s="296" t="inlineStr">
        <is>
          <t>T-184</t>
        </is>
      </c>
      <c r="C189" s="296" t="inlineStr">
        <is>
          <t>PV 16</t>
        </is>
      </c>
      <c r="D189" s="349" t="inlineStr">
        <is>
          <t>PV 17</t>
        </is>
      </c>
      <c r="E189" s="345" t="n">
        <v>19.11</v>
      </c>
      <c r="F189" s="349" t="inlineStr">
        <is>
          <t>200</t>
        </is>
      </c>
      <c r="G189" s="349" t="inlineStr">
        <is>
          <t>Tubo PVC</t>
        </is>
      </c>
      <c r="H189" s="345" t="n">
        <v>0.6</v>
      </c>
      <c r="I189" s="345" t="n">
        <v>9.17</v>
      </c>
      <c r="J189" s="365" t="inlineStr">
        <is>
          <t>PENDENTE</t>
        </is>
      </c>
    </row>
    <row r="190" ht="15" customHeight="1" s="290">
      <c r="A190" s="295" t="inlineStr">
        <is>
          <t>ESGOTO</t>
        </is>
      </c>
      <c r="B190" s="295" t="inlineStr">
        <is>
          <t>T-185</t>
        </is>
      </c>
      <c r="C190" s="295" t="inlineStr">
        <is>
          <t>PV 17</t>
        </is>
      </c>
      <c r="D190" s="334" t="inlineStr">
        <is>
          <t>PV 18</t>
        </is>
      </c>
      <c r="E190" s="340" t="n">
        <v>42.03</v>
      </c>
      <c r="F190" s="334" t="inlineStr">
        <is>
          <t>200</t>
        </is>
      </c>
      <c r="G190" s="334" t="inlineStr">
        <is>
          <t>Tubo PVC</t>
        </is>
      </c>
      <c r="H190" s="340" t="n">
        <v>0.6</v>
      </c>
      <c r="I190" s="340" t="n">
        <v>20.17</v>
      </c>
      <c r="J190" s="365" t="inlineStr">
        <is>
          <t>PENDENTE</t>
        </is>
      </c>
    </row>
    <row r="191" ht="15" customHeight="1" s="290">
      <c r="A191" s="296" t="inlineStr">
        <is>
          <t>ESGOTO</t>
        </is>
      </c>
      <c r="B191" s="296" t="inlineStr">
        <is>
          <t>T-186</t>
        </is>
      </c>
      <c r="C191" s="296" t="inlineStr">
        <is>
          <t>PV 18</t>
        </is>
      </c>
      <c r="D191" s="349" t="inlineStr">
        <is>
          <t>PV 19</t>
        </is>
      </c>
      <c r="E191" s="345" t="n">
        <v>10.75</v>
      </c>
      <c r="F191" s="349" t="inlineStr">
        <is>
          <t>200</t>
        </is>
      </c>
      <c r="G191" s="349" t="inlineStr">
        <is>
          <t>Tubo PVC</t>
        </is>
      </c>
      <c r="H191" s="345" t="n">
        <v>0.6</v>
      </c>
      <c r="I191" s="345" t="n">
        <v>5.16</v>
      </c>
      <c r="J191" s="365" t="inlineStr">
        <is>
          <t>PENDENTE</t>
        </is>
      </c>
    </row>
    <row r="192" ht="15" customHeight="1" s="290">
      <c r="A192" s="295" t="inlineStr">
        <is>
          <t>ESGOTO</t>
        </is>
      </c>
      <c r="B192" s="295" t="inlineStr">
        <is>
          <t>T-187</t>
        </is>
      </c>
      <c r="C192" s="295" t="inlineStr">
        <is>
          <t>PV 19</t>
        </is>
      </c>
      <c r="D192" s="334" t="inlineStr">
        <is>
          <t>PV 20</t>
        </is>
      </c>
      <c r="E192" s="340" t="n">
        <v>14.47</v>
      </c>
      <c r="F192" s="334" t="inlineStr">
        <is>
          <t>200</t>
        </is>
      </c>
      <c r="G192" s="334" t="inlineStr">
        <is>
          <t>Tubo PVC</t>
        </is>
      </c>
      <c r="H192" s="340" t="n">
        <v>0.6</v>
      </c>
      <c r="I192" s="340" t="n">
        <v>6.95</v>
      </c>
      <c r="J192" s="365" t="inlineStr">
        <is>
          <t>PENDENTE</t>
        </is>
      </c>
    </row>
    <row r="193" ht="15" customHeight="1" s="290">
      <c r="A193" s="296" t="inlineStr">
        <is>
          <t>ESGOTO</t>
        </is>
      </c>
      <c r="B193" s="296" t="inlineStr">
        <is>
          <t>T-188</t>
        </is>
      </c>
      <c r="C193" s="296" t="inlineStr">
        <is>
          <t>PV 20</t>
        </is>
      </c>
      <c r="D193" s="349" t="inlineStr">
        <is>
          <t>PV 21</t>
        </is>
      </c>
      <c r="E193" s="345" t="n">
        <v>11.84</v>
      </c>
      <c r="F193" s="349" t="inlineStr">
        <is>
          <t>200</t>
        </is>
      </c>
      <c r="G193" s="349" t="inlineStr">
        <is>
          <t>Tubo PVC</t>
        </is>
      </c>
      <c r="H193" s="345" t="n">
        <v>0.6</v>
      </c>
      <c r="I193" s="345" t="n">
        <v>5.68</v>
      </c>
      <c r="J193" s="365" t="inlineStr">
        <is>
          <t>PENDENTE</t>
        </is>
      </c>
    </row>
    <row r="194" ht="15" customHeight="1" s="290">
      <c r="A194" s="295" t="inlineStr">
        <is>
          <t>ESGOTO</t>
        </is>
      </c>
      <c r="B194" s="295" t="inlineStr">
        <is>
          <t>T-189</t>
        </is>
      </c>
      <c r="C194" s="295" t="inlineStr">
        <is>
          <t>PV 21</t>
        </is>
      </c>
      <c r="D194" s="334" t="inlineStr">
        <is>
          <t>PV 22</t>
        </is>
      </c>
      <c r="E194" s="340" t="n">
        <v>4.15</v>
      </c>
      <c r="F194" s="334" t="inlineStr">
        <is>
          <t>200</t>
        </is>
      </c>
      <c r="G194" s="334" t="inlineStr">
        <is>
          <t>Tubo PVC</t>
        </is>
      </c>
      <c r="H194" s="340" t="n">
        <v>0.38</v>
      </c>
      <c r="I194" s="340" t="n">
        <v>1.26</v>
      </c>
      <c r="J194" s="365" t="inlineStr">
        <is>
          <t>PENDENTE</t>
        </is>
      </c>
    </row>
    <row r="195" ht="15" customHeight="1" s="290">
      <c r="A195" s="296" t="inlineStr">
        <is>
          <t>ESGOTO</t>
        </is>
      </c>
      <c r="B195" s="296" t="inlineStr">
        <is>
          <t>T-190</t>
        </is>
      </c>
      <c r="C195" s="296" t="inlineStr">
        <is>
          <t>PV 22</t>
        </is>
      </c>
      <c r="D195" s="349" t="inlineStr">
        <is>
          <t>PV 23</t>
        </is>
      </c>
      <c r="E195" s="345" t="n">
        <v>8.300000000000001</v>
      </c>
      <c r="F195" s="349" t="inlineStr">
        <is>
          <t>200</t>
        </is>
      </c>
      <c r="G195" s="349" t="inlineStr">
        <is>
          <t>Tubo PVC</t>
        </is>
      </c>
      <c r="H195" s="345" t="n">
        <v>0.38</v>
      </c>
      <c r="I195" s="345" t="n">
        <v>2.53</v>
      </c>
      <c r="J195" s="365" t="inlineStr">
        <is>
          <t>PENDENTE</t>
        </is>
      </c>
    </row>
    <row r="196" ht="15" customHeight="1" s="290">
      <c r="A196" s="295" t="inlineStr">
        <is>
          <t>ESGOTO</t>
        </is>
      </c>
      <c r="B196" s="295" t="inlineStr">
        <is>
          <t>T-191</t>
        </is>
      </c>
      <c r="C196" s="295" t="inlineStr">
        <is>
          <t>PV 25</t>
        </is>
      </c>
      <c r="D196" s="334" t="inlineStr">
        <is>
          <t>PV 26</t>
        </is>
      </c>
      <c r="E196" s="340" t="n">
        <v>16.69</v>
      </c>
      <c r="F196" s="334" t="inlineStr">
        <is>
          <t>200</t>
        </is>
      </c>
      <c r="G196" s="334" t="inlineStr">
        <is>
          <t>Tubo PVC</t>
        </is>
      </c>
      <c r="H196" s="340" t="n">
        <v>0.6</v>
      </c>
      <c r="I196" s="340" t="n">
        <v>8.01</v>
      </c>
      <c r="J196" s="365" t="inlineStr">
        <is>
          <t>PENDENTE</t>
        </is>
      </c>
    </row>
    <row r="197" ht="15" customHeight="1" s="290">
      <c r="A197" s="296" t="inlineStr">
        <is>
          <t>ESGOTO</t>
        </is>
      </c>
      <c r="B197" s="296" t="inlineStr">
        <is>
          <t>T-192</t>
        </is>
      </c>
      <c r="C197" s="296" t="inlineStr">
        <is>
          <t>PV 26</t>
        </is>
      </c>
      <c r="D197" s="349" t="inlineStr">
        <is>
          <t>PV 27</t>
        </is>
      </c>
      <c r="E197" s="345" t="n">
        <v>34.43</v>
      </c>
      <c r="F197" s="349" t="inlineStr">
        <is>
          <t>200</t>
        </is>
      </c>
      <c r="G197" s="349" t="inlineStr">
        <is>
          <t>Tubo PVC</t>
        </is>
      </c>
      <c r="H197" s="345" t="n">
        <v>0.6</v>
      </c>
      <c r="I197" s="345" t="n">
        <v>16.53</v>
      </c>
      <c r="J197" s="365" t="inlineStr">
        <is>
          <t>PENDENTE</t>
        </is>
      </c>
    </row>
    <row r="198" ht="15" customHeight="1" s="290">
      <c r="A198" s="295" t="inlineStr">
        <is>
          <t>ESGOTO</t>
        </is>
      </c>
      <c r="B198" s="295" t="inlineStr">
        <is>
          <t>T-193</t>
        </is>
      </c>
      <c r="C198" s="295" t="inlineStr">
        <is>
          <t>PV 27</t>
        </is>
      </c>
      <c r="D198" s="334" t="inlineStr">
        <is>
          <t>PV 28</t>
        </is>
      </c>
      <c r="E198" s="340" t="n">
        <v>37.02</v>
      </c>
      <c r="F198" s="334" t="inlineStr">
        <is>
          <t>200</t>
        </is>
      </c>
      <c r="G198" s="334" t="inlineStr">
        <is>
          <t>Tubo PVC</t>
        </is>
      </c>
      <c r="H198" s="340" t="n">
        <v>0.6</v>
      </c>
      <c r="I198" s="340" t="n">
        <v>17.77</v>
      </c>
      <c r="J198" s="365" t="inlineStr">
        <is>
          <t>PENDENTE</t>
        </is>
      </c>
    </row>
    <row r="199" ht="15" customHeight="1" s="290">
      <c r="A199" s="296" t="inlineStr">
        <is>
          <t>ESGOTO</t>
        </is>
      </c>
      <c r="B199" s="296" t="inlineStr">
        <is>
          <t>T-194</t>
        </is>
      </c>
      <c r="C199" s="296" t="inlineStr">
        <is>
          <t>PV 28</t>
        </is>
      </c>
      <c r="D199" s="349" t="inlineStr">
        <is>
          <t>PV 29</t>
        </is>
      </c>
      <c r="E199" s="345" t="n">
        <v>10.56</v>
      </c>
      <c r="F199" s="349" t="inlineStr">
        <is>
          <t>200</t>
        </is>
      </c>
      <c r="G199" s="349" t="inlineStr">
        <is>
          <t>Tubo PVC</t>
        </is>
      </c>
      <c r="H199" s="345" t="n">
        <v>0.48</v>
      </c>
      <c r="I199" s="345" t="n">
        <v>4.03</v>
      </c>
      <c r="J199" s="365" t="inlineStr">
        <is>
          <t>PENDENTE</t>
        </is>
      </c>
    </row>
    <row r="200" ht="15" customHeight="1" s="290">
      <c r="A200" s="295" t="inlineStr">
        <is>
          <t>ESGOTO</t>
        </is>
      </c>
      <c r="B200" s="295" t="inlineStr">
        <is>
          <t>T-195</t>
        </is>
      </c>
      <c r="C200" s="295" t="inlineStr">
        <is>
          <t>PV 29</t>
        </is>
      </c>
      <c r="D200" s="334" t="inlineStr">
        <is>
          <t>PV 30</t>
        </is>
      </c>
      <c r="E200" s="340" t="n">
        <v>23.84</v>
      </c>
      <c r="F200" s="334" t="inlineStr">
        <is>
          <t>200</t>
        </is>
      </c>
      <c r="G200" s="334" t="inlineStr">
        <is>
          <t>Tubo PVC</t>
        </is>
      </c>
      <c r="H200" s="340" t="n">
        <v>0.48</v>
      </c>
      <c r="I200" s="340" t="n">
        <v>9.09</v>
      </c>
      <c r="J200" s="365" t="inlineStr">
        <is>
          <t>PENDENTE</t>
        </is>
      </c>
    </row>
    <row r="201" ht="15" customHeight="1" s="290">
      <c r="A201" s="296" t="inlineStr">
        <is>
          <t>ESGOTO</t>
        </is>
      </c>
      <c r="B201" s="296" t="inlineStr">
        <is>
          <t>T-196</t>
        </is>
      </c>
      <c r="C201" s="296" t="inlineStr">
        <is>
          <t>PV 30</t>
        </is>
      </c>
      <c r="D201" s="349" t="inlineStr">
        <is>
          <t>PV 31</t>
        </is>
      </c>
      <c r="E201" s="345" t="n">
        <v>33.53</v>
      </c>
      <c r="F201" s="349" t="inlineStr">
        <is>
          <t>200</t>
        </is>
      </c>
      <c r="G201" s="349" t="inlineStr">
        <is>
          <t>Tubo PVC</t>
        </is>
      </c>
      <c r="H201" s="345" t="n">
        <v>0.6</v>
      </c>
      <c r="I201" s="345" t="n">
        <v>16.09</v>
      </c>
      <c r="J201" s="365" t="inlineStr">
        <is>
          <t>PENDENTE</t>
        </is>
      </c>
    </row>
    <row r="202" ht="15" customHeight="1" s="290">
      <c r="A202" s="295" t="inlineStr">
        <is>
          <t>ESGOTO</t>
        </is>
      </c>
      <c r="B202" s="295" t="inlineStr">
        <is>
          <t>T-197</t>
        </is>
      </c>
      <c r="C202" s="295" t="inlineStr">
        <is>
          <t>PV 31</t>
        </is>
      </c>
      <c r="D202" s="334" t="inlineStr">
        <is>
          <t>PV 32</t>
        </is>
      </c>
      <c r="E202" s="340" t="n">
        <v>56.28</v>
      </c>
      <c r="F202" s="334" t="inlineStr">
        <is>
          <t>200</t>
        </is>
      </c>
      <c r="G202" s="334" t="inlineStr">
        <is>
          <t>Tubo PVC</t>
        </is>
      </c>
      <c r="H202" s="340" t="n">
        <v>0.6</v>
      </c>
      <c r="I202" s="340" t="n">
        <v>27.01</v>
      </c>
      <c r="J202" s="365" t="inlineStr">
        <is>
          <t>PENDENTE</t>
        </is>
      </c>
    </row>
    <row r="203" ht="15" customHeight="1" s="290">
      <c r="A203" s="296" t="inlineStr">
        <is>
          <t>ESGOTO</t>
        </is>
      </c>
      <c r="B203" s="296" t="inlineStr">
        <is>
          <t>T-198</t>
        </is>
      </c>
      <c r="C203" s="296" t="inlineStr">
        <is>
          <t>PV 32</t>
        </is>
      </c>
      <c r="D203" s="349" t="inlineStr">
        <is>
          <t>PV 33</t>
        </is>
      </c>
      <c r="E203" s="345" t="n">
        <v>56.05</v>
      </c>
      <c r="F203" s="349" t="inlineStr">
        <is>
          <t>200</t>
        </is>
      </c>
      <c r="G203" s="349" t="inlineStr">
        <is>
          <t>Tubo PVC</t>
        </is>
      </c>
      <c r="H203" s="345" t="n">
        <v>0.6</v>
      </c>
      <c r="I203" s="345" t="n">
        <v>26.9</v>
      </c>
      <c r="J203" s="365" t="inlineStr">
        <is>
          <t>PENDENTE</t>
        </is>
      </c>
    </row>
    <row r="204" ht="15" customHeight="1" s="290">
      <c r="A204" s="295" t="inlineStr">
        <is>
          <t>ESGOTO</t>
        </is>
      </c>
      <c r="B204" s="295" t="inlineStr">
        <is>
          <t>T-199</t>
        </is>
      </c>
      <c r="C204" s="295" t="inlineStr">
        <is>
          <t>PV 33</t>
        </is>
      </c>
      <c r="D204" s="334" t="inlineStr">
        <is>
          <t>PI 00</t>
        </is>
      </c>
      <c r="E204" s="340" t="n">
        <v>64.19</v>
      </c>
      <c r="F204" s="334" t="inlineStr">
        <is>
          <t>200</t>
        </is>
      </c>
      <c r="G204" s="334" t="inlineStr">
        <is>
          <t>Tubo PVC</t>
        </is>
      </c>
      <c r="H204" s="340" t="n">
        <v>0.6</v>
      </c>
      <c r="I204" s="340" t="n">
        <v>30.81</v>
      </c>
      <c r="J204" s="365" t="inlineStr">
        <is>
          <t>PENDENTE</t>
        </is>
      </c>
    </row>
    <row r="205" ht="15" customHeight="1" s="290">
      <c r="A205" s="296" t="inlineStr">
        <is>
          <t>ESGOTO</t>
        </is>
      </c>
      <c r="B205" s="296" t="inlineStr">
        <is>
          <t>T-200</t>
        </is>
      </c>
      <c r="C205" s="296" t="inlineStr">
        <is>
          <t>PV 03</t>
        </is>
      </c>
      <c r="D205" s="349" t="inlineStr">
        <is>
          <t>PV 02</t>
        </is>
      </c>
      <c r="E205" s="345" t="n">
        <v>16.87</v>
      </c>
      <c r="F205" s="349" t="inlineStr">
        <is>
          <t>200</t>
        </is>
      </c>
      <c r="G205" s="349" t="inlineStr">
        <is>
          <t>Tubo PVC</t>
        </is>
      </c>
      <c r="H205" s="345" t="n">
        <v>0.6</v>
      </c>
      <c r="I205" s="345" t="n">
        <v>8.1</v>
      </c>
      <c r="J205" s="365" t="inlineStr">
        <is>
          <t>PENDENTE</t>
        </is>
      </c>
    </row>
    <row r="206" ht="15" customHeight="1" s="290">
      <c r="A206" s="295" t="inlineStr">
        <is>
          <t>ESGOTO</t>
        </is>
      </c>
      <c r="B206" s="295" t="inlineStr">
        <is>
          <t>T-201</t>
        </is>
      </c>
      <c r="C206" s="295" t="inlineStr">
        <is>
          <t>PV 02</t>
        </is>
      </c>
      <c r="D206" s="334" t="inlineStr">
        <is>
          <t>PV 01</t>
        </is>
      </c>
      <c r="E206" s="340" t="n">
        <v>11.02</v>
      </c>
      <c r="F206" s="334" t="inlineStr">
        <is>
          <t>200</t>
        </is>
      </c>
      <c r="G206" s="334" t="inlineStr">
        <is>
          <t>Tubo PVC</t>
        </is>
      </c>
      <c r="H206" s="340" t="n">
        <v>0.85</v>
      </c>
      <c r="I206" s="340" t="n">
        <v>7.49</v>
      </c>
      <c r="J206" s="365" t="inlineStr">
        <is>
          <t>PENDENTE</t>
        </is>
      </c>
    </row>
    <row r="207" ht="15" customHeight="1" s="290">
      <c r="A207" s="296" t="inlineStr">
        <is>
          <t>ESGOTO</t>
        </is>
      </c>
      <c r="B207" s="296" t="inlineStr">
        <is>
          <t>T-202</t>
        </is>
      </c>
      <c r="C207" s="296" t="inlineStr">
        <is>
          <t>PI 193</t>
        </is>
      </c>
      <c r="D207" s="349" t="inlineStr">
        <is>
          <t>PI 191</t>
        </is>
      </c>
      <c r="E207" s="345" t="n">
        <v>34.05</v>
      </c>
      <c r="F207" s="349" t="inlineStr">
        <is>
          <t>200</t>
        </is>
      </c>
      <c r="G207" s="349" t="inlineStr">
        <is>
          <t>Tubo PVC</t>
        </is>
      </c>
      <c r="H207" s="345" t="n">
        <v>0.9</v>
      </c>
      <c r="I207" s="345" t="n">
        <v>24.52</v>
      </c>
      <c r="J207" s="365" t="inlineStr">
        <is>
          <t>PENDENTE</t>
        </is>
      </c>
    </row>
    <row r="208" ht="15" customHeight="1" s="290">
      <c r="A208" s="295" t="inlineStr">
        <is>
          <t>ESGOTO</t>
        </is>
      </c>
      <c r="B208" s="295" t="inlineStr">
        <is>
          <t>T-203</t>
        </is>
      </c>
      <c r="C208" s="295" t="inlineStr">
        <is>
          <t>PI 189</t>
        </is>
      </c>
      <c r="D208" s="334" t="inlineStr">
        <is>
          <t>PI 192</t>
        </is>
      </c>
      <c r="E208" s="340" t="n">
        <v>15.13</v>
      </c>
      <c r="F208" s="334" t="inlineStr">
        <is>
          <t>200</t>
        </is>
      </c>
      <c r="G208" s="334" t="inlineStr">
        <is>
          <t>Tubo PVC</t>
        </is>
      </c>
      <c r="H208" s="340" t="n">
        <v>0.6</v>
      </c>
      <c r="I208" s="340" t="n">
        <v>7.26</v>
      </c>
      <c r="J208" s="365" t="inlineStr">
        <is>
          <t>PENDENTE</t>
        </is>
      </c>
    </row>
    <row r="209" ht="15" customHeight="1" s="290">
      <c r="A209" s="296" t="inlineStr">
        <is>
          <t>ESGOTO</t>
        </is>
      </c>
      <c r="B209" s="296" t="inlineStr">
        <is>
          <t>T-204</t>
        </is>
      </c>
      <c r="C209" s="296" t="inlineStr">
        <is>
          <t>PI 192</t>
        </is>
      </c>
      <c r="D209" s="349" t="inlineStr">
        <is>
          <t>PV 24</t>
        </is>
      </c>
      <c r="E209" s="345" t="n">
        <v>7.13</v>
      </c>
      <c r="F209" s="349" t="inlineStr">
        <is>
          <t>200</t>
        </is>
      </c>
      <c r="G209" s="349" t="inlineStr">
        <is>
          <t>Tubo PVC</t>
        </is>
      </c>
      <c r="H209" s="345" t="n">
        <v>0.6</v>
      </c>
      <c r="I209" s="345" t="n">
        <v>3.42</v>
      </c>
      <c r="J209" s="365" t="inlineStr">
        <is>
          <t>PENDENTE</t>
        </is>
      </c>
    </row>
    <row r="210" ht="15" customHeight="1" s="290">
      <c r="A210" s="295" t="inlineStr">
        <is>
          <t>ESGOTO</t>
        </is>
      </c>
      <c r="B210" s="295" t="inlineStr">
        <is>
          <t>T-205</t>
        </is>
      </c>
      <c r="C210" s="295" t="inlineStr">
        <is>
          <t>PV 25</t>
        </is>
      </c>
      <c r="D210" s="334" t="inlineStr">
        <is>
          <t>PV 24</t>
        </is>
      </c>
      <c r="E210" s="340" t="n">
        <v>7.39</v>
      </c>
      <c r="F210" s="334" t="inlineStr">
        <is>
          <t>200</t>
        </is>
      </c>
      <c r="G210" s="334" t="inlineStr">
        <is>
          <t>Tubo PVC</t>
        </is>
      </c>
      <c r="H210" s="340" t="n">
        <v>0.6</v>
      </c>
      <c r="I210" s="340" t="n">
        <v>3.55</v>
      </c>
      <c r="J210" s="365" t="inlineStr">
        <is>
          <t>PENDENTE</t>
        </is>
      </c>
    </row>
    <row r="211" ht="15" customHeight="1" s="290">
      <c r="A211" s="296" t="inlineStr">
        <is>
          <t>ESGOTO</t>
        </is>
      </c>
      <c r="B211" s="296" t="inlineStr">
        <is>
          <t>T-206</t>
        </is>
      </c>
      <c r="C211" s="296" t="inlineStr">
        <is>
          <t>PV 24</t>
        </is>
      </c>
      <c r="D211" s="349" t="inlineStr">
        <is>
          <t>PV 23</t>
        </is>
      </c>
      <c r="E211" s="345" t="n">
        <v>3.92</v>
      </c>
      <c r="F211" s="349" t="inlineStr">
        <is>
          <t>200</t>
        </is>
      </c>
      <c r="G211" s="349" t="inlineStr">
        <is>
          <t>Tubo PVC</t>
        </is>
      </c>
      <c r="H211" s="345" t="n">
        <v>0.6</v>
      </c>
      <c r="I211" s="345" t="n">
        <v>1.88</v>
      </c>
      <c r="J211" s="365" t="inlineStr">
        <is>
          <t>PENDENTE</t>
        </is>
      </c>
    </row>
    <row r="212" ht="15" customHeight="1" s="290">
      <c r="A212" s="295" t="inlineStr">
        <is>
          <t>ESGOTO</t>
        </is>
      </c>
      <c r="B212" s="295" t="inlineStr">
        <is>
          <t>T-207</t>
        </is>
      </c>
      <c r="C212" s="295" t="inlineStr">
        <is>
          <t>PI 205</t>
        </is>
      </c>
      <c r="D212" s="334" t="inlineStr">
        <is>
          <t>PV 24</t>
        </is>
      </c>
      <c r="E212" s="340" t="n">
        <v>17.6</v>
      </c>
      <c r="F212" s="334" t="inlineStr">
        <is>
          <t>200</t>
        </is>
      </c>
      <c r="G212" s="334" t="inlineStr">
        <is>
          <t>Tubo PVC</t>
        </is>
      </c>
      <c r="H212" s="340" t="n">
        <v>0.6</v>
      </c>
      <c r="I212" s="340" t="n">
        <v>8.449999999999999</v>
      </c>
      <c r="J212" s="365" t="inlineStr">
        <is>
          <t>PENDENTE</t>
        </is>
      </c>
    </row>
    <row r="213" ht="15" customHeight="1" s="290">
      <c r="A213" s="296" t="inlineStr">
        <is>
          <t>ESGOTO</t>
        </is>
      </c>
      <c r="B213" s="296" t="inlineStr">
        <is>
          <t>T-208</t>
        </is>
      </c>
      <c r="C213" s="296" t="inlineStr">
        <is>
          <t>PI 271</t>
        </is>
      </c>
      <c r="D213" s="349" t="inlineStr">
        <is>
          <t>PI 269</t>
        </is>
      </c>
      <c r="E213" s="345" t="n">
        <v>1</v>
      </c>
      <c r="F213" s="349" t="inlineStr">
        <is>
          <t>200</t>
        </is>
      </c>
      <c r="G213" s="349" t="inlineStr">
        <is>
          <t>Tubo PVC</t>
        </is>
      </c>
      <c r="H213" s="345" t="n">
        <v>0.6</v>
      </c>
      <c r="I213" s="345" t="n">
        <v>0.48</v>
      </c>
      <c r="J213" s="365" t="inlineStr">
        <is>
          <t>PENDENTE</t>
        </is>
      </c>
    </row>
    <row r="214" ht="15" customHeight="1" s="290">
      <c r="A214" s="295" t="inlineStr">
        <is>
          <t>ESGOTO</t>
        </is>
      </c>
      <c r="B214" s="295" t="inlineStr">
        <is>
          <t>T-209</t>
        </is>
      </c>
      <c r="C214" s="295" t="inlineStr">
        <is>
          <t>PI 267</t>
        </is>
      </c>
      <c r="D214" s="334" t="inlineStr">
        <is>
          <t>PI 266</t>
        </is>
      </c>
      <c r="E214" s="340" t="n">
        <v>1</v>
      </c>
      <c r="F214" s="334" t="inlineStr">
        <is>
          <t>200</t>
        </is>
      </c>
      <c r="G214" s="334" t="inlineStr">
        <is>
          <t>Tubo PVC</t>
        </is>
      </c>
      <c r="H214" s="340" t="n">
        <v>0.6</v>
      </c>
      <c r="I214" s="340" t="n">
        <v>0.48</v>
      </c>
      <c r="J214" s="365" t="inlineStr">
        <is>
          <t>PENDENTE</t>
        </is>
      </c>
    </row>
    <row r="215" ht="15" customHeight="1" s="290">
      <c r="A215" s="296" t="inlineStr">
        <is>
          <t>ESGOTO</t>
        </is>
      </c>
      <c r="B215" s="296" t="inlineStr">
        <is>
          <t>T-210</t>
        </is>
      </c>
      <c r="C215" s="296" t="inlineStr">
        <is>
          <t>PI 264</t>
        </is>
      </c>
      <c r="D215" s="349" t="inlineStr">
        <is>
          <t>PI 262</t>
        </is>
      </c>
      <c r="E215" s="345" t="n">
        <v>1</v>
      </c>
      <c r="F215" s="349" t="inlineStr">
        <is>
          <t>200</t>
        </is>
      </c>
      <c r="G215" s="349" t="inlineStr">
        <is>
          <t>Tubo PVC</t>
        </is>
      </c>
      <c r="H215" s="345" t="n">
        <v>0.59</v>
      </c>
      <c r="I215" s="345" t="n">
        <v>0.47</v>
      </c>
      <c r="J215" s="365" t="inlineStr">
        <is>
          <t>PENDENTE</t>
        </is>
      </c>
    </row>
    <row r="216" ht="15" customHeight="1" s="290">
      <c r="A216" s="295" t="inlineStr">
        <is>
          <t>ESGOTO</t>
        </is>
      </c>
      <c r="B216" s="295" t="inlineStr">
        <is>
          <t>T-211</t>
        </is>
      </c>
      <c r="C216" s="295" t="inlineStr">
        <is>
          <t>PI 263</t>
        </is>
      </c>
      <c r="D216" s="334" t="inlineStr">
        <is>
          <t>PI 262</t>
        </is>
      </c>
      <c r="E216" s="340" t="n">
        <v>1</v>
      </c>
      <c r="F216" s="334" t="inlineStr">
        <is>
          <t>200</t>
        </is>
      </c>
      <c r="G216" s="334" t="inlineStr">
        <is>
          <t>Tubo PVC</t>
        </is>
      </c>
      <c r="H216" s="340" t="n">
        <v>0.6</v>
      </c>
      <c r="I216" s="340" t="n">
        <v>0.48</v>
      </c>
      <c r="J216" s="365" t="inlineStr">
        <is>
          <t>PENDENTE</t>
        </is>
      </c>
    </row>
    <row r="217" ht="15" customHeight="1" s="290">
      <c r="A217" s="296" t="inlineStr">
        <is>
          <t>ESGOTO</t>
        </is>
      </c>
      <c r="B217" s="296" t="inlineStr">
        <is>
          <t>T-212</t>
        </is>
      </c>
      <c r="C217" s="296" t="inlineStr">
        <is>
          <t>PI 262</t>
        </is>
      </c>
      <c r="D217" s="349" t="inlineStr">
        <is>
          <t>PI 261</t>
        </is>
      </c>
      <c r="E217" s="345" t="n">
        <v>1</v>
      </c>
      <c r="F217" s="349" t="inlineStr">
        <is>
          <t>200</t>
        </is>
      </c>
      <c r="G217" s="349" t="inlineStr">
        <is>
          <t>Tubo PVC</t>
        </is>
      </c>
      <c r="H217" s="345" t="n">
        <v>0.6</v>
      </c>
      <c r="I217" s="345" t="n">
        <v>0.48</v>
      </c>
      <c r="J217" s="365" t="inlineStr">
        <is>
          <t>PENDENTE</t>
        </is>
      </c>
    </row>
    <row r="218" ht="15" customHeight="1" s="290">
      <c r="A218" s="295" t="inlineStr">
        <is>
          <t>ESGOTO</t>
        </is>
      </c>
      <c r="B218" s="295" t="inlineStr">
        <is>
          <t>T-213</t>
        </is>
      </c>
      <c r="C218" s="295" t="inlineStr">
        <is>
          <t>PI 261</t>
        </is>
      </c>
      <c r="D218" s="334" t="inlineStr">
        <is>
          <t>PI 260</t>
        </is>
      </c>
      <c r="E218" s="340" t="n">
        <v>1</v>
      </c>
      <c r="F218" s="334" t="inlineStr">
        <is>
          <t>200</t>
        </is>
      </c>
      <c r="G218" s="334" t="inlineStr">
        <is>
          <t>Tubo PVC</t>
        </is>
      </c>
      <c r="H218" s="340" t="n">
        <v>0.6</v>
      </c>
      <c r="I218" s="340" t="n">
        <v>0.48</v>
      </c>
      <c r="J218" s="365" t="inlineStr">
        <is>
          <t>PENDENTE</t>
        </is>
      </c>
    </row>
    <row r="219" ht="15" customHeight="1" s="290">
      <c r="A219" s="296" t="inlineStr">
        <is>
          <t>ESGOTO</t>
        </is>
      </c>
      <c r="B219" s="296" t="inlineStr">
        <is>
          <t>T-214</t>
        </is>
      </c>
      <c r="C219" s="296" t="inlineStr">
        <is>
          <t>PI 124</t>
        </is>
      </c>
      <c r="D219" s="349" t="inlineStr">
        <is>
          <t>PI 259</t>
        </is>
      </c>
      <c r="E219" s="345" t="n">
        <v>1</v>
      </c>
      <c r="F219" s="349" t="inlineStr">
        <is>
          <t>200</t>
        </is>
      </c>
      <c r="G219" s="349" t="inlineStr">
        <is>
          <t>Tubo PVC</t>
        </is>
      </c>
      <c r="H219" s="345" t="n">
        <v>0.6</v>
      </c>
      <c r="I219" s="345" t="n">
        <v>0.48</v>
      </c>
      <c r="J219" s="365" t="inlineStr">
        <is>
          <t>PENDENTE</t>
        </is>
      </c>
    </row>
    <row r="220" ht="15" customHeight="1" s="290">
      <c r="A220" s="295" t="inlineStr">
        <is>
          <t>ESGOTO</t>
        </is>
      </c>
      <c r="B220" s="295" t="inlineStr">
        <is>
          <t>T-215</t>
        </is>
      </c>
      <c r="C220" s="295" t="inlineStr">
        <is>
          <t>PI 259</t>
        </is>
      </c>
      <c r="D220" s="334" t="inlineStr">
        <is>
          <t>PI 258</t>
        </is>
      </c>
      <c r="E220" s="340" t="n">
        <v>1</v>
      </c>
      <c r="F220" s="334" t="inlineStr">
        <is>
          <t>200</t>
        </is>
      </c>
      <c r="G220" s="334" t="inlineStr">
        <is>
          <t>Tubo PVC</t>
        </is>
      </c>
      <c r="H220" s="340" t="n">
        <v>0.6</v>
      </c>
      <c r="I220" s="340" t="n">
        <v>0.48</v>
      </c>
      <c r="J220" s="365" t="inlineStr">
        <is>
          <t>PENDENTE</t>
        </is>
      </c>
    </row>
    <row r="221" ht="15" customHeight="1" s="290">
      <c r="A221" s="296" t="inlineStr">
        <is>
          <t>ESGOTO</t>
        </is>
      </c>
      <c r="B221" s="296" t="inlineStr">
        <is>
          <t>T-216</t>
        </is>
      </c>
      <c r="C221" s="296" t="inlineStr">
        <is>
          <t>PI 258</t>
        </is>
      </c>
      <c r="D221" s="349" t="inlineStr">
        <is>
          <t>PI 257</t>
        </is>
      </c>
      <c r="E221" s="345" t="n">
        <v>1</v>
      </c>
      <c r="F221" s="349" t="inlineStr">
        <is>
          <t>200</t>
        </is>
      </c>
      <c r="G221" s="349" t="inlineStr">
        <is>
          <t>Tubo PVC</t>
        </is>
      </c>
      <c r="H221" s="345" t="n">
        <v>0.6</v>
      </c>
      <c r="I221" s="345" t="n">
        <v>0.48</v>
      </c>
      <c r="J221" s="365" t="inlineStr">
        <is>
          <t>PENDENTE</t>
        </is>
      </c>
    </row>
    <row r="222" ht="15" customHeight="1" s="290">
      <c r="A222" s="295" t="inlineStr">
        <is>
          <t>ESGOTO</t>
        </is>
      </c>
      <c r="B222" s="295" t="inlineStr">
        <is>
          <t>T-217</t>
        </is>
      </c>
      <c r="C222" s="295" t="inlineStr">
        <is>
          <t>PI 254</t>
        </is>
      </c>
      <c r="D222" s="334" t="inlineStr">
        <is>
          <t>PI 255</t>
        </is>
      </c>
      <c r="E222" s="340" t="n">
        <v>1</v>
      </c>
      <c r="F222" s="334" t="inlineStr">
        <is>
          <t>200</t>
        </is>
      </c>
      <c r="G222" s="334" t="inlineStr">
        <is>
          <t>Tubo PVC</t>
        </is>
      </c>
      <c r="H222" s="340" t="n">
        <v>0.74</v>
      </c>
      <c r="I222" s="340" t="n">
        <v>0.59</v>
      </c>
      <c r="J222" s="365" t="inlineStr">
        <is>
          <t>PENDENTE</t>
        </is>
      </c>
    </row>
    <row r="223" ht="15" customHeight="1" s="290">
      <c r="A223" s="296" t="inlineStr">
        <is>
          <t>ESGOTO</t>
        </is>
      </c>
      <c r="B223" s="296" t="inlineStr">
        <is>
          <t>T-218</t>
        </is>
      </c>
      <c r="C223" s="296" t="inlineStr">
        <is>
          <t>PI 253</t>
        </is>
      </c>
      <c r="D223" s="349" t="inlineStr">
        <is>
          <t>PI 254</t>
        </is>
      </c>
      <c r="E223" s="345" t="n">
        <v>1</v>
      </c>
      <c r="F223" s="349" t="inlineStr">
        <is>
          <t>200</t>
        </is>
      </c>
      <c r="G223" s="349" t="inlineStr">
        <is>
          <t>Tubo PVC</t>
        </is>
      </c>
      <c r="H223" s="345" t="n">
        <v>0.74</v>
      </c>
      <c r="I223" s="345" t="n">
        <v>0.59</v>
      </c>
      <c r="J223" s="365" t="inlineStr">
        <is>
          <t>PENDENTE</t>
        </is>
      </c>
    </row>
    <row r="224" ht="15" customHeight="1" s="290">
      <c r="A224" s="295" t="inlineStr">
        <is>
          <t>ESGOTO</t>
        </is>
      </c>
      <c r="B224" s="295" t="inlineStr">
        <is>
          <t>T-219</t>
        </is>
      </c>
      <c r="C224" s="295" t="inlineStr">
        <is>
          <t>PI 252</t>
        </is>
      </c>
      <c r="D224" s="334" t="inlineStr">
        <is>
          <t>PI 253</t>
        </is>
      </c>
      <c r="E224" s="340" t="n">
        <v>1</v>
      </c>
      <c r="F224" s="334" t="inlineStr">
        <is>
          <t>200</t>
        </is>
      </c>
      <c r="G224" s="334" t="inlineStr">
        <is>
          <t>Tubo PVC</t>
        </is>
      </c>
      <c r="H224" s="340" t="n">
        <v>0.6</v>
      </c>
      <c r="I224" s="340" t="n">
        <v>0.48</v>
      </c>
      <c r="J224" s="365" t="inlineStr">
        <is>
          <t>PENDENTE</t>
        </is>
      </c>
    </row>
    <row r="225" ht="15" customHeight="1" s="290">
      <c r="A225" s="296" t="inlineStr">
        <is>
          <t>ESGOTO</t>
        </is>
      </c>
      <c r="B225" s="296" t="inlineStr">
        <is>
          <t>T-220</t>
        </is>
      </c>
      <c r="C225" s="296" t="inlineStr">
        <is>
          <t>PI 250</t>
        </is>
      </c>
      <c r="D225" s="349" t="inlineStr">
        <is>
          <t>PI 251</t>
        </is>
      </c>
      <c r="E225" s="345" t="n">
        <v>1</v>
      </c>
      <c r="F225" s="349" t="inlineStr">
        <is>
          <t>200</t>
        </is>
      </c>
      <c r="G225" s="349" t="inlineStr">
        <is>
          <t>Tubo PVC</t>
        </is>
      </c>
      <c r="H225" s="345" t="n">
        <v>0.6</v>
      </c>
      <c r="I225" s="345" t="n">
        <v>0.48</v>
      </c>
      <c r="J225" s="365" t="inlineStr">
        <is>
          <t>PENDENTE</t>
        </is>
      </c>
    </row>
    <row r="226" ht="15" customHeight="1" s="290">
      <c r="A226" s="295" t="inlineStr">
        <is>
          <t>ESGOTO</t>
        </is>
      </c>
      <c r="B226" s="295" t="inlineStr">
        <is>
          <t>T-221</t>
        </is>
      </c>
      <c r="C226" s="295" t="inlineStr">
        <is>
          <t>PI 113</t>
        </is>
      </c>
      <c r="D226" s="334" t="inlineStr">
        <is>
          <t>PI 249</t>
        </is>
      </c>
      <c r="E226" s="340" t="n">
        <v>1</v>
      </c>
      <c r="F226" s="334" t="inlineStr">
        <is>
          <t>200</t>
        </is>
      </c>
      <c r="G226" s="334" t="inlineStr">
        <is>
          <t>Tubo PVC</t>
        </is>
      </c>
      <c r="H226" s="340" t="n">
        <v>0.5</v>
      </c>
      <c r="I226" s="340" t="n">
        <v>0.4</v>
      </c>
      <c r="J226" s="365" t="inlineStr">
        <is>
          <t>PENDENTE</t>
        </is>
      </c>
    </row>
    <row r="227" ht="15" customHeight="1" s="290">
      <c r="A227" s="296" t="inlineStr">
        <is>
          <t>ESGOTO</t>
        </is>
      </c>
      <c r="B227" s="296" t="inlineStr">
        <is>
          <t>T-222</t>
        </is>
      </c>
      <c r="C227" s="296" t="inlineStr">
        <is>
          <t>PI 249</t>
        </is>
      </c>
      <c r="D227" s="349" t="inlineStr">
        <is>
          <t>PI 114</t>
        </is>
      </c>
      <c r="E227" s="345" t="n">
        <v>1</v>
      </c>
      <c r="F227" s="349" t="inlineStr">
        <is>
          <t>200</t>
        </is>
      </c>
      <c r="G227" s="349" t="inlineStr">
        <is>
          <t>Tubo PVC</t>
        </is>
      </c>
      <c r="H227" s="345" t="n">
        <v>1.1</v>
      </c>
      <c r="I227" s="345" t="n">
        <v>0.88</v>
      </c>
      <c r="J227" s="365" t="inlineStr">
        <is>
          <t>PENDENTE</t>
        </is>
      </c>
    </row>
    <row r="228" ht="15" customHeight="1" s="290">
      <c r="A228" s="295" t="inlineStr">
        <is>
          <t>ESGOTO</t>
        </is>
      </c>
      <c r="B228" s="295" t="inlineStr">
        <is>
          <t>T-223</t>
        </is>
      </c>
      <c r="C228" s="295" t="inlineStr">
        <is>
          <t>PI 231</t>
        </is>
      </c>
      <c r="D228" s="334" t="inlineStr">
        <is>
          <t>PI 248</t>
        </is>
      </c>
      <c r="E228" s="340" t="n">
        <v>1</v>
      </c>
      <c r="F228" s="334" t="inlineStr">
        <is>
          <t>200</t>
        </is>
      </c>
      <c r="G228" s="334" t="inlineStr">
        <is>
          <t>Tubo PVC</t>
        </is>
      </c>
      <c r="H228" s="340" t="n">
        <v>1.28</v>
      </c>
      <c r="I228" s="340" t="n">
        <v>1.02</v>
      </c>
      <c r="J228" s="365" t="inlineStr">
        <is>
          <t>PENDENTE</t>
        </is>
      </c>
    </row>
    <row r="229" ht="15" customHeight="1" s="290">
      <c r="A229" s="296" t="inlineStr">
        <is>
          <t>ESGOTO</t>
        </is>
      </c>
      <c r="B229" s="296" t="inlineStr">
        <is>
          <t>T-224</t>
        </is>
      </c>
      <c r="C229" s="296" t="inlineStr">
        <is>
          <t>PI 230</t>
        </is>
      </c>
      <c r="D229" s="349" t="inlineStr">
        <is>
          <t>PI 231</t>
        </is>
      </c>
      <c r="E229" s="345" t="n">
        <v>1</v>
      </c>
      <c r="F229" s="349" t="inlineStr">
        <is>
          <t>200</t>
        </is>
      </c>
      <c r="G229" s="349" t="inlineStr">
        <is>
          <t>Tubo PVC</t>
        </is>
      </c>
      <c r="H229" s="345" t="n">
        <v>0.7</v>
      </c>
      <c r="I229" s="345" t="n">
        <v>0.5600000000000001</v>
      </c>
      <c r="J229" s="365" t="inlineStr">
        <is>
          <t>PENDENTE</t>
        </is>
      </c>
    </row>
    <row r="230" ht="15" customHeight="1" s="290">
      <c r="A230" s="295" t="inlineStr">
        <is>
          <t>ESGOTO</t>
        </is>
      </c>
      <c r="B230" s="295" t="inlineStr">
        <is>
          <t>T-225</t>
        </is>
      </c>
      <c r="C230" s="295" t="inlineStr">
        <is>
          <t>PI 229</t>
        </is>
      </c>
      <c r="D230" s="334" t="inlineStr">
        <is>
          <t>PI 230</t>
        </is>
      </c>
      <c r="E230" s="340" t="n">
        <v>1</v>
      </c>
      <c r="F230" s="334" t="inlineStr">
        <is>
          <t>200</t>
        </is>
      </c>
      <c r="G230" s="334" t="inlineStr">
        <is>
          <t>Tubo PVC</t>
        </is>
      </c>
      <c r="H230" s="340" t="n">
        <v>0.7</v>
      </c>
      <c r="I230" s="340" t="n">
        <v>0.5600000000000001</v>
      </c>
      <c r="J230" s="365" t="inlineStr">
        <is>
          <t>PENDENTE</t>
        </is>
      </c>
    </row>
    <row r="231" ht="15" customHeight="1" s="290">
      <c r="A231" s="296" t="inlineStr">
        <is>
          <t>ESGOTO</t>
        </is>
      </c>
      <c r="B231" s="296" t="inlineStr">
        <is>
          <t>T-226</t>
        </is>
      </c>
      <c r="C231" s="296" t="inlineStr">
        <is>
          <t>PI 228</t>
        </is>
      </c>
      <c r="D231" s="349" t="inlineStr">
        <is>
          <t>PI 229</t>
        </is>
      </c>
      <c r="E231" s="345" t="n">
        <v>1</v>
      </c>
      <c r="F231" s="349" t="inlineStr">
        <is>
          <t>200</t>
        </is>
      </c>
      <c r="G231" s="349" t="inlineStr">
        <is>
          <t>Tubo PVC</t>
        </is>
      </c>
      <c r="H231" s="345" t="n">
        <v>0.6</v>
      </c>
      <c r="I231" s="345" t="n">
        <v>0.48</v>
      </c>
      <c r="J231" s="365" t="inlineStr">
        <is>
          <t>PENDENTE</t>
        </is>
      </c>
    </row>
    <row r="232" ht="15" customHeight="1" s="290">
      <c r="A232" s="295" t="inlineStr">
        <is>
          <t>ESGOTO</t>
        </is>
      </c>
      <c r="B232" s="295" t="inlineStr">
        <is>
          <t>T-227</t>
        </is>
      </c>
      <c r="C232" s="295" t="inlineStr">
        <is>
          <t>PI 227</t>
        </is>
      </c>
      <c r="D232" s="334" t="inlineStr">
        <is>
          <t>PI 226</t>
        </is>
      </c>
      <c r="E232" s="340" t="n">
        <v>1</v>
      </c>
      <c r="F232" s="334" t="inlineStr">
        <is>
          <t>200</t>
        </is>
      </c>
      <c r="G232" s="334" t="inlineStr">
        <is>
          <t>Tubo PVC</t>
        </is>
      </c>
      <c r="H232" s="340" t="n">
        <v>0.6</v>
      </c>
      <c r="I232" s="340" t="n">
        <v>0.48</v>
      </c>
      <c r="J232" s="365" t="inlineStr">
        <is>
          <t>PENDENTE</t>
        </is>
      </c>
    </row>
    <row r="233" ht="15" customHeight="1" s="290">
      <c r="A233" s="296" t="inlineStr">
        <is>
          <t>ESGOTO</t>
        </is>
      </c>
      <c r="B233" s="296" t="inlineStr">
        <is>
          <t>T-228</t>
        </is>
      </c>
      <c r="C233" s="296" t="inlineStr">
        <is>
          <t>PI 226</t>
        </is>
      </c>
      <c r="D233" s="349" t="inlineStr">
        <is>
          <t>PI 225</t>
        </is>
      </c>
      <c r="E233" s="345" t="n">
        <v>1</v>
      </c>
      <c r="F233" s="349" t="inlineStr">
        <is>
          <t>200</t>
        </is>
      </c>
      <c r="G233" s="349" t="inlineStr">
        <is>
          <t>Tubo PVC</t>
        </is>
      </c>
      <c r="H233" s="345" t="n">
        <v>0.6</v>
      </c>
      <c r="I233" s="345" t="n">
        <v>0.48</v>
      </c>
      <c r="J233" s="365" t="inlineStr">
        <is>
          <t>PENDENTE</t>
        </is>
      </c>
    </row>
    <row r="234" ht="15" customHeight="1" s="290">
      <c r="A234" s="295" t="inlineStr">
        <is>
          <t>ESGOTO</t>
        </is>
      </c>
      <c r="B234" s="295" t="inlineStr">
        <is>
          <t>T-229</t>
        </is>
      </c>
      <c r="C234" s="295" t="inlineStr">
        <is>
          <t>PI 246</t>
        </is>
      </c>
      <c r="D234" s="334" t="inlineStr">
        <is>
          <t>PI 245</t>
        </is>
      </c>
      <c r="E234" s="340" t="n">
        <v>1</v>
      </c>
      <c r="F234" s="334" t="inlineStr">
        <is>
          <t>200</t>
        </is>
      </c>
      <c r="G234" s="334" t="inlineStr">
        <is>
          <t>Tubo PVC</t>
        </is>
      </c>
      <c r="H234" s="340" t="n">
        <v>0.6</v>
      </c>
      <c r="I234" s="340" t="n">
        <v>0.48</v>
      </c>
      <c r="J234" s="365" t="inlineStr">
        <is>
          <t>PENDENTE</t>
        </is>
      </c>
    </row>
    <row r="235" ht="15" customHeight="1" s="290">
      <c r="A235" s="296" t="inlineStr">
        <is>
          <t>ESGOTO</t>
        </is>
      </c>
      <c r="B235" s="296" t="inlineStr">
        <is>
          <t>T-230</t>
        </is>
      </c>
      <c r="C235" s="296" t="inlineStr">
        <is>
          <t>PI 245</t>
        </is>
      </c>
      <c r="D235" s="349" t="inlineStr">
        <is>
          <t>PI 244</t>
        </is>
      </c>
      <c r="E235" s="345" t="n">
        <v>1</v>
      </c>
      <c r="F235" s="349" t="inlineStr">
        <is>
          <t>200</t>
        </is>
      </c>
      <c r="G235" s="349" t="inlineStr">
        <is>
          <t>Tubo PVC</t>
        </is>
      </c>
      <c r="H235" s="345" t="n">
        <v>0.6</v>
      </c>
      <c r="I235" s="345" t="n">
        <v>0.48</v>
      </c>
      <c r="J235" s="365" t="inlineStr">
        <is>
          <t>PENDENTE</t>
        </is>
      </c>
    </row>
    <row r="236" ht="15" customHeight="1" s="290">
      <c r="A236" s="295" t="inlineStr">
        <is>
          <t>ESGOTO</t>
        </is>
      </c>
      <c r="B236" s="295" t="inlineStr">
        <is>
          <t>T-231</t>
        </is>
      </c>
      <c r="C236" s="295" t="inlineStr">
        <is>
          <t>PI 244</t>
        </is>
      </c>
      <c r="D236" s="334" t="inlineStr">
        <is>
          <t>PI 243</t>
        </is>
      </c>
      <c r="E236" s="340" t="n">
        <v>1</v>
      </c>
      <c r="F236" s="334" t="inlineStr">
        <is>
          <t>200</t>
        </is>
      </c>
      <c r="G236" s="334" t="inlineStr">
        <is>
          <t>Tubo PVC</t>
        </is>
      </c>
      <c r="H236" s="340" t="n">
        <v>0.6</v>
      </c>
      <c r="I236" s="340" t="n">
        <v>0.48</v>
      </c>
      <c r="J236" s="365" t="inlineStr">
        <is>
          <t>PENDENTE</t>
        </is>
      </c>
    </row>
    <row r="237" ht="15" customHeight="1" s="290">
      <c r="A237" s="296" t="inlineStr">
        <is>
          <t>ESGOTO</t>
        </is>
      </c>
      <c r="B237" s="296" t="inlineStr">
        <is>
          <t>T-232</t>
        </is>
      </c>
      <c r="C237" s="296" t="inlineStr">
        <is>
          <t>PI 243</t>
        </is>
      </c>
      <c r="D237" s="349" t="inlineStr">
        <is>
          <t>PI 242</t>
        </is>
      </c>
      <c r="E237" s="345" t="n">
        <v>1</v>
      </c>
      <c r="F237" s="349" t="inlineStr">
        <is>
          <t>200</t>
        </is>
      </c>
      <c r="G237" s="349" t="inlineStr">
        <is>
          <t>Tubo PVC</t>
        </is>
      </c>
      <c r="H237" s="345" t="n">
        <v>0.57</v>
      </c>
      <c r="I237" s="345" t="n">
        <v>0.45</v>
      </c>
      <c r="J237" s="365" t="inlineStr">
        <is>
          <t>PENDENTE</t>
        </is>
      </c>
    </row>
    <row r="238" ht="15" customHeight="1" s="290">
      <c r="A238" s="295" t="inlineStr">
        <is>
          <t>ESGOTO</t>
        </is>
      </c>
      <c r="B238" s="295" t="inlineStr">
        <is>
          <t>T-233</t>
        </is>
      </c>
      <c r="C238" s="295" t="inlineStr">
        <is>
          <t>PI 242</t>
        </is>
      </c>
      <c r="D238" s="334" t="inlineStr">
        <is>
          <t>PI 241</t>
        </is>
      </c>
      <c r="E238" s="340" t="n">
        <v>1</v>
      </c>
      <c r="F238" s="334" t="inlineStr">
        <is>
          <t>200</t>
        </is>
      </c>
      <c r="G238" s="334" t="inlineStr">
        <is>
          <t>Tubo PVC</t>
        </is>
      </c>
      <c r="H238" s="340" t="n">
        <v>0.57</v>
      </c>
      <c r="I238" s="340" t="n">
        <v>0.45</v>
      </c>
      <c r="J238" s="365" t="inlineStr">
        <is>
          <t>PENDENTE</t>
        </is>
      </c>
    </row>
    <row r="239" ht="15" customHeight="1" s="290">
      <c r="A239" s="296" t="inlineStr">
        <is>
          <t>ESGOTO</t>
        </is>
      </c>
      <c r="B239" s="296" t="inlineStr">
        <is>
          <t>T-234</t>
        </is>
      </c>
      <c r="C239" s="296" t="inlineStr">
        <is>
          <t>PI 241</t>
        </is>
      </c>
      <c r="D239" s="349" t="inlineStr">
        <is>
          <t>PI 240</t>
        </is>
      </c>
      <c r="E239" s="345" t="n">
        <v>1</v>
      </c>
      <c r="F239" s="349" t="inlineStr">
        <is>
          <t>200</t>
        </is>
      </c>
      <c r="G239" s="349" t="inlineStr">
        <is>
          <t>Tubo PVC</t>
        </is>
      </c>
      <c r="H239" s="345" t="n">
        <v>0.6</v>
      </c>
      <c r="I239" s="345" t="n">
        <v>0.48</v>
      </c>
      <c r="J239" s="365" t="inlineStr">
        <is>
          <t>PENDENTE</t>
        </is>
      </c>
    </row>
    <row r="240" ht="15" customHeight="1" s="290">
      <c r="A240" s="295" t="inlineStr">
        <is>
          <t>ESGOTO</t>
        </is>
      </c>
      <c r="B240" s="295" t="inlineStr">
        <is>
          <t>T-235</t>
        </is>
      </c>
      <c r="C240" s="295" t="inlineStr">
        <is>
          <t>PI 240</t>
        </is>
      </c>
      <c r="D240" s="334" t="inlineStr">
        <is>
          <t>PI 239</t>
        </is>
      </c>
      <c r="E240" s="340" t="n">
        <v>1</v>
      </c>
      <c r="F240" s="334" t="inlineStr">
        <is>
          <t>200</t>
        </is>
      </c>
      <c r="G240" s="334" t="inlineStr">
        <is>
          <t>Tubo PVC</t>
        </is>
      </c>
      <c r="H240" s="340" t="n">
        <v>0.6</v>
      </c>
      <c r="I240" s="340" t="n">
        <v>0.48</v>
      </c>
      <c r="J240" s="365" t="inlineStr">
        <is>
          <t>PENDENTE</t>
        </is>
      </c>
    </row>
    <row r="241" ht="15" customHeight="1" s="290">
      <c r="A241" s="296" t="inlineStr">
        <is>
          <t>ESGOTO</t>
        </is>
      </c>
      <c r="B241" s="296" t="inlineStr">
        <is>
          <t>T-236</t>
        </is>
      </c>
      <c r="C241" s="296" t="inlineStr">
        <is>
          <t>PI 239</t>
        </is>
      </c>
      <c r="D241" s="349" t="inlineStr">
        <is>
          <t>PI 224</t>
        </is>
      </c>
      <c r="E241" s="345" t="n">
        <v>1</v>
      </c>
      <c r="F241" s="349" t="inlineStr">
        <is>
          <t>200</t>
        </is>
      </c>
      <c r="G241" s="349" t="inlineStr">
        <is>
          <t>Tubo PVC</t>
        </is>
      </c>
      <c r="H241" s="345" t="n">
        <v>0.6</v>
      </c>
      <c r="I241" s="345" t="n">
        <v>0.48</v>
      </c>
      <c r="J241" s="365" t="inlineStr">
        <is>
          <t>PENDENTE</t>
        </is>
      </c>
    </row>
    <row r="242" ht="15" customHeight="1" s="290">
      <c r="A242" s="295" t="inlineStr">
        <is>
          <t>ESGOTO</t>
        </is>
      </c>
      <c r="B242" s="295" t="inlineStr">
        <is>
          <t>T-237</t>
        </is>
      </c>
      <c r="C242" s="295" t="inlineStr">
        <is>
          <t>PI 238</t>
        </is>
      </c>
      <c r="D242" s="334" t="inlineStr">
        <is>
          <t>PI 237</t>
        </is>
      </c>
      <c r="E242" s="340" t="n">
        <v>1</v>
      </c>
      <c r="F242" s="334" t="inlineStr">
        <is>
          <t>200</t>
        </is>
      </c>
      <c r="G242" s="334" t="inlineStr">
        <is>
          <t>Tubo PVC</t>
        </is>
      </c>
      <c r="H242" s="340" t="n">
        <v>0.6</v>
      </c>
      <c r="I242" s="340" t="n">
        <v>0.48</v>
      </c>
      <c r="J242" s="365" t="inlineStr">
        <is>
          <t>PENDENTE</t>
        </is>
      </c>
    </row>
    <row r="243" ht="15" customHeight="1" s="290">
      <c r="A243" s="296" t="inlineStr">
        <is>
          <t>ESGOTO</t>
        </is>
      </c>
      <c r="B243" s="296" t="inlineStr">
        <is>
          <t>T-238</t>
        </is>
      </c>
      <c r="C243" s="296" t="inlineStr">
        <is>
          <t>PI 236</t>
        </is>
      </c>
      <c r="D243" s="349" t="inlineStr">
        <is>
          <t>PI 235</t>
        </is>
      </c>
      <c r="E243" s="345" t="n">
        <v>1</v>
      </c>
      <c r="F243" s="349" t="inlineStr">
        <is>
          <t>200</t>
        </is>
      </c>
      <c r="G243" s="349" t="inlineStr">
        <is>
          <t>Tubo PVC</t>
        </is>
      </c>
      <c r="H243" s="345" t="n">
        <v>0.54</v>
      </c>
      <c r="I243" s="345" t="n">
        <v>0.43</v>
      </c>
      <c r="J243" s="365" t="inlineStr">
        <is>
          <t>PENDENTE</t>
        </is>
      </c>
    </row>
    <row r="244" ht="15" customHeight="1" s="290">
      <c r="A244" s="295" t="inlineStr">
        <is>
          <t>ESGOTO</t>
        </is>
      </c>
      <c r="B244" s="295" t="inlineStr">
        <is>
          <t>T-239</t>
        </is>
      </c>
      <c r="C244" s="295" t="inlineStr">
        <is>
          <t>PI 234</t>
        </is>
      </c>
      <c r="D244" s="334" t="inlineStr">
        <is>
          <t>PI 233</t>
        </is>
      </c>
      <c r="E244" s="340" t="n">
        <v>1</v>
      </c>
      <c r="F244" s="334" t="inlineStr">
        <is>
          <t>200</t>
        </is>
      </c>
      <c r="G244" s="334" t="inlineStr">
        <is>
          <t>Tubo PVC</t>
        </is>
      </c>
      <c r="H244" s="340" t="n">
        <v>0.6</v>
      </c>
      <c r="I244" s="340" t="n">
        <v>0.48</v>
      </c>
      <c r="J244" s="365" t="inlineStr">
        <is>
          <t>PENDENTE</t>
        </is>
      </c>
    </row>
    <row r="245" ht="15" customHeight="1" s="290">
      <c r="A245" s="296" t="inlineStr">
        <is>
          <t>ESGOTO</t>
        </is>
      </c>
      <c r="B245" s="296" t="inlineStr">
        <is>
          <t>T-240</t>
        </is>
      </c>
      <c r="C245" s="296" t="inlineStr">
        <is>
          <t>PI 233</t>
        </is>
      </c>
      <c r="D245" s="349" t="inlineStr">
        <is>
          <t>PI 232</t>
        </is>
      </c>
      <c r="E245" s="345" t="n">
        <v>1</v>
      </c>
      <c r="F245" s="349" t="inlineStr">
        <is>
          <t>200</t>
        </is>
      </c>
      <c r="G245" s="349" t="inlineStr">
        <is>
          <t>Tubo PVC</t>
        </is>
      </c>
      <c r="H245" s="345" t="n">
        <v>0.6</v>
      </c>
      <c r="I245" s="345" t="n">
        <v>0.48</v>
      </c>
      <c r="J245" s="365" t="inlineStr">
        <is>
          <t>PENDENTE</t>
        </is>
      </c>
    </row>
    <row r="246" ht="15" customHeight="1" s="290">
      <c r="A246" s="295" t="inlineStr">
        <is>
          <t>ESGOTO</t>
        </is>
      </c>
      <c r="B246" s="295" t="inlineStr">
        <is>
          <t>T-241</t>
        </is>
      </c>
      <c r="C246" s="295" t="inlineStr">
        <is>
          <t>PI 220</t>
        </is>
      </c>
      <c r="D246" s="334" t="inlineStr">
        <is>
          <t>PI 219</t>
        </is>
      </c>
      <c r="E246" s="340" t="n">
        <v>1</v>
      </c>
      <c r="F246" s="334" t="inlineStr">
        <is>
          <t>200</t>
        </is>
      </c>
      <c r="G246" s="334" t="inlineStr">
        <is>
          <t>Tubo PVC</t>
        </is>
      </c>
      <c r="H246" s="340" t="n">
        <v>0.6</v>
      </c>
      <c r="I246" s="340" t="n">
        <v>0.48</v>
      </c>
      <c r="J246" s="365" t="inlineStr">
        <is>
          <t>PENDENTE</t>
        </is>
      </c>
    </row>
    <row r="247" ht="15" customHeight="1" s="290">
      <c r="A247" s="296" t="inlineStr">
        <is>
          <t>ESGOTO</t>
        </is>
      </c>
      <c r="B247" s="296" t="inlineStr">
        <is>
          <t>T-242</t>
        </is>
      </c>
      <c r="C247" s="296" t="inlineStr">
        <is>
          <t>PI 219</t>
        </is>
      </c>
      <c r="D247" s="349" t="inlineStr">
        <is>
          <t>PI 218</t>
        </is>
      </c>
      <c r="E247" s="345" t="n">
        <v>1</v>
      </c>
      <c r="F247" s="349" t="inlineStr">
        <is>
          <t>200</t>
        </is>
      </c>
      <c r="G247" s="349" t="inlineStr">
        <is>
          <t>Tubo PVC</t>
        </is>
      </c>
      <c r="H247" s="345" t="n">
        <v>0.6</v>
      </c>
      <c r="I247" s="345" t="n">
        <v>0.48</v>
      </c>
      <c r="J247" s="365" t="inlineStr">
        <is>
          <t>PENDENTE</t>
        </is>
      </c>
    </row>
    <row r="248" ht="15" customHeight="1" s="290">
      <c r="A248" s="295" t="inlineStr">
        <is>
          <t>ESGOTO</t>
        </is>
      </c>
      <c r="B248" s="295" t="inlineStr">
        <is>
          <t>T-243</t>
        </is>
      </c>
      <c r="C248" s="295" t="inlineStr">
        <is>
          <t>PI 218</t>
        </is>
      </c>
      <c r="D248" s="334" t="inlineStr">
        <is>
          <t>PI 217</t>
        </is>
      </c>
      <c r="E248" s="340" t="n">
        <v>1</v>
      </c>
      <c r="F248" s="334" t="inlineStr">
        <is>
          <t>200</t>
        </is>
      </c>
      <c r="G248" s="334" t="inlineStr">
        <is>
          <t>Tubo PVC</t>
        </is>
      </c>
      <c r="H248" s="340" t="n">
        <v>0.6</v>
      </c>
      <c r="I248" s="340" t="n">
        <v>0.48</v>
      </c>
      <c r="J248" s="365" t="inlineStr">
        <is>
          <t>PENDENTE</t>
        </is>
      </c>
    </row>
    <row r="249" ht="15" customHeight="1" s="290">
      <c r="A249" s="296" t="inlineStr">
        <is>
          <t>ESGOTO</t>
        </is>
      </c>
      <c r="B249" s="296" t="inlineStr">
        <is>
          <t>T-244</t>
        </is>
      </c>
      <c r="C249" s="296" t="inlineStr">
        <is>
          <t>PI 217</t>
        </is>
      </c>
      <c r="D249" s="349" t="inlineStr">
        <is>
          <t>PI 216</t>
        </is>
      </c>
      <c r="E249" s="345" t="n">
        <v>1</v>
      </c>
      <c r="F249" s="349" t="inlineStr">
        <is>
          <t>200</t>
        </is>
      </c>
      <c r="G249" s="349" t="inlineStr">
        <is>
          <t>Tubo PVC</t>
        </is>
      </c>
      <c r="H249" s="345" t="n">
        <v>0.6</v>
      </c>
      <c r="I249" s="345" t="n">
        <v>0.48</v>
      </c>
      <c r="J249" s="365" t="inlineStr">
        <is>
          <t>PENDENTE</t>
        </is>
      </c>
    </row>
    <row r="250" ht="15" customHeight="1" s="290">
      <c r="A250" s="295" t="inlineStr">
        <is>
          <t>ESGOTO</t>
        </is>
      </c>
      <c r="B250" s="295" t="inlineStr">
        <is>
          <t>T-245</t>
        </is>
      </c>
      <c r="C250" s="295" t="inlineStr">
        <is>
          <t>PI 216</t>
        </is>
      </c>
      <c r="D250" s="334" t="inlineStr">
        <is>
          <t>PI 208</t>
        </is>
      </c>
      <c r="E250" s="340" t="n">
        <v>1</v>
      </c>
      <c r="F250" s="334" t="inlineStr">
        <is>
          <t>200</t>
        </is>
      </c>
      <c r="G250" s="334" t="inlineStr">
        <is>
          <t>Tubo PVC</t>
        </is>
      </c>
      <c r="H250" s="340" t="n">
        <v>0.58</v>
      </c>
      <c r="I250" s="340" t="n">
        <v>0.47</v>
      </c>
      <c r="J250" s="365" t="inlineStr">
        <is>
          <t>PENDENTE</t>
        </is>
      </c>
    </row>
    <row r="251" ht="15" customHeight="1" s="290">
      <c r="A251" s="296" t="inlineStr">
        <is>
          <t>ESGOTO</t>
        </is>
      </c>
      <c r="B251" s="296" t="inlineStr">
        <is>
          <t>T-246</t>
        </is>
      </c>
      <c r="C251" s="296" t="inlineStr">
        <is>
          <t>PI 211</t>
        </is>
      </c>
      <c r="D251" s="349" t="inlineStr">
        <is>
          <t>PI 209</t>
        </is>
      </c>
      <c r="E251" s="345" t="n">
        <v>1</v>
      </c>
      <c r="F251" s="349" t="inlineStr">
        <is>
          <t>200</t>
        </is>
      </c>
      <c r="G251" s="349" t="inlineStr">
        <is>
          <t>Tubo PVC</t>
        </is>
      </c>
      <c r="H251" s="345" t="n">
        <v>1.88</v>
      </c>
      <c r="I251" s="345" t="n">
        <v>1.5</v>
      </c>
      <c r="J251" s="365" t="inlineStr">
        <is>
          <t>PENDENTE</t>
        </is>
      </c>
    </row>
    <row r="252" ht="15" customHeight="1" s="290">
      <c r="A252" s="295" t="inlineStr">
        <is>
          <t>ESGOTO</t>
        </is>
      </c>
      <c r="B252" s="295" t="inlineStr">
        <is>
          <t>T-247</t>
        </is>
      </c>
      <c r="C252" s="295" t="inlineStr">
        <is>
          <t>PI 208</t>
        </is>
      </c>
      <c r="D252" s="334" t="inlineStr">
        <is>
          <t>PI 195</t>
        </is>
      </c>
      <c r="E252" s="340" t="n">
        <v>1</v>
      </c>
      <c r="F252" s="334" t="inlineStr">
        <is>
          <t>200</t>
        </is>
      </c>
      <c r="G252" s="334" t="inlineStr">
        <is>
          <t>Tubo PVC</t>
        </is>
      </c>
      <c r="H252" s="340" t="n">
        <v>0.58</v>
      </c>
      <c r="I252" s="340" t="n">
        <v>0.47</v>
      </c>
      <c r="J252" s="365" t="inlineStr">
        <is>
          <t>PENDENTE</t>
        </is>
      </c>
    </row>
    <row r="253" ht="15" customHeight="1" s="290">
      <c r="A253" s="296" t="inlineStr">
        <is>
          <t>ESGOTO</t>
        </is>
      </c>
      <c r="B253" s="296" t="inlineStr">
        <is>
          <t>T-248</t>
        </is>
      </c>
      <c r="C253" s="296" t="inlineStr">
        <is>
          <t>PI 206</t>
        </is>
      </c>
      <c r="D253" s="349" t="inlineStr">
        <is>
          <t>PI 210</t>
        </is>
      </c>
      <c r="E253" s="345" t="n">
        <v>1</v>
      </c>
      <c r="F253" s="349" t="inlineStr">
        <is>
          <t>200</t>
        </is>
      </c>
      <c r="G253" s="349" t="inlineStr">
        <is>
          <t>Tubo PVC</t>
        </is>
      </c>
      <c r="H253" s="345" t="n">
        <v>1</v>
      </c>
      <c r="I253" s="345" t="n">
        <v>0.8</v>
      </c>
      <c r="J253" s="365" t="inlineStr">
        <is>
          <t>PENDENTE</t>
        </is>
      </c>
    </row>
    <row r="254" ht="15" customHeight="1" s="290">
      <c r="A254" s="295" t="inlineStr">
        <is>
          <t>ESGOTO</t>
        </is>
      </c>
      <c r="B254" s="295" t="inlineStr">
        <is>
          <t>T-249</t>
        </is>
      </c>
      <c r="C254" s="295" t="inlineStr">
        <is>
          <t>PI 204</t>
        </is>
      </c>
      <c r="D254" s="334" t="inlineStr">
        <is>
          <t>PI 205</t>
        </is>
      </c>
      <c r="E254" s="340" t="n">
        <v>1</v>
      </c>
      <c r="F254" s="334" t="inlineStr">
        <is>
          <t>200</t>
        </is>
      </c>
      <c r="G254" s="334" t="inlineStr">
        <is>
          <t>Tubo PVC</t>
        </is>
      </c>
      <c r="H254" s="340" t="n">
        <v>0.6</v>
      </c>
      <c r="I254" s="340" t="n">
        <v>0.48</v>
      </c>
      <c r="J254" s="365" t="inlineStr">
        <is>
          <t>PENDENTE</t>
        </is>
      </c>
    </row>
    <row r="255" ht="15" customHeight="1" s="290">
      <c r="A255" s="296" t="inlineStr">
        <is>
          <t>ESGOTO</t>
        </is>
      </c>
      <c r="B255" s="296" t="inlineStr">
        <is>
          <t>T-250</t>
        </is>
      </c>
      <c r="C255" s="296" t="inlineStr">
        <is>
          <t>PI 202</t>
        </is>
      </c>
      <c r="D255" s="349" t="inlineStr">
        <is>
          <t>PI 203</t>
        </is>
      </c>
      <c r="E255" s="345" t="n">
        <v>1</v>
      </c>
      <c r="F255" s="349" t="inlineStr">
        <is>
          <t>200</t>
        </is>
      </c>
      <c r="G255" s="349" t="inlineStr">
        <is>
          <t>Tubo PVC</t>
        </is>
      </c>
      <c r="H255" s="345" t="n">
        <v>0.6</v>
      </c>
      <c r="I255" s="345" t="n">
        <v>0.48</v>
      </c>
      <c r="J255" s="365" t="inlineStr">
        <is>
          <t>PENDENTE</t>
        </is>
      </c>
    </row>
    <row r="256" ht="15" customHeight="1" s="290">
      <c r="A256" s="295" t="inlineStr">
        <is>
          <t>ESGOTO</t>
        </is>
      </c>
      <c r="B256" s="295" t="inlineStr">
        <is>
          <t>T-251</t>
        </is>
      </c>
      <c r="C256" s="295" t="inlineStr">
        <is>
          <t>PI 200</t>
        </is>
      </c>
      <c r="D256" s="334" t="inlineStr">
        <is>
          <t>PI 201</t>
        </is>
      </c>
      <c r="E256" s="340" t="n">
        <v>1</v>
      </c>
      <c r="F256" s="334" t="inlineStr">
        <is>
          <t>200</t>
        </is>
      </c>
      <c r="G256" s="334" t="inlineStr">
        <is>
          <t>Tubo PVC</t>
        </is>
      </c>
      <c r="H256" s="340" t="n">
        <v>0.6</v>
      </c>
      <c r="I256" s="340" t="n">
        <v>0.48</v>
      </c>
      <c r="J256" s="365" t="inlineStr">
        <is>
          <t>PENDENTE</t>
        </is>
      </c>
    </row>
    <row r="257" ht="15" customHeight="1" s="290">
      <c r="A257" s="296" t="inlineStr">
        <is>
          <t>ESGOTO</t>
        </is>
      </c>
      <c r="B257" s="296" t="inlineStr">
        <is>
          <t>T-252</t>
        </is>
      </c>
      <c r="C257" s="296" t="inlineStr">
        <is>
          <t>PI 199</t>
        </is>
      </c>
      <c r="D257" s="349" t="inlineStr">
        <is>
          <t>PI 200</t>
        </is>
      </c>
      <c r="E257" s="345" t="n">
        <v>1</v>
      </c>
      <c r="F257" s="349" t="inlineStr">
        <is>
          <t>200</t>
        </is>
      </c>
      <c r="G257" s="349" t="inlineStr">
        <is>
          <t>Tubo PVC</t>
        </is>
      </c>
      <c r="H257" s="345" t="n">
        <v>0.6</v>
      </c>
      <c r="I257" s="345" t="n">
        <v>0.48</v>
      </c>
      <c r="J257" s="365" t="inlineStr">
        <is>
          <t>PENDENTE</t>
        </is>
      </c>
    </row>
    <row r="258" ht="15" customHeight="1" s="290">
      <c r="A258" s="295" t="inlineStr">
        <is>
          <t>ESGOTO</t>
        </is>
      </c>
      <c r="B258" s="295" t="inlineStr">
        <is>
          <t>T-253</t>
        </is>
      </c>
      <c r="C258" s="295" t="inlineStr">
        <is>
          <t>PI 198</t>
        </is>
      </c>
      <c r="D258" s="334" t="inlineStr">
        <is>
          <t>PI 199</t>
        </is>
      </c>
      <c r="E258" s="340" t="n">
        <v>1</v>
      </c>
      <c r="F258" s="334" t="inlineStr">
        <is>
          <t>200</t>
        </is>
      </c>
      <c r="G258" s="334" t="inlineStr">
        <is>
          <t>Tubo PVC</t>
        </is>
      </c>
      <c r="H258" s="340" t="n">
        <v>0.6</v>
      </c>
      <c r="I258" s="340" t="n">
        <v>0.48</v>
      </c>
      <c r="J258" s="365" t="inlineStr">
        <is>
          <t>PENDENTE</t>
        </is>
      </c>
    </row>
    <row r="259" ht="15" customHeight="1" s="290">
      <c r="A259" s="296" t="inlineStr">
        <is>
          <t>ESGOTO</t>
        </is>
      </c>
      <c r="B259" s="296" t="inlineStr">
        <is>
          <t>T-254</t>
        </is>
      </c>
      <c r="C259" s="296" t="inlineStr">
        <is>
          <t>PI 198</t>
        </is>
      </c>
      <c r="D259" s="349" t="inlineStr">
        <is>
          <t>PI 197</t>
        </is>
      </c>
      <c r="E259" s="345" t="n">
        <v>1</v>
      </c>
      <c r="F259" s="349" t="inlineStr">
        <is>
          <t>200</t>
        </is>
      </c>
      <c r="G259" s="349" t="inlineStr">
        <is>
          <t>Tubo PVC</t>
        </is>
      </c>
      <c r="H259" s="345" t="n">
        <v>0.6</v>
      </c>
      <c r="I259" s="345" t="n">
        <v>0.48</v>
      </c>
      <c r="J259" s="365" t="inlineStr">
        <is>
          <t>PENDENTE</t>
        </is>
      </c>
    </row>
    <row r="260" ht="15" customHeight="1" s="290">
      <c r="A260" s="295" t="inlineStr">
        <is>
          <t>ESGOTO</t>
        </is>
      </c>
      <c r="B260" s="295" t="inlineStr">
        <is>
          <t>T-255</t>
        </is>
      </c>
      <c r="C260" s="295" t="inlineStr">
        <is>
          <t>PI 197</t>
        </is>
      </c>
      <c r="D260" s="334" t="inlineStr">
        <is>
          <t>PI 196</t>
        </is>
      </c>
      <c r="E260" s="340" t="n">
        <v>1</v>
      </c>
      <c r="F260" s="334" t="inlineStr">
        <is>
          <t>200</t>
        </is>
      </c>
      <c r="G260" s="334" t="inlineStr">
        <is>
          <t>Tubo PVC</t>
        </is>
      </c>
      <c r="H260" s="340" t="n">
        <v>0.6</v>
      </c>
      <c r="I260" s="340" t="n">
        <v>0.48</v>
      </c>
      <c r="J260" s="365" t="inlineStr">
        <is>
          <t>PENDENTE</t>
        </is>
      </c>
    </row>
    <row r="261" ht="15" customHeight="1" s="290">
      <c r="A261" s="296" t="inlineStr">
        <is>
          <t>ESGOTO</t>
        </is>
      </c>
      <c r="B261" s="296" t="inlineStr">
        <is>
          <t>T-256</t>
        </is>
      </c>
      <c r="C261" s="296" t="inlineStr">
        <is>
          <t>PI 196</t>
        </is>
      </c>
      <c r="D261" s="349" t="inlineStr">
        <is>
          <t>PI 195</t>
        </is>
      </c>
      <c r="E261" s="345" t="n">
        <v>1</v>
      </c>
      <c r="F261" s="349" t="inlineStr">
        <is>
          <t>200</t>
        </is>
      </c>
      <c r="G261" s="349" t="inlineStr">
        <is>
          <t>Tubo PVC</t>
        </is>
      </c>
      <c r="H261" s="345" t="n">
        <v>0.6</v>
      </c>
      <c r="I261" s="345" t="n">
        <v>0.48</v>
      </c>
      <c r="J261" s="365" t="inlineStr">
        <is>
          <t>PENDENTE</t>
        </is>
      </c>
    </row>
    <row r="262" ht="15" customHeight="1" s="290">
      <c r="A262" s="295" t="inlineStr">
        <is>
          <t>ESGOTO</t>
        </is>
      </c>
      <c r="B262" s="295" t="inlineStr">
        <is>
          <t>T-257</t>
        </is>
      </c>
      <c r="C262" s="295" t="inlineStr">
        <is>
          <t>PI 195</t>
        </is>
      </c>
      <c r="D262" s="334" t="inlineStr">
        <is>
          <t>PI 194</t>
        </is>
      </c>
      <c r="E262" s="340" t="n">
        <v>1</v>
      </c>
      <c r="F262" s="334" t="inlineStr">
        <is>
          <t>200</t>
        </is>
      </c>
      <c r="G262" s="334" t="inlineStr">
        <is>
          <t>Tubo PVC</t>
        </is>
      </c>
      <c r="H262" s="340" t="n">
        <v>0.6</v>
      </c>
      <c r="I262" s="340" t="n">
        <v>0.48</v>
      </c>
      <c r="J262" s="365" t="inlineStr">
        <is>
          <t>PENDENTE</t>
        </is>
      </c>
    </row>
    <row r="263" ht="15" customHeight="1" s="290">
      <c r="A263" s="296" t="inlineStr">
        <is>
          <t>ESGOTO</t>
        </is>
      </c>
      <c r="B263" s="296" t="inlineStr">
        <is>
          <t>T-258</t>
        </is>
      </c>
      <c r="C263" s="296" t="inlineStr">
        <is>
          <t>PI 191</t>
        </is>
      </c>
      <c r="D263" s="349" t="inlineStr">
        <is>
          <t>PI 190</t>
        </is>
      </c>
      <c r="E263" s="345" t="n">
        <v>1</v>
      </c>
      <c r="F263" s="349" t="inlineStr">
        <is>
          <t>200</t>
        </is>
      </c>
      <c r="G263" s="349" t="inlineStr">
        <is>
          <t>Tubo PVC</t>
        </is>
      </c>
      <c r="H263" s="345" t="n">
        <v>1.35</v>
      </c>
      <c r="I263" s="345" t="n">
        <v>1.08</v>
      </c>
      <c r="J263" s="365" t="inlineStr">
        <is>
          <t>PENDENTE</t>
        </is>
      </c>
    </row>
    <row r="264" ht="15" customHeight="1" s="290">
      <c r="A264" s="295" t="inlineStr">
        <is>
          <t>ESGOTO</t>
        </is>
      </c>
      <c r="B264" s="295" t="inlineStr">
        <is>
          <t>T-259</t>
        </is>
      </c>
      <c r="C264" s="295" t="inlineStr">
        <is>
          <t>PI 189</t>
        </is>
      </c>
      <c r="D264" s="334" t="inlineStr">
        <is>
          <t>PI 188</t>
        </is>
      </c>
      <c r="E264" s="340" t="n">
        <v>1</v>
      </c>
      <c r="F264" s="334" t="inlineStr">
        <is>
          <t>200</t>
        </is>
      </c>
      <c r="G264" s="334" t="inlineStr">
        <is>
          <t>Tubo PVC</t>
        </is>
      </c>
      <c r="H264" s="340" t="n">
        <v>0.6</v>
      </c>
      <c r="I264" s="340" t="n">
        <v>0.48</v>
      </c>
      <c r="J264" s="365" t="inlineStr">
        <is>
          <t>PENDENTE</t>
        </is>
      </c>
    </row>
    <row r="265" ht="15" customHeight="1" s="290">
      <c r="A265" s="296" t="inlineStr">
        <is>
          <t>ESGOTO</t>
        </is>
      </c>
      <c r="B265" s="296" t="inlineStr">
        <is>
          <t>T-260</t>
        </is>
      </c>
      <c r="C265" s="296" t="inlineStr">
        <is>
          <t>PI 188</t>
        </is>
      </c>
      <c r="D265" s="349" t="inlineStr">
        <is>
          <t>PI 187</t>
        </is>
      </c>
      <c r="E265" s="345" t="n">
        <v>1</v>
      </c>
      <c r="F265" s="349" t="inlineStr">
        <is>
          <t>200</t>
        </is>
      </c>
      <c r="G265" s="349" t="inlineStr">
        <is>
          <t>Tubo PVC</t>
        </is>
      </c>
      <c r="H265" s="345" t="n">
        <v>0.6</v>
      </c>
      <c r="I265" s="345" t="n">
        <v>0.48</v>
      </c>
      <c r="J265" s="365" t="inlineStr">
        <is>
          <t>PENDENTE</t>
        </is>
      </c>
    </row>
    <row r="266" ht="15" customHeight="1" s="290">
      <c r="A266" s="295" t="inlineStr">
        <is>
          <t>ESGOTO</t>
        </is>
      </c>
      <c r="B266" s="295" t="inlineStr">
        <is>
          <t>T-261</t>
        </is>
      </c>
      <c r="C266" s="295" t="inlineStr">
        <is>
          <t>PI 186</t>
        </is>
      </c>
      <c r="D266" s="334" t="inlineStr">
        <is>
          <t>PI 185</t>
        </is>
      </c>
      <c r="E266" s="340" t="n">
        <v>1</v>
      </c>
      <c r="F266" s="334" t="inlineStr">
        <is>
          <t>200</t>
        </is>
      </c>
      <c r="G266" s="334" t="inlineStr">
        <is>
          <t>Tubo PVC</t>
        </is>
      </c>
      <c r="H266" s="340" t="n">
        <v>0.6</v>
      </c>
      <c r="I266" s="340" t="n">
        <v>0.48</v>
      </c>
      <c r="J266" s="365" t="inlineStr">
        <is>
          <t>PENDENTE</t>
        </is>
      </c>
    </row>
    <row r="267" ht="15" customHeight="1" s="290">
      <c r="A267" s="296" t="inlineStr">
        <is>
          <t>ESGOTO</t>
        </is>
      </c>
      <c r="B267" s="296" t="inlineStr">
        <is>
          <t>T-262</t>
        </is>
      </c>
      <c r="C267" s="296" t="inlineStr">
        <is>
          <t>PI 170</t>
        </is>
      </c>
      <c r="D267" s="349" t="inlineStr">
        <is>
          <t>PI 169</t>
        </is>
      </c>
      <c r="E267" s="345" t="n">
        <v>1</v>
      </c>
      <c r="F267" s="349" t="inlineStr">
        <is>
          <t>200</t>
        </is>
      </c>
      <c r="G267" s="349" t="inlineStr">
        <is>
          <t>Tubo PVC</t>
        </is>
      </c>
      <c r="H267" s="345" t="n">
        <v>0.6</v>
      </c>
      <c r="I267" s="345" t="n">
        <v>0.48</v>
      </c>
      <c r="J267" s="365" t="inlineStr">
        <is>
          <t>PENDENTE</t>
        </is>
      </c>
    </row>
    <row r="268" ht="15" customHeight="1" s="290">
      <c r="A268" s="295" t="inlineStr">
        <is>
          <t>ESGOTO</t>
        </is>
      </c>
      <c r="B268" s="295" t="inlineStr">
        <is>
          <t>T-263</t>
        </is>
      </c>
      <c r="C268" s="295" t="inlineStr">
        <is>
          <t>PI 159</t>
        </is>
      </c>
      <c r="D268" s="334" t="inlineStr">
        <is>
          <t>PI 160</t>
        </is>
      </c>
      <c r="E268" s="340" t="n">
        <v>1</v>
      </c>
      <c r="F268" s="334" t="inlineStr">
        <is>
          <t>200</t>
        </is>
      </c>
      <c r="G268" s="334" t="inlineStr">
        <is>
          <t>Tubo PVC</t>
        </is>
      </c>
      <c r="H268" s="340" t="n">
        <v>0.6</v>
      </c>
      <c r="I268" s="340" t="n">
        <v>0.48</v>
      </c>
      <c r="J268" s="365" t="inlineStr">
        <is>
          <t>PENDENTE</t>
        </is>
      </c>
    </row>
    <row r="269" ht="15" customHeight="1" s="290">
      <c r="A269" s="296" t="inlineStr">
        <is>
          <t>ESGOTO</t>
        </is>
      </c>
      <c r="B269" s="296" t="inlineStr">
        <is>
          <t>T-264</t>
        </is>
      </c>
      <c r="C269" s="296" t="inlineStr">
        <is>
          <t>PI 158</t>
        </is>
      </c>
      <c r="D269" s="349" t="inlineStr">
        <is>
          <t>PI 159</t>
        </is>
      </c>
      <c r="E269" s="345" t="n">
        <v>1</v>
      </c>
      <c r="F269" s="349" t="inlineStr">
        <is>
          <t>200</t>
        </is>
      </c>
      <c r="G269" s="349" t="inlineStr">
        <is>
          <t>Tubo PVC</t>
        </is>
      </c>
      <c r="H269" s="345" t="n">
        <v>0.6</v>
      </c>
      <c r="I269" s="345" t="n">
        <v>0.48</v>
      </c>
      <c r="J269" s="365" t="inlineStr">
        <is>
          <t>PENDENTE</t>
        </is>
      </c>
    </row>
    <row r="270" ht="15" customHeight="1" s="290">
      <c r="A270" s="295" t="inlineStr">
        <is>
          <t>ESGOTO</t>
        </is>
      </c>
      <c r="B270" s="295" t="inlineStr">
        <is>
          <t>T-265</t>
        </is>
      </c>
      <c r="C270" s="295" t="inlineStr">
        <is>
          <t>PI 157</t>
        </is>
      </c>
      <c r="D270" s="334" t="inlineStr">
        <is>
          <t>PI 158</t>
        </is>
      </c>
      <c r="E270" s="340" t="n">
        <v>1</v>
      </c>
      <c r="F270" s="334" t="inlineStr">
        <is>
          <t>200</t>
        </is>
      </c>
      <c r="G270" s="334" t="inlineStr">
        <is>
          <t>Tubo PVC</t>
        </is>
      </c>
      <c r="H270" s="340" t="n">
        <v>0.6</v>
      </c>
      <c r="I270" s="340" t="n">
        <v>0.48</v>
      </c>
      <c r="J270" s="365" t="inlineStr">
        <is>
          <t>PENDENTE</t>
        </is>
      </c>
    </row>
    <row r="271" ht="15" customHeight="1" s="290">
      <c r="A271" s="296" t="inlineStr">
        <is>
          <t>ESGOTO</t>
        </is>
      </c>
      <c r="B271" s="296" t="inlineStr">
        <is>
          <t>T-266</t>
        </is>
      </c>
      <c r="C271" s="296" t="inlineStr">
        <is>
          <t>PI 144</t>
        </is>
      </c>
      <c r="D271" s="349" t="inlineStr">
        <is>
          <t>PI 157</t>
        </is>
      </c>
      <c r="E271" s="345" t="n">
        <v>1</v>
      </c>
      <c r="F271" s="349" t="inlineStr">
        <is>
          <t>200</t>
        </is>
      </c>
      <c r="G271" s="349" t="inlineStr">
        <is>
          <t>Tubo PVC</t>
        </is>
      </c>
      <c r="H271" s="345" t="n">
        <v>0.6</v>
      </c>
      <c r="I271" s="345" t="n">
        <v>0.48</v>
      </c>
      <c r="J271" s="365" t="inlineStr">
        <is>
          <t>PENDENTE</t>
        </is>
      </c>
    </row>
    <row r="272" ht="15" customHeight="1" s="290">
      <c r="A272" s="295" t="inlineStr">
        <is>
          <t>ESGOTO</t>
        </is>
      </c>
      <c r="B272" s="295" t="inlineStr">
        <is>
          <t>T-267</t>
        </is>
      </c>
      <c r="C272" s="295" t="inlineStr">
        <is>
          <t>PI 152</t>
        </is>
      </c>
      <c r="D272" s="334" t="inlineStr">
        <is>
          <t>PI 151</t>
        </is>
      </c>
      <c r="E272" s="340" t="n">
        <v>1</v>
      </c>
      <c r="F272" s="334" t="inlineStr">
        <is>
          <t>200</t>
        </is>
      </c>
      <c r="G272" s="334" t="inlineStr">
        <is>
          <t>Tubo PVC</t>
        </is>
      </c>
      <c r="H272" s="340" t="n">
        <v>0.6</v>
      </c>
      <c r="I272" s="340" t="n">
        <v>0.48</v>
      </c>
      <c r="J272" s="365" t="inlineStr">
        <is>
          <t>PENDENTE</t>
        </is>
      </c>
    </row>
    <row r="273" ht="15" customHeight="1" s="290">
      <c r="A273" s="296" t="inlineStr">
        <is>
          <t>ESGOTO</t>
        </is>
      </c>
      <c r="B273" s="296" t="inlineStr">
        <is>
          <t>T-268</t>
        </is>
      </c>
      <c r="C273" s="296" t="inlineStr">
        <is>
          <t>PI 148</t>
        </is>
      </c>
      <c r="D273" s="349" t="inlineStr">
        <is>
          <t>PI 149</t>
        </is>
      </c>
      <c r="E273" s="345" t="n">
        <v>1</v>
      </c>
      <c r="F273" s="349" t="inlineStr">
        <is>
          <t>200</t>
        </is>
      </c>
      <c r="G273" s="349" t="inlineStr">
        <is>
          <t>Tubo PVC</t>
        </is>
      </c>
      <c r="H273" s="345" t="n">
        <v>0.6</v>
      </c>
      <c r="I273" s="345" t="n">
        <v>0.48</v>
      </c>
      <c r="J273" s="365" t="inlineStr">
        <is>
          <t>PENDENTE</t>
        </is>
      </c>
    </row>
    <row r="274" ht="15" customHeight="1" s="290">
      <c r="A274" s="295" t="inlineStr">
        <is>
          <t>ESGOTO</t>
        </is>
      </c>
      <c r="B274" s="295" t="inlineStr">
        <is>
          <t>T-269</t>
        </is>
      </c>
      <c r="C274" s="295" t="inlineStr">
        <is>
          <t>PI 146</t>
        </is>
      </c>
      <c r="D274" s="334" t="inlineStr">
        <is>
          <t>PI 147</t>
        </is>
      </c>
      <c r="E274" s="340" t="n">
        <v>1</v>
      </c>
      <c r="F274" s="334" t="inlineStr">
        <is>
          <t>200</t>
        </is>
      </c>
      <c r="G274" s="334" t="inlineStr">
        <is>
          <t>Tubo PVC</t>
        </is>
      </c>
      <c r="H274" s="340" t="n">
        <v>0.6</v>
      </c>
      <c r="I274" s="340" t="n">
        <v>0.48</v>
      </c>
      <c r="J274" s="365" t="inlineStr">
        <is>
          <t>PENDENTE</t>
        </is>
      </c>
    </row>
    <row r="275" ht="15" customHeight="1" s="290">
      <c r="A275" s="296" t="inlineStr">
        <is>
          <t>ESGOTO</t>
        </is>
      </c>
      <c r="B275" s="296" t="inlineStr">
        <is>
          <t>T-270</t>
        </is>
      </c>
      <c r="C275" s="296" t="inlineStr">
        <is>
          <t>PI 141</t>
        </is>
      </c>
      <c r="D275" s="349" t="inlineStr">
        <is>
          <t>PI 142</t>
        </is>
      </c>
      <c r="E275" s="345" t="n">
        <v>1</v>
      </c>
      <c r="F275" s="349" t="inlineStr">
        <is>
          <t>200</t>
        </is>
      </c>
      <c r="G275" s="349" t="inlineStr">
        <is>
          <t>Tubo PVC</t>
        </is>
      </c>
      <c r="H275" s="345" t="n">
        <v>0.6</v>
      </c>
      <c r="I275" s="345" t="n">
        <v>0.48</v>
      </c>
      <c r="J275" s="365" t="inlineStr">
        <is>
          <t>PENDENTE</t>
        </is>
      </c>
    </row>
    <row r="276" ht="15" customHeight="1" s="290">
      <c r="A276" s="295" t="inlineStr">
        <is>
          <t>ESGOTO</t>
        </is>
      </c>
      <c r="B276" s="295" t="inlineStr">
        <is>
          <t>T-271</t>
        </is>
      </c>
      <c r="C276" s="295" t="inlineStr">
        <is>
          <t>PI 140</t>
        </is>
      </c>
      <c r="D276" s="334" t="inlineStr">
        <is>
          <t>PI 141</t>
        </is>
      </c>
      <c r="E276" s="340" t="n">
        <v>1</v>
      </c>
      <c r="F276" s="334" t="inlineStr">
        <is>
          <t>200</t>
        </is>
      </c>
      <c r="G276" s="334" t="inlineStr">
        <is>
          <t>Tubo PVC</t>
        </is>
      </c>
      <c r="H276" s="340" t="n">
        <v>0.6</v>
      </c>
      <c r="I276" s="340" t="n">
        <v>0.48</v>
      </c>
      <c r="J276" s="365" t="inlineStr">
        <is>
          <t>PENDENTE</t>
        </is>
      </c>
    </row>
    <row r="277" ht="15" customHeight="1" s="290">
      <c r="A277" s="296" t="inlineStr">
        <is>
          <t>ESGOTO</t>
        </is>
      </c>
      <c r="B277" s="296" t="inlineStr">
        <is>
          <t>T-272</t>
        </is>
      </c>
      <c r="C277" s="296" t="inlineStr">
        <is>
          <t>PI 139</t>
        </is>
      </c>
      <c r="D277" s="349" t="inlineStr">
        <is>
          <t>PI 140</t>
        </is>
      </c>
      <c r="E277" s="345" t="n">
        <v>1</v>
      </c>
      <c r="F277" s="349" t="inlineStr">
        <is>
          <t>200</t>
        </is>
      </c>
      <c r="G277" s="349" t="inlineStr">
        <is>
          <t>Tubo PVC</t>
        </is>
      </c>
      <c r="H277" s="345" t="n">
        <v>0.6</v>
      </c>
      <c r="I277" s="345" t="n">
        <v>0.48</v>
      </c>
      <c r="J277" s="365" t="inlineStr">
        <is>
          <t>PENDENTE</t>
        </is>
      </c>
    </row>
    <row r="278" ht="15" customHeight="1" s="290">
      <c r="A278" s="295" t="inlineStr">
        <is>
          <t>ESGOTO</t>
        </is>
      </c>
      <c r="B278" s="295" t="inlineStr">
        <is>
          <t>T-273</t>
        </is>
      </c>
      <c r="C278" s="295" t="inlineStr">
        <is>
          <t>PI 137</t>
        </is>
      </c>
      <c r="D278" s="334" t="inlineStr">
        <is>
          <t>PI 136</t>
        </is>
      </c>
      <c r="E278" s="340" t="n">
        <v>1</v>
      </c>
      <c r="F278" s="334" t="inlineStr">
        <is>
          <t>200</t>
        </is>
      </c>
      <c r="G278" s="334" t="inlineStr">
        <is>
          <t>Tubo PVC</t>
        </is>
      </c>
      <c r="H278" s="340" t="n">
        <v>0.6</v>
      </c>
      <c r="I278" s="340" t="n">
        <v>0.48</v>
      </c>
      <c r="J278" s="365" t="inlineStr">
        <is>
          <t>PENDENTE</t>
        </is>
      </c>
    </row>
    <row r="279" ht="15" customHeight="1" s="290">
      <c r="A279" s="296" t="inlineStr">
        <is>
          <t>ESGOTO</t>
        </is>
      </c>
      <c r="B279" s="296" t="inlineStr">
        <is>
          <t>T-274</t>
        </is>
      </c>
      <c r="C279" s="296" t="inlineStr">
        <is>
          <t>PI 136</t>
        </is>
      </c>
      <c r="D279" s="349" t="inlineStr">
        <is>
          <t>PI 135</t>
        </is>
      </c>
      <c r="E279" s="345" t="n">
        <v>1</v>
      </c>
      <c r="F279" s="349" t="inlineStr">
        <is>
          <t>200</t>
        </is>
      </c>
      <c r="G279" s="349" t="inlineStr">
        <is>
          <t>Tubo PVC</t>
        </is>
      </c>
      <c r="H279" s="345" t="n">
        <v>0.5</v>
      </c>
      <c r="I279" s="345" t="n">
        <v>0.4</v>
      </c>
      <c r="J279" s="365" t="inlineStr">
        <is>
          <t>PENDENTE</t>
        </is>
      </c>
    </row>
    <row r="280" ht="15" customHeight="1" s="290">
      <c r="A280" s="295" t="inlineStr">
        <is>
          <t>ESGOTO</t>
        </is>
      </c>
      <c r="B280" s="295" t="inlineStr">
        <is>
          <t>T-275</t>
        </is>
      </c>
      <c r="C280" s="295" t="inlineStr">
        <is>
          <t>PI 134</t>
        </is>
      </c>
      <c r="D280" s="334" t="inlineStr">
        <is>
          <t>PI 133</t>
        </is>
      </c>
      <c r="E280" s="340" t="n">
        <v>1</v>
      </c>
      <c r="F280" s="334" t="inlineStr">
        <is>
          <t>200</t>
        </is>
      </c>
      <c r="G280" s="334" t="inlineStr">
        <is>
          <t>Tubo PVC</t>
        </is>
      </c>
      <c r="H280" s="340" t="n">
        <v>0.7</v>
      </c>
      <c r="I280" s="340" t="n">
        <v>0.5600000000000001</v>
      </c>
      <c r="J280" s="365" t="inlineStr">
        <is>
          <t>PENDENTE</t>
        </is>
      </c>
    </row>
    <row r="281" ht="15" customHeight="1" s="290">
      <c r="A281" s="296" t="inlineStr">
        <is>
          <t>ESGOTO</t>
        </is>
      </c>
      <c r="B281" s="296" t="inlineStr">
        <is>
          <t>T-276</t>
        </is>
      </c>
      <c r="C281" s="296" t="inlineStr">
        <is>
          <t>PI 133</t>
        </is>
      </c>
      <c r="D281" s="349" t="inlineStr">
        <is>
          <t>PI 132</t>
        </is>
      </c>
      <c r="E281" s="345" t="n">
        <v>1</v>
      </c>
      <c r="F281" s="349" t="inlineStr">
        <is>
          <t>200</t>
        </is>
      </c>
      <c r="G281" s="349" t="inlineStr">
        <is>
          <t>Tubo PVC</t>
        </is>
      </c>
      <c r="H281" s="345" t="n">
        <v>0.49</v>
      </c>
      <c r="I281" s="345" t="n">
        <v>0.39</v>
      </c>
      <c r="J281" s="365" t="inlineStr">
        <is>
          <t>PENDENTE</t>
        </is>
      </c>
    </row>
    <row r="282" ht="15" customHeight="1" s="290">
      <c r="A282" s="295" t="inlineStr">
        <is>
          <t>ESGOTO</t>
        </is>
      </c>
      <c r="B282" s="295" t="inlineStr">
        <is>
          <t>T-277</t>
        </is>
      </c>
      <c r="C282" s="295" t="inlineStr">
        <is>
          <t>PI 129</t>
        </is>
      </c>
      <c r="D282" s="334" t="inlineStr">
        <is>
          <t>PI 128</t>
        </is>
      </c>
      <c r="E282" s="340" t="n">
        <v>1</v>
      </c>
      <c r="F282" s="334" t="inlineStr">
        <is>
          <t>200</t>
        </is>
      </c>
      <c r="G282" s="334" t="inlineStr">
        <is>
          <t>Tubo PVC</t>
        </is>
      </c>
      <c r="H282" s="340" t="n">
        <v>0.54</v>
      </c>
      <c r="I282" s="340" t="n">
        <v>0.43</v>
      </c>
      <c r="J282" s="365" t="inlineStr">
        <is>
          <t>PENDENTE</t>
        </is>
      </c>
    </row>
    <row r="283" ht="15" customHeight="1" s="290">
      <c r="A283" s="296" t="inlineStr">
        <is>
          <t>ESGOTO</t>
        </is>
      </c>
      <c r="B283" s="296" t="inlineStr">
        <is>
          <t>T-278</t>
        </is>
      </c>
      <c r="C283" s="296" t="inlineStr">
        <is>
          <t>PI 128</t>
        </is>
      </c>
      <c r="D283" s="349" t="inlineStr">
        <is>
          <t>PI 127</t>
        </is>
      </c>
      <c r="E283" s="345" t="n">
        <v>1</v>
      </c>
      <c r="F283" s="349" t="inlineStr">
        <is>
          <t>200</t>
        </is>
      </c>
      <c r="G283" s="349" t="inlineStr">
        <is>
          <t>Tubo PVC</t>
        </is>
      </c>
      <c r="H283" s="345" t="n">
        <v>0.54</v>
      </c>
      <c r="I283" s="345" t="n">
        <v>0.43</v>
      </c>
      <c r="J283" s="365" t="inlineStr">
        <is>
          <t>PENDENTE</t>
        </is>
      </c>
    </row>
    <row r="284" ht="15" customHeight="1" s="290">
      <c r="A284" s="295" t="inlineStr">
        <is>
          <t>ESGOTO</t>
        </is>
      </c>
      <c r="B284" s="295" t="inlineStr">
        <is>
          <t>T-279</t>
        </is>
      </c>
      <c r="C284" s="295" t="inlineStr">
        <is>
          <t>PI 126</t>
        </is>
      </c>
      <c r="D284" s="334" t="inlineStr">
        <is>
          <t>PI 125</t>
        </is>
      </c>
      <c r="E284" s="340" t="n">
        <v>1</v>
      </c>
      <c r="F284" s="334" t="inlineStr">
        <is>
          <t>200</t>
        </is>
      </c>
      <c r="G284" s="334" t="inlineStr">
        <is>
          <t>Tubo PVC</t>
        </is>
      </c>
      <c r="H284" s="340" t="n">
        <v>0.6</v>
      </c>
      <c r="I284" s="340" t="n">
        <v>0.48</v>
      </c>
      <c r="J284" s="365" t="inlineStr">
        <is>
          <t>PENDENTE</t>
        </is>
      </c>
    </row>
    <row r="285" ht="15" customHeight="1" s="290">
      <c r="A285" s="296" t="inlineStr">
        <is>
          <t>ESGOTO</t>
        </is>
      </c>
      <c r="B285" s="296" t="inlineStr">
        <is>
          <t>T-280</t>
        </is>
      </c>
      <c r="C285" s="296" t="inlineStr">
        <is>
          <t>PI 125</t>
        </is>
      </c>
      <c r="D285" s="349" t="inlineStr">
        <is>
          <t>PI 124</t>
        </is>
      </c>
      <c r="E285" s="345" t="n">
        <v>1</v>
      </c>
      <c r="F285" s="349" t="inlineStr">
        <is>
          <t>200</t>
        </is>
      </c>
      <c r="G285" s="349" t="inlineStr">
        <is>
          <t>Tubo PVC</t>
        </is>
      </c>
      <c r="H285" s="345" t="n">
        <v>0.6</v>
      </c>
      <c r="I285" s="345" t="n">
        <v>0.48</v>
      </c>
      <c r="J285" s="365" t="inlineStr">
        <is>
          <t>PENDENTE</t>
        </is>
      </c>
    </row>
    <row r="286" ht="15" customHeight="1" s="290">
      <c r="A286" s="295" t="inlineStr">
        <is>
          <t>ESGOTO</t>
        </is>
      </c>
      <c r="B286" s="295" t="inlineStr">
        <is>
          <t>T-281</t>
        </is>
      </c>
      <c r="C286" s="295" t="inlineStr">
        <is>
          <t>PI 118</t>
        </is>
      </c>
      <c r="D286" s="334" t="inlineStr">
        <is>
          <t>PI 117</t>
        </is>
      </c>
      <c r="E286" s="340" t="n">
        <v>1</v>
      </c>
      <c r="F286" s="334" t="inlineStr">
        <is>
          <t>200</t>
        </is>
      </c>
      <c r="G286" s="334" t="inlineStr">
        <is>
          <t>Tubo PVC</t>
        </is>
      </c>
      <c r="H286" s="340" t="n">
        <v>0.6</v>
      </c>
      <c r="I286" s="340" t="n">
        <v>0.48</v>
      </c>
      <c r="J286" s="365" t="inlineStr">
        <is>
          <t>PENDENTE</t>
        </is>
      </c>
    </row>
    <row r="287" ht="15" customHeight="1" s="290">
      <c r="A287" s="296" t="inlineStr">
        <is>
          <t>ESGOTO</t>
        </is>
      </c>
      <c r="B287" s="296" t="inlineStr">
        <is>
          <t>T-282</t>
        </is>
      </c>
      <c r="C287" s="296" t="inlineStr">
        <is>
          <t>PI 116</t>
        </is>
      </c>
      <c r="D287" s="349" t="inlineStr">
        <is>
          <t>PI 108</t>
        </is>
      </c>
      <c r="E287" s="345" t="n">
        <v>1</v>
      </c>
      <c r="F287" s="349" t="inlineStr">
        <is>
          <t>200</t>
        </is>
      </c>
      <c r="G287" s="349" t="inlineStr">
        <is>
          <t>Tubo PVC</t>
        </is>
      </c>
      <c r="H287" s="345" t="n">
        <v>0.6</v>
      </c>
      <c r="I287" s="345" t="n">
        <v>0.48</v>
      </c>
      <c r="J287" s="365" t="inlineStr">
        <is>
          <t>PENDENTE</t>
        </is>
      </c>
    </row>
    <row r="288" ht="15" customHeight="1" s="290">
      <c r="A288" s="295" t="inlineStr">
        <is>
          <t>ESGOTO</t>
        </is>
      </c>
      <c r="B288" s="295" t="inlineStr">
        <is>
          <t>T-283</t>
        </is>
      </c>
      <c r="C288" s="295" t="inlineStr">
        <is>
          <t>PI 113</t>
        </is>
      </c>
      <c r="D288" s="334" t="inlineStr">
        <is>
          <t>PI 112</t>
        </is>
      </c>
      <c r="E288" s="340" t="n">
        <v>1</v>
      </c>
      <c r="F288" s="334" t="inlineStr">
        <is>
          <t>200</t>
        </is>
      </c>
      <c r="G288" s="334" t="inlineStr">
        <is>
          <t>Tubo PVC</t>
        </is>
      </c>
      <c r="H288" s="340" t="n">
        <v>0.6</v>
      </c>
      <c r="I288" s="340" t="n">
        <v>0.48</v>
      </c>
      <c r="J288" s="365" t="inlineStr">
        <is>
          <t>PENDENTE</t>
        </is>
      </c>
    </row>
    <row r="289" ht="15" customHeight="1" s="290">
      <c r="A289" s="296" t="inlineStr">
        <is>
          <t>ESGOTO</t>
        </is>
      </c>
      <c r="B289" s="296" t="inlineStr">
        <is>
          <t>T-284</t>
        </is>
      </c>
      <c r="C289" s="296" t="inlineStr">
        <is>
          <t>PI 109</t>
        </is>
      </c>
      <c r="D289" s="349" t="inlineStr">
        <is>
          <t>PI 108</t>
        </is>
      </c>
      <c r="E289" s="345" t="n">
        <v>1</v>
      </c>
      <c r="F289" s="349" t="inlineStr">
        <is>
          <t>200</t>
        </is>
      </c>
      <c r="G289" s="349" t="inlineStr">
        <is>
          <t>Tubo PVC</t>
        </is>
      </c>
      <c r="H289" s="345" t="n">
        <v>0.6</v>
      </c>
      <c r="I289" s="345" t="n">
        <v>0.48</v>
      </c>
      <c r="J289" s="365" t="inlineStr">
        <is>
          <t>PENDENTE</t>
        </is>
      </c>
    </row>
    <row r="290" ht="15" customHeight="1" s="290">
      <c r="A290" s="295" t="inlineStr">
        <is>
          <t>ESGOTO</t>
        </is>
      </c>
      <c r="B290" s="295" t="inlineStr">
        <is>
          <t>T-285</t>
        </is>
      </c>
      <c r="C290" s="295" t="inlineStr">
        <is>
          <t>PI 108</t>
        </is>
      </c>
      <c r="D290" s="334" t="inlineStr">
        <is>
          <t>PI 107</t>
        </is>
      </c>
      <c r="E290" s="340" t="n">
        <v>1</v>
      </c>
      <c r="F290" s="334" t="inlineStr">
        <is>
          <t>200</t>
        </is>
      </c>
      <c r="G290" s="334" t="inlineStr">
        <is>
          <t>Tubo PVC</t>
        </is>
      </c>
      <c r="H290" s="340" t="n">
        <v>0.6</v>
      </c>
      <c r="I290" s="340" t="n">
        <v>0.48</v>
      </c>
      <c r="J290" s="365" t="inlineStr">
        <is>
          <t>PENDENTE</t>
        </is>
      </c>
    </row>
    <row r="291" ht="15" customHeight="1" s="290">
      <c r="A291" s="296" t="inlineStr">
        <is>
          <t>ESGOTO</t>
        </is>
      </c>
      <c r="B291" s="296" t="inlineStr">
        <is>
          <t>T-286</t>
        </is>
      </c>
      <c r="C291" s="296" t="inlineStr">
        <is>
          <t>PI 107</t>
        </is>
      </c>
      <c r="D291" s="349" t="inlineStr">
        <is>
          <t>PI 106</t>
        </is>
      </c>
      <c r="E291" s="345" t="n">
        <v>1</v>
      </c>
      <c r="F291" s="349" t="inlineStr">
        <is>
          <t>200</t>
        </is>
      </c>
      <c r="G291" s="349" t="inlineStr">
        <is>
          <t>Tubo PVC</t>
        </is>
      </c>
      <c r="H291" s="345" t="n">
        <v>0.6</v>
      </c>
      <c r="I291" s="345" t="n">
        <v>0.48</v>
      </c>
      <c r="J291" s="365" t="inlineStr">
        <is>
          <t>PENDENTE</t>
        </is>
      </c>
    </row>
    <row r="292" ht="15" customHeight="1" s="290">
      <c r="A292" s="295" t="inlineStr">
        <is>
          <t>ESGOTO</t>
        </is>
      </c>
      <c r="B292" s="295" t="inlineStr">
        <is>
          <t>T-287</t>
        </is>
      </c>
      <c r="C292" s="295" t="inlineStr">
        <is>
          <t>PI 105</t>
        </is>
      </c>
      <c r="D292" s="334" t="inlineStr">
        <is>
          <t>PI 104</t>
        </is>
      </c>
      <c r="E292" s="340" t="n">
        <v>1</v>
      </c>
      <c r="F292" s="334" t="inlineStr">
        <is>
          <t>200</t>
        </is>
      </c>
      <c r="G292" s="334" t="inlineStr">
        <is>
          <t>Tubo PVC</t>
        </is>
      </c>
      <c r="H292" s="340" t="n">
        <v>0.6</v>
      </c>
      <c r="I292" s="340" t="n">
        <v>0.48</v>
      </c>
      <c r="J292" s="365" t="inlineStr">
        <is>
          <t>PENDENTE</t>
        </is>
      </c>
    </row>
    <row r="293" ht="15" customHeight="1" s="290">
      <c r="A293" s="296" t="inlineStr">
        <is>
          <t>ESGOTO</t>
        </is>
      </c>
      <c r="B293" s="296" t="inlineStr">
        <is>
          <t>T-288</t>
        </is>
      </c>
      <c r="C293" s="296" t="inlineStr">
        <is>
          <t>PI 192</t>
        </is>
      </c>
      <c r="D293" s="349" t="inlineStr">
        <is>
          <t>PV 24</t>
        </is>
      </c>
      <c r="E293" s="345" t="n">
        <v>1</v>
      </c>
      <c r="F293" s="349" t="inlineStr">
        <is>
          <t>200</t>
        </is>
      </c>
      <c r="G293" s="349" t="inlineStr">
        <is>
          <t>Tubo PVC</t>
        </is>
      </c>
      <c r="H293" s="345" t="n">
        <v>0.6</v>
      </c>
      <c r="I293" s="345" t="n">
        <v>0.48</v>
      </c>
      <c r="J293" s="365" t="inlineStr">
        <is>
          <t>PENDENTE</t>
        </is>
      </c>
    </row>
    <row r="294" ht="15" customHeight="1" s="290">
      <c r="A294" s="295" t="inlineStr">
        <is>
          <t>ESGOTO</t>
        </is>
      </c>
      <c r="B294" s="295" t="inlineStr">
        <is>
          <t>T-289</t>
        </is>
      </c>
      <c r="C294" s="295" t="inlineStr">
        <is>
          <t>PI 194</t>
        </is>
      </c>
      <c r="D294" s="334" t="inlineStr">
        <is>
          <t>PI 195</t>
        </is>
      </c>
      <c r="E294" s="340" t="n">
        <v>6.9</v>
      </c>
      <c r="F294" s="334" t="inlineStr">
        <is>
          <t>200</t>
        </is>
      </c>
      <c r="G294" s="334" t="inlineStr">
        <is>
          <t>Tubo PVC</t>
        </is>
      </c>
      <c r="H294" s="340" t="n">
        <v>0.6</v>
      </c>
      <c r="I294" s="340" t="n">
        <v>3.31</v>
      </c>
      <c r="J294" s="365" t="inlineStr">
        <is>
          <t>PENDENTE</t>
        </is>
      </c>
    </row>
    <row r="295" ht="15" customHeight="1" s="290">
      <c r="A295" s="296" t="inlineStr">
        <is>
          <t>ESGOTO</t>
        </is>
      </c>
      <c r="B295" s="296" t="inlineStr">
        <is>
          <t>T-290</t>
        </is>
      </c>
      <c r="C295" s="296" t="inlineStr">
        <is>
          <t>PI 195</t>
        </is>
      </c>
      <c r="D295" s="349" t="inlineStr">
        <is>
          <t>PI 196</t>
        </is>
      </c>
      <c r="E295" s="345" t="n">
        <v>7.37</v>
      </c>
      <c r="F295" s="349" t="inlineStr">
        <is>
          <t>200</t>
        </is>
      </c>
      <c r="G295" s="349" t="inlineStr">
        <is>
          <t>Tubo PVC</t>
        </is>
      </c>
      <c r="H295" s="345" t="n">
        <v>0.6</v>
      </c>
      <c r="I295" s="345" t="n">
        <v>3.54</v>
      </c>
      <c r="J295" s="365" t="inlineStr">
        <is>
          <t>PENDENTE</t>
        </is>
      </c>
    </row>
    <row r="296" ht="15" customHeight="1" s="290">
      <c r="A296" s="295" t="inlineStr">
        <is>
          <t>ESGOTO</t>
        </is>
      </c>
      <c r="B296" s="295" t="inlineStr">
        <is>
          <t>T-291</t>
        </is>
      </c>
      <c r="C296" s="295" t="inlineStr">
        <is>
          <t>PI 196</t>
        </is>
      </c>
      <c r="D296" s="334" t="inlineStr">
        <is>
          <t>PI 197</t>
        </is>
      </c>
      <c r="E296" s="340" t="n">
        <v>5.41</v>
      </c>
      <c r="F296" s="334" t="inlineStr">
        <is>
          <t>200</t>
        </is>
      </c>
      <c r="G296" s="334" t="inlineStr">
        <is>
          <t>Tubo PVC</t>
        </is>
      </c>
      <c r="H296" s="340" t="n">
        <v>0.6</v>
      </c>
      <c r="I296" s="340" t="n">
        <v>2.6</v>
      </c>
      <c r="J296" s="365" t="inlineStr">
        <is>
          <t>PENDENTE</t>
        </is>
      </c>
    </row>
    <row r="297" ht="15" customHeight="1" s="290">
      <c r="A297" s="296" t="inlineStr">
        <is>
          <t>ESGOTO</t>
        </is>
      </c>
      <c r="B297" s="296" t="inlineStr">
        <is>
          <t>T-292</t>
        </is>
      </c>
      <c r="C297" s="296" t="inlineStr">
        <is>
          <t>PI 197</t>
        </is>
      </c>
      <c r="D297" s="349" t="inlineStr">
        <is>
          <t>PI 198</t>
        </is>
      </c>
      <c r="E297" s="345" t="n">
        <v>4.25</v>
      </c>
      <c r="F297" s="349" t="inlineStr">
        <is>
          <t>200</t>
        </is>
      </c>
      <c r="G297" s="349" t="inlineStr">
        <is>
          <t>Tubo PVC</t>
        </is>
      </c>
      <c r="H297" s="345" t="n">
        <v>0.6</v>
      </c>
      <c r="I297" s="345" t="n">
        <v>2.04</v>
      </c>
      <c r="J297" s="365" t="inlineStr">
        <is>
          <t>PENDENTE</t>
        </is>
      </c>
    </row>
    <row r="298" ht="15" customHeight="1" s="290">
      <c r="A298" s="295" t="inlineStr">
        <is>
          <t>ESGOTO</t>
        </is>
      </c>
      <c r="B298" s="295" t="inlineStr">
        <is>
          <t>T-293</t>
        </is>
      </c>
      <c r="C298" s="295" t="inlineStr">
        <is>
          <t>PI 198</t>
        </is>
      </c>
      <c r="D298" s="334" t="inlineStr">
        <is>
          <t>PI 197</t>
        </is>
      </c>
      <c r="E298" s="340" t="n">
        <v>2.5</v>
      </c>
      <c r="F298" s="334" t="inlineStr">
        <is>
          <t>200</t>
        </is>
      </c>
      <c r="G298" s="334" t="inlineStr">
        <is>
          <t>Tubo PVC</t>
        </is>
      </c>
      <c r="H298" s="340" t="n">
        <v>0.6</v>
      </c>
      <c r="I298" s="340" t="n">
        <v>1.2</v>
      </c>
      <c r="J298" s="365" t="inlineStr">
        <is>
          <t>PENDENTE</t>
        </is>
      </c>
    </row>
    <row r="299" ht="15" customHeight="1" s="290">
      <c r="A299" s="296" t="inlineStr">
        <is>
          <t>ESGOTO</t>
        </is>
      </c>
      <c r="B299" s="296" t="inlineStr">
        <is>
          <t>T-294</t>
        </is>
      </c>
      <c r="C299" s="296" t="inlineStr">
        <is>
          <t>PI 197</t>
        </is>
      </c>
      <c r="D299" s="349" t="inlineStr">
        <is>
          <t>PI 196</t>
        </is>
      </c>
      <c r="E299" s="345" t="n">
        <v>2.5</v>
      </c>
      <c r="F299" s="349" t="inlineStr">
        <is>
          <t>200</t>
        </is>
      </c>
      <c r="G299" s="349" t="inlineStr">
        <is>
          <t>Tubo PVC</t>
        </is>
      </c>
      <c r="H299" s="345" t="n">
        <v>0.6</v>
      </c>
      <c r="I299" s="345" t="n">
        <v>1.2</v>
      </c>
      <c r="J299" s="365" t="inlineStr">
        <is>
          <t>PENDENTE</t>
        </is>
      </c>
    </row>
    <row r="300" ht="15" customHeight="1" s="290">
      <c r="A300" s="295" t="inlineStr">
        <is>
          <t>ESGOTO</t>
        </is>
      </c>
      <c r="B300" s="295" t="inlineStr">
        <is>
          <t>T-295</t>
        </is>
      </c>
      <c r="C300" s="295" t="inlineStr">
        <is>
          <t>PI 196</t>
        </is>
      </c>
      <c r="D300" s="334" t="inlineStr">
        <is>
          <t>PI 195</t>
        </is>
      </c>
      <c r="E300" s="340" t="n">
        <v>2.5</v>
      </c>
      <c r="F300" s="334" t="inlineStr">
        <is>
          <t>200</t>
        </is>
      </c>
      <c r="G300" s="334" t="inlineStr">
        <is>
          <t>Tubo PVC</t>
        </is>
      </c>
      <c r="H300" s="340" t="n">
        <v>0.6</v>
      </c>
      <c r="I300" s="340" t="n">
        <v>1.2</v>
      </c>
      <c r="J300" s="365" t="inlineStr">
        <is>
          <t>PENDENTE</t>
        </is>
      </c>
    </row>
    <row r="301" ht="15" customHeight="1" s="290">
      <c r="A301" s="296" t="inlineStr">
        <is>
          <t>ESGOTO</t>
        </is>
      </c>
      <c r="B301" s="296" t="inlineStr">
        <is>
          <t>T-296</t>
        </is>
      </c>
      <c r="C301" s="296" t="inlineStr">
        <is>
          <t>PI 195</t>
        </is>
      </c>
      <c r="D301" s="349" t="inlineStr">
        <is>
          <t>PI 194</t>
        </is>
      </c>
      <c r="E301" s="345" t="n">
        <v>2.5</v>
      </c>
      <c r="F301" s="349" t="inlineStr">
        <is>
          <t>200</t>
        </is>
      </c>
      <c r="G301" s="349" t="inlineStr">
        <is>
          <t>Tubo PVC</t>
        </is>
      </c>
      <c r="H301" s="345" t="n">
        <v>0.6</v>
      </c>
      <c r="I301" s="345" t="n">
        <v>1.2</v>
      </c>
      <c r="J301" s="365" t="inlineStr">
        <is>
          <t>PENDENTE</t>
        </is>
      </c>
    </row>
    <row r="302" ht="15" customHeight="1" s="290">
      <c r="A302" s="295" t="inlineStr">
        <is>
          <t>ESGOTO</t>
        </is>
      </c>
      <c r="B302" s="295" t="inlineStr">
        <is>
          <t>T-297</t>
        </is>
      </c>
      <c r="C302" s="295" t="inlineStr">
        <is>
          <t>PI 195</t>
        </is>
      </c>
      <c r="D302" s="334" t="inlineStr">
        <is>
          <t>PI 208</t>
        </is>
      </c>
      <c r="E302" s="340" t="n">
        <v>4.99</v>
      </c>
      <c r="F302" s="334" t="inlineStr">
        <is>
          <t>200</t>
        </is>
      </c>
      <c r="G302" s="334" t="inlineStr">
        <is>
          <t>Tubo PVC</t>
        </is>
      </c>
      <c r="H302" s="340" t="n">
        <v>0.58</v>
      </c>
      <c r="I302" s="340" t="n">
        <v>2.32</v>
      </c>
      <c r="J302" s="365" t="inlineStr">
        <is>
          <t>PENDENTE</t>
        </is>
      </c>
    </row>
    <row r="303" ht="15" customHeight="1" s="290">
      <c r="A303" s="296" t="inlineStr">
        <is>
          <t>ESGOTO</t>
        </is>
      </c>
      <c r="B303" s="296" t="inlineStr">
        <is>
          <t>T-298</t>
        </is>
      </c>
      <c r="C303" s="296" t="inlineStr">
        <is>
          <t>PI 208</t>
        </is>
      </c>
      <c r="D303" s="349" t="inlineStr">
        <is>
          <t>PI 209</t>
        </is>
      </c>
      <c r="E303" s="345" t="n">
        <v>16.94</v>
      </c>
      <c r="F303" s="349" t="inlineStr">
        <is>
          <t>200</t>
        </is>
      </c>
      <c r="G303" s="349" t="inlineStr">
        <is>
          <t>Tubo PVC</t>
        </is>
      </c>
      <c r="H303" s="345" t="n">
        <v>1.18</v>
      </c>
      <c r="I303" s="345" t="n">
        <v>16.01</v>
      </c>
      <c r="J303" s="365" t="inlineStr">
        <is>
          <t>PENDENTE</t>
        </is>
      </c>
    </row>
    <row r="304" ht="15" customHeight="1" s="290">
      <c r="A304" s="295" t="inlineStr">
        <is>
          <t>ESGOTO</t>
        </is>
      </c>
      <c r="B304" s="295" t="inlineStr">
        <is>
          <t>T-299</t>
        </is>
      </c>
      <c r="C304" s="295" t="inlineStr">
        <is>
          <t>PI 209</t>
        </is>
      </c>
      <c r="D304" s="334" t="inlineStr">
        <is>
          <t>PI 211</t>
        </is>
      </c>
      <c r="E304" s="340" t="n">
        <v>3.32</v>
      </c>
      <c r="F304" s="334" t="inlineStr">
        <is>
          <t>200</t>
        </is>
      </c>
      <c r="G304" s="334" t="inlineStr">
        <is>
          <t>Tubo PVC</t>
        </is>
      </c>
      <c r="H304" s="340" t="n">
        <v>1.88</v>
      </c>
      <c r="I304" s="340" t="n">
        <v>4.98</v>
      </c>
      <c r="J304" s="365" t="inlineStr">
        <is>
          <t>PENDENTE</t>
        </is>
      </c>
    </row>
    <row r="305" ht="15" customHeight="1" s="290">
      <c r="A305" s="296" t="inlineStr">
        <is>
          <t>ESGOTO</t>
        </is>
      </c>
      <c r="B305" s="296" t="inlineStr">
        <is>
          <t>T-300</t>
        </is>
      </c>
      <c r="C305" s="296" t="inlineStr">
        <is>
          <t>PI 209</t>
        </is>
      </c>
      <c r="D305" s="349" t="inlineStr">
        <is>
          <t>PI 212</t>
        </is>
      </c>
      <c r="E305" s="345" t="n">
        <v>28.64</v>
      </c>
      <c r="F305" s="349" t="inlineStr">
        <is>
          <t>200</t>
        </is>
      </c>
      <c r="G305" s="349" t="inlineStr">
        <is>
          <t>Tubo PVC</t>
        </is>
      </c>
      <c r="H305" s="345" t="n">
        <v>1.2</v>
      </c>
      <c r="I305" s="345" t="n">
        <v>27.49</v>
      </c>
      <c r="J305" s="365" t="inlineStr">
        <is>
          <t>PENDENTE</t>
        </is>
      </c>
    </row>
    <row r="306" ht="15" customHeight="1" s="290">
      <c r="A306" s="295" t="inlineStr">
        <is>
          <t>ESGOTO</t>
        </is>
      </c>
      <c r="B306" s="295" t="inlineStr">
        <is>
          <t>T-301</t>
        </is>
      </c>
      <c r="C306" s="295" t="inlineStr">
        <is>
          <t>PI 212</t>
        </is>
      </c>
      <c r="D306" s="334" t="inlineStr">
        <is>
          <t>PI 213</t>
        </is>
      </c>
      <c r="E306" s="340" t="n">
        <v>22.87</v>
      </c>
      <c r="F306" s="334" t="inlineStr">
        <is>
          <t>200</t>
        </is>
      </c>
      <c r="G306" s="334" t="inlineStr">
        <is>
          <t>Tubo PVC</t>
        </is>
      </c>
      <c r="H306" s="340" t="n">
        <v>0.6</v>
      </c>
      <c r="I306" s="340" t="n">
        <v>10.98</v>
      </c>
      <c r="J306" s="365" t="inlineStr">
        <is>
          <t>PENDENTE</t>
        </is>
      </c>
    </row>
    <row r="307" ht="15" customHeight="1" s="290">
      <c r="A307" s="296" t="inlineStr">
        <is>
          <t>ESGOTO</t>
        </is>
      </c>
      <c r="B307" s="296" t="inlineStr">
        <is>
          <t>T-302</t>
        </is>
      </c>
      <c r="C307" s="296" t="inlineStr">
        <is>
          <t>PI 213</t>
        </is>
      </c>
      <c r="D307" s="349" t="inlineStr">
        <is>
          <t>PI 214</t>
        </is>
      </c>
      <c r="E307" s="345" t="n">
        <v>15.9</v>
      </c>
      <c r="F307" s="349" t="inlineStr">
        <is>
          <t>200</t>
        </is>
      </c>
      <c r="G307" s="349" t="inlineStr">
        <is>
          <t>Tubo PVC</t>
        </is>
      </c>
      <c r="H307" s="345" t="n">
        <v>0.6</v>
      </c>
      <c r="I307" s="345" t="n">
        <v>7.63</v>
      </c>
      <c r="J307" s="365" t="inlineStr">
        <is>
          <t>PENDENTE</t>
        </is>
      </c>
    </row>
    <row r="308" ht="15" customHeight="1" s="290">
      <c r="A308" s="295" t="inlineStr">
        <is>
          <t>ESGOTO</t>
        </is>
      </c>
      <c r="B308" s="295" t="inlineStr">
        <is>
          <t>T-303</t>
        </is>
      </c>
      <c r="C308" s="295" t="inlineStr">
        <is>
          <t>PI 214</t>
        </is>
      </c>
      <c r="D308" s="334" t="inlineStr">
        <is>
          <t>PI 215</t>
        </is>
      </c>
      <c r="E308" s="340" t="n">
        <v>13.68</v>
      </c>
      <c r="F308" s="334" t="inlineStr">
        <is>
          <t>200</t>
        </is>
      </c>
      <c r="G308" s="334" t="inlineStr">
        <is>
          <t>Tubo PVC</t>
        </is>
      </c>
      <c r="H308" s="340" t="n">
        <v>0.6</v>
      </c>
      <c r="I308" s="340" t="n">
        <v>6.57</v>
      </c>
      <c r="J308" s="365" t="inlineStr">
        <is>
          <t>PENDENTE</t>
        </is>
      </c>
    </row>
    <row r="309" ht="15" customHeight="1" s="290">
      <c r="A309" s="296" t="inlineStr">
        <is>
          <t>ESGOTO</t>
        </is>
      </c>
      <c r="B309" s="296" t="inlineStr">
        <is>
          <t>T-304</t>
        </is>
      </c>
      <c r="C309" s="296" t="inlineStr">
        <is>
          <t>PI 208</t>
        </is>
      </c>
      <c r="D309" s="349" t="inlineStr">
        <is>
          <t>PI 216</t>
        </is>
      </c>
      <c r="E309" s="345" t="n">
        <v>3.78</v>
      </c>
      <c r="F309" s="349" t="inlineStr">
        <is>
          <t>200</t>
        </is>
      </c>
      <c r="G309" s="349" t="inlineStr">
        <is>
          <t>Tubo PVC</t>
        </is>
      </c>
      <c r="H309" s="345" t="n">
        <v>0.58</v>
      </c>
      <c r="I309" s="345" t="n">
        <v>1.76</v>
      </c>
      <c r="J309" s="365" t="inlineStr">
        <is>
          <t>PENDENTE</t>
        </is>
      </c>
    </row>
    <row r="310" ht="15" customHeight="1" s="290">
      <c r="A310" s="295" t="inlineStr">
        <is>
          <t>ESGOTO</t>
        </is>
      </c>
      <c r="B310" s="295" t="inlineStr">
        <is>
          <t>T-305</t>
        </is>
      </c>
      <c r="C310" s="295" t="inlineStr">
        <is>
          <t>PI 216</t>
        </is>
      </c>
      <c r="D310" s="334" t="inlineStr">
        <is>
          <t>PI 217</t>
        </is>
      </c>
      <c r="E310" s="340" t="n">
        <v>5.06</v>
      </c>
      <c r="F310" s="334" t="inlineStr">
        <is>
          <t>200</t>
        </is>
      </c>
      <c r="G310" s="334" t="inlineStr">
        <is>
          <t>Tubo PVC</t>
        </is>
      </c>
      <c r="H310" s="340" t="n">
        <v>0.6</v>
      </c>
      <c r="I310" s="340" t="n">
        <v>2.43</v>
      </c>
      <c r="J310" s="365" t="inlineStr">
        <is>
          <t>PENDENTE</t>
        </is>
      </c>
    </row>
    <row r="311" ht="15" customHeight="1" s="290">
      <c r="A311" s="296" t="inlineStr">
        <is>
          <t>ESGOTO</t>
        </is>
      </c>
      <c r="B311" s="296" t="inlineStr">
        <is>
          <t>T-306</t>
        </is>
      </c>
      <c r="C311" s="296" t="inlineStr">
        <is>
          <t>PI 217</t>
        </is>
      </c>
      <c r="D311" s="349" t="inlineStr">
        <is>
          <t>PI 218</t>
        </is>
      </c>
      <c r="E311" s="345" t="n">
        <v>3.18</v>
      </c>
      <c r="F311" s="349" t="inlineStr">
        <is>
          <t>200</t>
        </is>
      </c>
      <c r="G311" s="349" t="inlineStr">
        <is>
          <t>Tubo PVC</t>
        </is>
      </c>
      <c r="H311" s="345" t="n">
        <v>0.6</v>
      </c>
      <c r="I311" s="345" t="n">
        <v>1.53</v>
      </c>
      <c r="J311" s="365" t="inlineStr">
        <is>
          <t>PENDENTE</t>
        </is>
      </c>
    </row>
    <row r="312" ht="15" customHeight="1" s="290">
      <c r="A312" s="295" t="inlineStr">
        <is>
          <t>ESGOTO</t>
        </is>
      </c>
      <c r="B312" s="295" t="inlineStr">
        <is>
          <t>T-307</t>
        </is>
      </c>
      <c r="C312" s="295" t="inlineStr">
        <is>
          <t>PI 218</t>
        </is>
      </c>
      <c r="D312" s="334" t="inlineStr">
        <is>
          <t>PI 219</t>
        </is>
      </c>
      <c r="E312" s="340" t="n">
        <v>6.17</v>
      </c>
      <c r="F312" s="334" t="inlineStr">
        <is>
          <t>200</t>
        </is>
      </c>
      <c r="G312" s="334" t="inlineStr">
        <is>
          <t>Tubo PVC</t>
        </is>
      </c>
      <c r="H312" s="340" t="n">
        <v>0.6</v>
      </c>
      <c r="I312" s="340" t="n">
        <v>2.96</v>
      </c>
      <c r="J312" s="365" t="inlineStr">
        <is>
          <t>PENDENTE</t>
        </is>
      </c>
    </row>
    <row r="313" ht="15" customHeight="1" s="290">
      <c r="A313" s="296" t="inlineStr">
        <is>
          <t>ESGOTO</t>
        </is>
      </c>
      <c r="B313" s="296" t="inlineStr">
        <is>
          <t>T-308</t>
        </is>
      </c>
      <c r="C313" s="296" t="inlineStr">
        <is>
          <t>PI 219</t>
        </is>
      </c>
      <c r="D313" s="349" t="inlineStr">
        <is>
          <t>PI 220</t>
        </is>
      </c>
      <c r="E313" s="345" t="n">
        <v>6.38</v>
      </c>
      <c r="F313" s="349" t="inlineStr">
        <is>
          <t>200</t>
        </is>
      </c>
      <c r="G313" s="349" t="inlineStr">
        <is>
          <t>Tubo PVC</t>
        </is>
      </c>
      <c r="H313" s="345" t="n">
        <v>0.6</v>
      </c>
      <c r="I313" s="345" t="n">
        <v>3.06</v>
      </c>
      <c r="J313" s="365" t="inlineStr">
        <is>
          <t>PENDENTE</t>
        </is>
      </c>
    </row>
    <row r="314" ht="15" customHeight="1" s="290">
      <c r="A314" s="295" t="inlineStr">
        <is>
          <t>ESGOTO</t>
        </is>
      </c>
      <c r="B314" s="295" t="inlineStr">
        <is>
          <t>T-309</t>
        </is>
      </c>
      <c r="C314" s="295" t="inlineStr">
        <is>
          <t>PI 220</t>
        </is>
      </c>
      <c r="D314" s="334" t="inlineStr">
        <is>
          <t>PI 221</t>
        </is>
      </c>
      <c r="E314" s="340" t="n">
        <v>12.41</v>
      </c>
      <c r="F314" s="334" t="inlineStr">
        <is>
          <t>200</t>
        </is>
      </c>
      <c r="G314" s="334" t="inlineStr">
        <is>
          <t>Tubo PVC</t>
        </is>
      </c>
      <c r="H314" s="340" t="n">
        <v>0.6</v>
      </c>
      <c r="I314" s="340" t="n">
        <v>5.96</v>
      </c>
      <c r="J314" s="365" t="inlineStr">
        <is>
          <t>PENDENTE</t>
        </is>
      </c>
    </row>
    <row r="315" ht="15" customHeight="1" s="290">
      <c r="A315" s="296" t="inlineStr">
        <is>
          <t>ESGOTO</t>
        </is>
      </c>
      <c r="B315" s="296" t="inlineStr">
        <is>
          <t>T-310</t>
        </is>
      </c>
      <c r="C315" s="296" t="inlineStr">
        <is>
          <t>PI 220</t>
        </is>
      </c>
      <c r="D315" s="349" t="inlineStr">
        <is>
          <t>PI 219</t>
        </is>
      </c>
      <c r="E315" s="345" t="n">
        <v>2.5</v>
      </c>
      <c r="F315" s="349" t="inlineStr">
        <is>
          <t>200</t>
        </is>
      </c>
      <c r="G315" s="349" t="inlineStr">
        <is>
          <t>Tubo PVC</t>
        </is>
      </c>
      <c r="H315" s="345" t="n">
        <v>0.6</v>
      </c>
      <c r="I315" s="345" t="n">
        <v>1.2</v>
      </c>
      <c r="J315" s="365" t="inlineStr">
        <is>
          <t>PENDENTE</t>
        </is>
      </c>
    </row>
    <row r="316" ht="15" customHeight="1" s="290">
      <c r="A316" s="295" t="inlineStr">
        <is>
          <t>ESGOTO</t>
        </is>
      </c>
      <c r="B316" s="295" t="inlineStr">
        <is>
          <t>T-311</t>
        </is>
      </c>
      <c r="C316" s="295" t="inlineStr">
        <is>
          <t>PI 219</t>
        </is>
      </c>
      <c r="D316" s="334" t="inlineStr">
        <is>
          <t>PI 218</t>
        </is>
      </c>
      <c r="E316" s="340" t="n">
        <v>2.5</v>
      </c>
      <c r="F316" s="334" t="inlineStr">
        <is>
          <t>200</t>
        </is>
      </c>
      <c r="G316" s="334" t="inlineStr">
        <is>
          <t>Tubo PVC</t>
        </is>
      </c>
      <c r="H316" s="340" t="n">
        <v>0.6</v>
      </c>
      <c r="I316" s="340" t="n">
        <v>1.2</v>
      </c>
      <c r="J316" s="365" t="inlineStr">
        <is>
          <t>PENDENTE</t>
        </is>
      </c>
    </row>
    <row r="317" ht="15" customHeight="1" s="290">
      <c r="A317" s="296" t="inlineStr">
        <is>
          <t>ESGOTO</t>
        </is>
      </c>
      <c r="B317" s="296" t="inlineStr">
        <is>
          <t>T-312</t>
        </is>
      </c>
      <c r="C317" s="296" t="inlineStr">
        <is>
          <t>PI 217</t>
        </is>
      </c>
      <c r="D317" s="349" t="inlineStr">
        <is>
          <t>PI 216</t>
        </is>
      </c>
      <c r="E317" s="345" t="n">
        <v>2.5</v>
      </c>
      <c r="F317" s="349" t="inlineStr">
        <is>
          <t>200</t>
        </is>
      </c>
      <c r="G317" s="349" t="inlineStr">
        <is>
          <t>Tubo PVC</t>
        </is>
      </c>
      <c r="H317" s="345" t="n">
        <v>0.6</v>
      </c>
      <c r="I317" s="345" t="n">
        <v>1.2</v>
      </c>
      <c r="J317" s="365" t="inlineStr">
        <is>
          <t>PENDENTE</t>
        </is>
      </c>
    </row>
    <row r="318" ht="15" customHeight="1" s="290">
      <c r="A318" s="295" t="inlineStr">
        <is>
          <t>ESGOTO</t>
        </is>
      </c>
      <c r="B318" s="295" t="inlineStr">
        <is>
          <t>T-313</t>
        </is>
      </c>
      <c r="C318" s="295" t="inlineStr">
        <is>
          <t>PI 216</t>
        </is>
      </c>
      <c r="D318" s="334" t="inlineStr">
        <is>
          <t>PI 208</t>
        </is>
      </c>
      <c r="E318" s="340" t="n">
        <v>2.27</v>
      </c>
      <c r="F318" s="334" t="inlineStr">
        <is>
          <t>200</t>
        </is>
      </c>
      <c r="G318" s="334" t="inlineStr">
        <is>
          <t>Tubo PVC</t>
        </is>
      </c>
      <c r="H318" s="340" t="n">
        <v>0.58</v>
      </c>
      <c r="I318" s="340" t="n">
        <v>1.06</v>
      </c>
      <c r="J318" s="365" t="inlineStr">
        <is>
          <t>PENDENTE</t>
        </is>
      </c>
    </row>
    <row r="319" ht="15" customHeight="1" s="290">
      <c r="A319" s="296" t="inlineStr">
        <is>
          <t>ESGOTO</t>
        </is>
      </c>
      <c r="B319" s="296" t="inlineStr">
        <is>
          <t>T-314</t>
        </is>
      </c>
      <c r="C319" s="296" t="inlineStr">
        <is>
          <t>PI 211</t>
        </is>
      </c>
      <c r="D319" s="349" t="inlineStr">
        <is>
          <t>PI 222</t>
        </is>
      </c>
      <c r="E319" s="345" t="n">
        <v>26.2</v>
      </c>
      <c r="F319" s="349" t="inlineStr">
        <is>
          <t>200</t>
        </is>
      </c>
      <c r="G319" s="349" t="inlineStr">
        <is>
          <t>Tubo PVC</t>
        </is>
      </c>
      <c r="H319" s="345" t="n">
        <v>1.18</v>
      </c>
      <c r="I319" s="345" t="n">
        <v>24.63</v>
      </c>
      <c r="J319" s="365" t="inlineStr">
        <is>
          <t>PENDENTE</t>
        </is>
      </c>
    </row>
    <row r="320" ht="15" customHeight="1" s="290">
      <c r="A320" s="295" t="inlineStr">
        <is>
          <t>ESGOTO</t>
        </is>
      </c>
      <c r="B320" s="295" t="inlineStr">
        <is>
          <t>T-315</t>
        </is>
      </c>
      <c r="C320" s="295" t="inlineStr">
        <is>
          <t>PI 222</t>
        </is>
      </c>
      <c r="D320" s="334" t="inlineStr">
        <is>
          <t>PI 223</t>
        </is>
      </c>
      <c r="E320" s="340" t="n">
        <v>17.41</v>
      </c>
      <c r="F320" s="334" t="inlineStr">
        <is>
          <t>200</t>
        </is>
      </c>
      <c r="G320" s="334" t="inlineStr">
        <is>
          <t>Tubo PVC</t>
        </is>
      </c>
      <c r="H320" s="340" t="n">
        <v>0.5</v>
      </c>
      <c r="I320" s="340" t="n">
        <v>6.96</v>
      </c>
      <c r="J320" s="365" t="inlineStr">
        <is>
          <t>PENDENTE</t>
        </is>
      </c>
    </row>
    <row r="321" ht="15" customHeight="1" s="290">
      <c r="A321" s="296" t="inlineStr">
        <is>
          <t>ESGOTO</t>
        </is>
      </c>
      <c r="B321" s="296" t="inlineStr">
        <is>
          <t>T-316</t>
        </is>
      </c>
      <c r="C321" s="296" t="inlineStr">
        <is>
          <t>PI 223</t>
        </is>
      </c>
      <c r="D321" s="349" t="inlineStr">
        <is>
          <t>PI 224</t>
        </is>
      </c>
      <c r="E321" s="345" t="n">
        <v>19.94</v>
      </c>
      <c r="F321" s="349" t="inlineStr">
        <is>
          <t>200</t>
        </is>
      </c>
      <c r="G321" s="349" t="inlineStr">
        <is>
          <t>Tubo PVC</t>
        </is>
      </c>
      <c r="H321" s="345" t="n">
        <v>0.6</v>
      </c>
      <c r="I321" s="345" t="n">
        <v>9.57</v>
      </c>
      <c r="J321" s="365" t="inlineStr">
        <is>
          <t>PENDENTE</t>
        </is>
      </c>
    </row>
    <row r="322" ht="15" customHeight="1" s="290">
      <c r="A322" s="295" t="inlineStr">
        <is>
          <t>ESGOTO</t>
        </is>
      </c>
      <c r="B322" s="295" t="inlineStr">
        <is>
          <t>T-317</t>
        </is>
      </c>
      <c r="C322" s="295" t="inlineStr">
        <is>
          <t>PI 232</t>
        </is>
      </c>
      <c r="D322" s="334" t="inlineStr">
        <is>
          <t>PI 223</t>
        </is>
      </c>
      <c r="E322" s="340" t="n">
        <v>13.41</v>
      </c>
      <c r="F322" s="334" t="inlineStr">
        <is>
          <t>200</t>
        </is>
      </c>
      <c r="G322" s="334" t="inlineStr">
        <is>
          <t>Tubo PVC</t>
        </is>
      </c>
      <c r="H322" s="340" t="n">
        <v>0.6</v>
      </c>
      <c r="I322" s="340" t="n">
        <v>6.44</v>
      </c>
      <c r="J322" s="365" t="inlineStr">
        <is>
          <t>PENDENTE</t>
        </is>
      </c>
    </row>
    <row r="323" ht="15" customHeight="1" s="290">
      <c r="A323" s="296" t="inlineStr">
        <is>
          <t>ESGOTO</t>
        </is>
      </c>
      <c r="B323" s="296" t="inlineStr">
        <is>
          <t>T-318</t>
        </is>
      </c>
      <c r="C323" s="296" t="inlineStr">
        <is>
          <t>PI 232</t>
        </is>
      </c>
      <c r="D323" s="349" t="inlineStr">
        <is>
          <t>PI 233</t>
        </is>
      </c>
      <c r="E323" s="345" t="n">
        <v>6.41</v>
      </c>
      <c r="F323" s="349" t="inlineStr">
        <is>
          <t>200</t>
        </is>
      </c>
      <c r="G323" s="349" t="inlineStr">
        <is>
          <t>Tubo PVC</t>
        </is>
      </c>
      <c r="H323" s="345" t="n">
        <v>0.6</v>
      </c>
      <c r="I323" s="345" t="n">
        <v>3.08</v>
      </c>
      <c r="J323" s="365" t="inlineStr">
        <is>
          <t>PENDENTE</t>
        </is>
      </c>
    </row>
    <row r="324" ht="15" customHeight="1" s="290">
      <c r="A324" s="295" t="inlineStr">
        <is>
          <t>ESGOTO</t>
        </is>
      </c>
      <c r="B324" s="295" t="inlineStr">
        <is>
          <t>T-319</t>
        </is>
      </c>
      <c r="C324" s="295" t="inlineStr">
        <is>
          <t>PI 233</t>
        </is>
      </c>
      <c r="D324" s="334" t="inlineStr">
        <is>
          <t>PI 234</t>
        </is>
      </c>
      <c r="E324" s="340" t="n">
        <v>1.64</v>
      </c>
      <c r="F324" s="334" t="inlineStr">
        <is>
          <t>200</t>
        </is>
      </c>
      <c r="G324" s="334" t="inlineStr">
        <is>
          <t>Tubo PVC</t>
        </is>
      </c>
      <c r="H324" s="340" t="n">
        <v>0.6</v>
      </c>
      <c r="I324" s="340" t="n">
        <v>0.79</v>
      </c>
      <c r="J324" s="365" t="inlineStr">
        <is>
          <t>PENDENTE</t>
        </is>
      </c>
    </row>
    <row r="325" ht="15" customHeight="1" s="290">
      <c r="A325" s="296" t="inlineStr">
        <is>
          <t>ESGOTO</t>
        </is>
      </c>
      <c r="B325" s="296" t="inlineStr">
        <is>
          <t>T-320</t>
        </is>
      </c>
      <c r="C325" s="296" t="inlineStr">
        <is>
          <t>PI 234</t>
        </is>
      </c>
      <c r="D325" s="349" t="inlineStr">
        <is>
          <t>PI 235</t>
        </is>
      </c>
      <c r="E325" s="345" t="n">
        <v>12.3</v>
      </c>
      <c r="F325" s="349" t="inlineStr">
        <is>
          <t>200</t>
        </is>
      </c>
      <c r="G325" s="349" t="inlineStr">
        <is>
          <t>Tubo PVC</t>
        </is>
      </c>
      <c r="H325" s="345" t="n">
        <v>0.6</v>
      </c>
      <c r="I325" s="345" t="n">
        <v>5.9</v>
      </c>
      <c r="J325" s="365" t="inlineStr">
        <is>
          <t>PENDENTE</t>
        </is>
      </c>
    </row>
    <row r="326" ht="15" customHeight="1" s="290">
      <c r="A326" s="295" t="inlineStr">
        <is>
          <t>ESGOTO</t>
        </is>
      </c>
      <c r="B326" s="295" t="inlineStr">
        <is>
          <t>T-321</t>
        </is>
      </c>
      <c r="C326" s="295" t="inlineStr">
        <is>
          <t>PI 235</t>
        </is>
      </c>
      <c r="D326" s="334" t="inlineStr">
        <is>
          <t>PI 236</t>
        </is>
      </c>
      <c r="E326" s="340" t="n">
        <v>8.4</v>
      </c>
      <c r="F326" s="334" t="inlineStr">
        <is>
          <t>200</t>
        </is>
      </c>
      <c r="G326" s="334" t="inlineStr">
        <is>
          <t>Tubo PVC</t>
        </is>
      </c>
      <c r="H326" s="340" t="n">
        <v>0.54</v>
      </c>
      <c r="I326" s="340" t="n">
        <v>3.65</v>
      </c>
      <c r="J326" s="365" t="inlineStr">
        <is>
          <t>PENDENTE</t>
        </is>
      </c>
    </row>
    <row r="327" ht="15" customHeight="1" s="290">
      <c r="A327" s="296" t="inlineStr">
        <is>
          <t>ESGOTO</t>
        </is>
      </c>
      <c r="B327" s="296" t="inlineStr">
        <is>
          <t>T-322</t>
        </is>
      </c>
      <c r="C327" s="296" t="inlineStr">
        <is>
          <t>PI 236</t>
        </is>
      </c>
      <c r="D327" s="349" t="inlineStr">
        <is>
          <t>PI 235</t>
        </is>
      </c>
      <c r="E327" s="345" t="n">
        <v>2.5</v>
      </c>
      <c r="F327" s="349" t="inlineStr">
        <is>
          <t>200</t>
        </is>
      </c>
      <c r="G327" s="349" t="inlineStr">
        <is>
          <t>Tubo PVC</t>
        </is>
      </c>
      <c r="H327" s="345" t="n">
        <v>0.54</v>
      </c>
      <c r="I327" s="345" t="n">
        <v>1.09</v>
      </c>
      <c r="J327" s="365" t="inlineStr">
        <is>
          <t>PENDENTE</t>
        </is>
      </c>
    </row>
    <row r="328" ht="15" customHeight="1" s="290">
      <c r="A328" s="295" t="inlineStr">
        <is>
          <t>ESGOTO</t>
        </is>
      </c>
      <c r="B328" s="295" t="inlineStr">
        <is>
          <t>T-323</t>
        </is>
      </c>
      <c r="C328" s="295" t="inlineStr">
        <is>
          <t>PI 233</t>
        </is>
      </c>
      <c r="D328" s="334" t="inlineStr">
        <is>
          <t>PI 232</t>
        </is>
      </c>
      <c r="E328" s="340" t="n">
        <v>2.5</v>
      </c>
      <c r="F328" s="334" t="inlineStr">
        <is>
          <t>200</t>
        </is>
      </c>
      <c r="G328" s="334" t="inlineStr">
        <is>
          <t>Tubo PVC</t>
        </is>
      </c>
      <c r="H328" s="340" t="n">
        <v>0.6</v>
      </c>
      <c r="I328" s="340" t="n">
        <v>1.2</v>
      </c>
      <c r="J328" s="365" t="inlineStr">
        <is>
          <t>PENDENTE</t>
        </is>
      </c>
    </row>
    <row r="329" ht="15" customHeight="1" s="290">
      <c r="A329" s="296" t="inlineStr">
        <is>
          <t>ESGOTO</t>
        </is>
      </c>
      <c r="B329" s="296" t="inlineStr">
        <is>
          <t>T-324</t>
        </is>
      </c>
      <c r="C329" s="296" t="inlineStr">
        <is>
          <t>PI 224</t>
        </is>
      </c>
      <c r="D329" s="349" t="inlineStr">
        <is>
          <t>PI 239</t>
        </is>
      </c>
      <c r="E329" s="345" t="n">
        <v>7.84</v>
      </c>
      <c r="F329" s="349" t="inlineStr">
        <is>
          <t>200</t>
        </is>
      </c>
      <c r="G329" s="349" t="inlineStr">
        <is>
          <t>Tubo PVC</t>
        </is>
      </c>
      <c r="H329" s="345" t="n">
        <v>0.6</v>
      </c>
      <c r="I329" s="345" t="n">
        <v>3.76</v>
      </c>
      <c r="J329" s="365" t="inlineStr">
        <is>
          <t>PENDENTE</t>
        </is>
      </c>
    </row>
    <row r="330" ht="15" customHeight="1" s="290">
      <c r="A330" s="295" t="inlineStr">
        <is>
          <t>ESGOTO</t>
        </is>
      </c>
      <c r="B330" s="295" t="inlineStr">
        <is>
          <t>T-325</t>
        </is>
      </c>
      <c r="C330" s="295" t="inlineStr">
        <is>
          <t>PI 239</t>
        </is>
      </c>
      <c r="D330" s="334" t="inlineStr">
        <is>
          <t>PI 240</t>
        </is>
      </c>
      <c r="E330" s="340" t="n">
        <v>6.49</v>
      </c>
      <c r="F330" s="334" t="inlineStr">
        <is>
          <t>200</t>
        </is>
      </c>
      <c r="G330" s="334" t="inlineStr">
        <is>
          <t>Tubo PVC</t>
        </is>
      </c>
      <c r="H330" s="340" t="n">
        <v>0.6</v>
      </c>
      <c r="I330" s="340" t="n">
        <v>3.12</v>
      </c>
      <c r="J330" s="365" t="inlineStr">
        <is>
          <t>PENDENTE</t>
        </is>
      </c>
    </row>
    <row r="331" ht="15" customHeight="1" s="290">
      <c r="A331" s="296" t="inlineStr">
        <is>
          <t>ESGOTO</t>
        </is>
      </c>
      <c r="B331" s="296" t="inlineStr">
        <is>
          <t>T-326</t>
        </is>
      </c>
      <c r="C331" s="296" t="inlineStr">
        <is>
          <t>PI 240</t>
        </is>
      </c>
      <c r="D331" s="349" t="inlineStr">
        <is>
          <t>PI 241</t>
        </is>
      </c>
      <c r="E331" s="345" t="n">
        <v>7.23</v>
      </c>
      <c r="F331" s="349" t="inlineStr">
        <is>
          <t>200</t>
        </is>
      </c>
      <c r="G331" s="349" t="inlineStr">
        <is>
          <t>Tubo PVC</t>
        </is>
      </c>
      <c r="H331" s="345" t="n">
        <v>0.6</v>
      </c>
      <c r="I331" s="345" t="n">
        <v>3.47</v>
      </c>
      <c r="J331" s="365" t="inlineStr">
        <is>
          <t>PENDENTE</t>
        </is>
      </c>
    </row>
    <row r="332" ht="15" customHeight="1" s="290">
      <c r="A332" s="295" t="inlineStr">
        <is>
          <t>ESGOTO</t>
        </is>
      </c>
      <c r="B332" s="295" t="inlineStr">
        <is>
          <t>T-327</t>
        </is>
      </c>
      <c r="C332" s="295" t="inlineStr">
        <is>
          <t>PI 241</t>
        </is>
      </c>
      <c r="D332" s="334" t="inlineStr">
        <is>
          <t>PI 242</t>
        </is>
      </c>
      <c r="E332" s="340" t="n">
        <v>4.6</v>
      </c>
      <c r="F332" s="334" t="inlineStr">
        <is>
          <t>200</t>
        </is>
      </c>
      <c r="G332" s="334" t="inlineStr">
        <is>
          <t>Tubo PVC</t>
        </is>
      </c>
      <c r="H332" s="340" t="n">
        <v>0.57</v>
      </c>
      <c r="I332" s="340" t="n">
        <v>2.08</v>
      </c>
      <c r="J332" s="365" t="inlineStr">
        <is>
          <t>PENDENTE</t>
        </is>
      </c>
    </row>
    <row r="333" ht="15" customHeight="1" s="290">
      <c r="A333" s="296" t="inlineStr">
        <is>
          <t>ESGOTO</t>
        </is>
      </c>
      <c r="B333" s="296" t="inlineStr">
        <is>
          <t>T-328</t>
        </is>
      </c>
      <c r="C333" s="296" t="inlineStr">
        <is>
          <t>PI 239</t>
        </is>
      </c>
      <c r="D333" s="349" t="inlineStr">
        <is>
          <t>PI 224</t>
        </is>
      </c>
      <c r="E333" s="345" t="n">
        <v>2.5</v>
      </c>
      <c r="F333" s="349" t="inlineStr">
        <is>
          <t>200</t>
        </is>
      </c>
      <c r="G333" s="349" t="inlineStr">
        <is>
          <t>Tubo PVC</t>
        </is>
      </c>
      <c r="H333" s="345" t="n">
        <v>0.6</v>
      </c>
      <c r="I333" s="345" t="n">
        <v>1.2</v>
      </c>
      <c r="J333" s="365" t="inlineStr">
        <is>
          <t>PENDENTE</t>
        </is>
      </c>
    </row>
    <row r="334" ht="15" customHeight="1" s="290">
      <c r="A334" s="295" t="inlineStr">
        <is>
          <t>ESGOTO</t>
        </is>
      </c>
      <c r="B334" s="295" t="inlineStr">
        <is>
          <t>T-329</t>
        </is>
      </c>
      <c r="C334" s="295" t="inlineStr">
        <is>
          <t>PI 240</t>
        </is>
      </c>
      <c r="D334" s="334" t="inlineStr">
        <is>
          <t>PI 239</t>
        </is>
      </c>
      <c r="E334" s="340" t="n">
        <v>2.5</v>
      </c>
      <c r="F334" s="334" t="inlineStr">
        <is>
          <t>200</t>
        </is>
      </c>
      <c r="G334" s="334" t="inlineStr">
        <is>
          <t>Tubo PVC</t>
        </is>
      </c>
      <c r="H334" s="340" t="n">
        <v>0.6</v>
      </c>
      <c r="I334" s="340" t="n">
        <v>1.2</v>
      </c>
      <c r="J334" s="365" t="inlineStr">
        <is>
          <t>PENDENTE</t>
        </is>
      </c>
    </row>
    <row r="335" ht="15" customHeight="1" s="290">
      <c r="A335" s="296" t="inlineStr">
        <is>
          <t>ESGOTO</t>
        </is>
      </c>
      <c r="B335" s="296" t="inlineStr">
        <is>
          <t>T-330</t>
        </is>
      </c>
      <c r="C335" s="296" t="inlineStr">
        <is>
          <t>PI 241</t>
        </is>
      </c>
      <c r="D335" s="349" t="inlineStr">
        <is>
          <t>PI 240</t>
        </is>
      </c>
      <c r="E335" s="345" t="n">
        <v>2.5</v>
      </c>
      <c r="F335" s="349" t="inlineStr">
        <is>
          <t>200</t>
        </is>
      </c>
      <c r="G335" s="349" t="inlineStr">
        <is>
          <t>Tubo PVC</t>
        </is>
      </c>
      <c r="H335" s="345" t="n">
        <v>0.6</v>
      </c>
      <c r="I335" s="345" t="n">
        <v>1.2</v>
      </c>
      <c r="J335" s="365" t="inlineStr">
        <is>
          <t>PENDENTE</t>
        </is>
      </c>
    </row>
    <row r="336" ht="15" customHeight="1" s="290">
      <c r="A336" s="295" t="inlineStr">
        <is>
          <t>ESGOTO</t>
        </is>
      </c>
      <c r="B336" s="295" t="inlineStr">
        <is>
          <t>T-331</t>
        </is>
      </c>
      <c r="C336" s="295" t="inlineStr">
        <is>
          <t>PI 242</t>
        </is>
      </c>
      <c r="D336" s="334" t="inlineStr">
        <is>
          <t>PI 241</t>
        </is>
      </c>
      <c r="E336" s="340" t="n">
        <v>2.5</v>
      </c>
      <c r="F336" s="334" t="inlineStr">
        <is>
          <t>200</t>
        </is>
      </c>
      <c r="G336" s="334" t="inlineStr">
        <is>
          <t>Tubo PVC</t>
        </is>
      </c>
      <c r="H336" s="340" t="n">
        <v>0.57</v>
      </c>
      <c r="I336" s="340" t="n">
        <v>1.13</v>
      </c>
      <c r="J336" s="365" t="inlineStr">
        <is>
          <t>PENDENTE</t>
        </is>
      </c>
    </row>
    <row r="337" ht="15" customHeight="1" s="290">
      <c r="A337" s="296" t="inlineStr">
        <is>
          <t>ESGOTO</t>
        </is>
      </c>
      <c r="B337" s="296" t="inlineStr">
        <is>
          <t>T-332</t>
        </is>
      </c>
      <c r="C337" s="296" t="inlineStr">
        <is>
          <t>PI 208</t>
        </is>
      </c>
      <c r="D337" s="349" t="inlineStr">
        <is>
          <t>PI 195</t>
        </is>
      </c>
      <c r="E337" s="345" t="n">
        <v>2.5</v>
      </c>
      <c r="F337" s="349" t="inlineStr">
        <is>
          <t>200</t>
        </is>
      </c>
      <c r="G337" s="349" t="inlineStr">
        <is>
          <t>Tubo PVC</t>
        </is>
      </c>
      <c r="H337" s="345" t="n">
        <v>0.58</v>
      </c>
      <c r="I337" s="345" t="n">
        <v>1.16</v>
      </c>
      <c r="J337" s="365" t="inlineStr">
        <is>
          <t>PENDENTE</t>
        </is>
      </c>
    </row>
    <row r="338" ht="15" customHeight="1" s="290">
      <c r="A338" s="295" t="inlineStr">
        <is>
          <t>ESGOTO</t>
        </is>
      </c>
      <c r="B338" s="295" t="inlineStr">
        <is>
          <t>T-333</t>
        </is>
      </c>
      <c r="C338" s="295" t="inlineStr">
        <is>
          <t>PI 234</t>
        </is>
      </c>
      <c r="D338" s="334" t="inlineStr">
        <is>
          <t>PI 233</t>
        </is>
      </c>
      <c r="E338" s="340" t="n">
        <v>0.98</v>
      </c>
      <c r="F338" s="334" t="inlineStr">
        <is>
          <t>200</t>
        </is>
      </c>
      <c r="G338" s="334" t="inlineStr">
        <is>
          <t>Tubo PVC</t>
        </is>
      </c>
      <c r="H338" s="340" t="n">
        <v>0.6</v>
      </c>
      <c r="I338" s="340" t="n">
        <v>0.47</v>
      </c>
      <c r="J338" s="365" t="inlineStr">
        <is>
          <t>PENDENTE</t>
        </is>
      </c>
    </row>
    <row r="339" ht="15" customHeight="1" s="290">
      <c r="A339" s="296" t="inlineStr">
        <is>
          <t>ESGOTO</t>
        </is>
      </c>
      <c r="B339" s="296" t="inlineStr">
        <is>
          <t>T-334</t>
        </is>
      </c>
      <c r="C339" s="296" t="inlineStr">
        <is>
          <t>PI 218</t>
        </is>
      </c>
      <c r="D339" s="349" t="inlineStr">
        <is>
          <t>PI 217</t>
        </is>
      </c>
      <c r="E339" s="345" t="n">
        <v>1.91</v>
      </c>
      <c r="F339" s="349" t="inlineStr">
        <is>
          <t>200</t>
        </is>
      </c>
      <c r="G339" s="349" t="inlineStr">
        <is>
          <t>Tubo PVC</t>
        </is>
      </c>
      <c r="H339" s="345" t="n">
        <v>0.6</v>
      </c>
      <c r="I339" s="345" t="n">
        <v>0.92</v>
      </c>
      <c r="J339" s="365" t="inlineStr">
        <is>
          <t>PENDENTE</t>
        </is>
      </c>
    </row>
    <row r="340" ht="15" customHeight="1" s="290">
      <c r="A340" s="295" t="inlineStr">
        <is>
          <t>ESGOTO</t>
        </is>
      </c>
      <c r="B340" s="295" t="inlineStr">
        <is>
          <t>T-335</t>
        </is>
      </c>
      <c r="C340" s="295" t="inlineStr">
        <is>
          <t>PI 211</t>
        </is>
      </c>
      <c r="D340" s="334" t="inlineStr">
        <is>
          <t>PI 209</t>
        </is>
      </c>
      <c r="E340" s="340" t="n">
        <v>1.99</v>
      </c>
      <c r="F340" s="334" t="inlineStr">
        <is>
          <t>200</t>
        </is>
      </c>
      <c r="G340" s="334" t="inlineStr">
        <is>
          <t>Tubo PVC</t>
        </is>
      </c>
      <c r="H340" s="340" t="n">
        <v>1.88</v>
      </c>
      <c r="I340" s="340" t="n">
        <v>2.98</v>
      </c>
      <c r="J340" s="365" t="inlineStr">
        <is>
          <t>PENDENTE</t>
        </is>
      </c>
    </row>
    <row r="341" ht="15" customHeight="1" s="290">
      <c r="A341" s="296" t="inlineStr">
        <is>
          <t>ESGOTO</t>
        </is>
      </c>
      <c r="B341" s="296" t="inlineStr">
        <is>
          <t>T-336</t>
        </is>
      </c>
      <c r="C341" s="296" t="inlineStr">
        <is>
          <t>PV 26</t>
        </is>
      </c>
      <c r="D341" s="349" t="inlineStr">
        <is>
          <t>PV 27</t>
        </is>
      </c>
      <c r="E341" s="345" t="n">
        <v>34.43</v>
      </c>
      <c r="F341" s="349" t="inlineStr">
        <is>
          <t>300</t>
        </is>
      </c>
      <c r="G341" s="349" t="inlineStr">
        <is>
          <t>Tubo PVC</t>
        </is>
      </c>
      <c r="H341" s="345" t="n">
        <v>0.6</v>
      </c>
      <c r="I341" s="345" t="n">
        <v>16.53</v>
      </c>
      <c r="J341" s="365" t="inlineStr">
        <is>
          <t>PENDENTE</t>
        </is>
      </c>
    </row>
    <row r="342" ht="15" customHeight="1" s="290">
      <c r="A342" s="295" t="inlineStr">
        <is>
          <t>ESGOTO</t>
        </is>
      </c>
      <c r="B342" s="295" t="inlineStr">
        <is>
          <t>T-337</t>
        </is>
      </c>
      <c r="C342" s="295" t="inlineStr">
        <is>
          <t>PV 27</t>
        </is>
      </c>
      <c r="D342" s="334" t="inlineStr">
        <is>
          <t>PV 28</t>
        </is>
      </c>
      <c r="E342" s="340" t="n">
        <v>37.02</v>
      </c>
      <c r="F342" s="334" t="inlineStr">
        <is>
          <t>200</t>
        </is>
      </c>
      <c r="G342" s="334" t="inlineStr">
        <is>
          <t>Tubo PVC</t>
        </is>
      </c>
      <c r="H342" s="340" t="n">
        <v>0.6</v>
      </c>
      <c r="I342" s="340" t="n">
        <v>17.77</v>
      </c>
      <c r="J342" s="365" t="inlineStr">
        <is>
          <t>PENDENTE</t>
        </is>
      </c>
    </row>
    <row r="343" ht="15" customHeight="1" s="290">
      <c r="A343" s="296" t="inlineStr">
        <is>
          <t>ESGOTO</t>
        </is>
      </c>
      <c r="B343" s="296" t="inlineStr">
        <is>
          <t>T-338</t>
        </is>
      </c>
      <c r="C343" s="296" t="inlineStr">
        <is>
          <t>PV 28</t>
        </is>
      </c>
      <c r="D343" s="349" t="inlineStr">
        <is>
          <t>PV 29</t>
        </is>
      </c>
      <c r="E343" s="345" t="n">
        <v>10.56</v>
      </c>
      <c r="F343" s="349" t="inlineStr">
        <is>
          <t>200</t>
        </is>
      </c>
      <c r="G343" s="349" t="inlineStr">
        <is>
          <t>Tubo PVC</t>
        </is>
      </c>
      <c r="H343" s="345" t="n">
        <v>0.48</v>
      </c>
      <c r="I343" s="345" t="n">
        <v>4.03</v>
      </c>
      <c r="J343" s="365" t="inlineStr">
        <is>
          <t>PENDENTE</t>
        </is>
      </c>
    </row>
    <row r="344" ht="15" customHeight="1" s="290">
      <c r="A344" s="295" t="inlineStr">
        <is>
          <t>ESGOTO</t>
        </is>
      </c>
      <c r="B344" s="295" t="inlineStr">
        <is>
          <t>T-339</t>
        </is>
      </c>
      <c r="C344" s="295" t="inlineStr">
        <is>
          <t>PV 29</t>
        </is>
      </c>
      <c r="D344" s="334" t="inlineStr">
        <is>
          <t>PV 30</t>
        </is>
      </c>
      <c r="E344" s="340" t="n">
        <v>23.84</v>
      </c>
      <c r="F344" s="334" t="inlineStr">
        <is>
          <t>200</t>
        </is>
      </c>
      <c r="G344" s="334" t="inlineStr">
        <is>
          <t>Tubo PVC</t>
        </is>
      </c>
      <c r="H344" s="340" t="n">
        <v>0.48</v>
      </c>
      <c r="I344" s="340" t="n">
        <v>9.09</v>
      </c>
      <c r="J344" s="365" t="inlineStr">
        <is>
          <t>PENDENTE</t>
        </is>
      </c>
    </row>
    <row r="345" ht="15" customHeight="1" s="290">
      <c r="A345" s="296" t="inlineStr">
        <is>
          <t>ESGOTO</t>
        </is>
      </c>
      <c r="B345" s="296" t="inlineStr">
        <is>
          <t>T-340</t>
        </is>
      </c>
      <c r="C345" s="296" t="inlineStr">
        <is>
          <t>PV 30</t>
        </is>
      </c>
      <c r="D345" s="349" t="inlineStr">
        <is>
          <t>PV 31</t>
        </is>
      </c>
      <c r="E345" s="345" t="n">
        <v>33.53</v>
      </c>
      <c r="F345" s="349" t="inlineStr">
        <is>
          <t>200</t>
        </is>
      </c>
      <c r="G345" s="349" t="inlineStr">
        <is>
          <t>Tubo PVC</t>
        </is>
      </c>
      <c r="H345" s="345" t="n">
        <v>0.6</v>
      </c>
      <c r="I345" s="345" t="n">
        <v>16.09</v>
      </c>
      <c r="J345" s="365" t="inlineStr">
        <is>
          <t>PENDENTE</t>
        </is>
      </c>
    </row>
    <row r="346" ht="15" customHeight="1" s="290">
      <c r="A346" s="295" t="inlineStr">
        <is>
          <t>ESGOTO</t>
        </is>
      </c>
      <c r="B346" s="295" t="inlineStr">
        <is>
          <t>T-341</t>
        </is>
      </c>
      <c r="C346" s="295" t="inlineStr">
        <is>
          <t>PV 31</t>
        </is>
      </c>
      <c r="D346" s="334" t="inlineStr">
        <is>
          <t>PV 32</t>
        </is>
      </c>
      <c r="E346" s="340" t="n">
        <v>56.28</v>
      </c>
      <c r="F346" s="334" t="inlineStr">
        <is>
          <t>200</t>
        </is>
      </c>
      <c r="G346" s="334" t="inlineStr">
        <is>
          <t>Tubo PVC</t>
        </is>
      </c>
      <c r="H346" s="340" t="n">
        <v>0.6</v>
      </c>
      <c r="I346" s="340" t="n">
        <v>27.01</v>
      </c>
      <c r="J346" s="365" t="inlineStr">
        <is>
          <t>PENDENTE</t>
        </is>
      </c>
    </row>
    <row r="347" ht="15" customHeight="1" s="290">
      <c r="A347" s="296" t="inlineStr">
        <is>
          <t>ESGOTO</t>
        </is>
      </c>
      <c r="B347" s="296" t="inlineStr">
        <is>
          <t>T-342</t>
        </is>
      </c>
      <c r="C347" s="296" t="inlineStr">
        <is>
          <t>PV 33</t>
        </is>
      </c>
      <c r="D347" s="349" t="inlineStr">
        <is>
          <t>PI 00</t>
        </is>
      </c>
      <c r="E347" s="345" t="n">
        <v>64.19</v>
      </c>
      <c r="F347" s="349" t="inlineStr">
        <is>
          <t>200</t>
        </is>
      </c>
      <c r="G347" s="349" t="inlineStr">
        <is>
          <t>Tubo PVC</t>
        </is>
      </c>
      <c r="H347" s="345" t="n">
        <v>0.6</v>
      </c>
      <c r="I347" s="345" t="n">
        <v>30.81</v>
      </c>
      <c r="J347" s="365" t="inlineStr">
        <is>
          <t>PENDENTE</t>
        </is>
      </c>
    </row>
    <row r="348" ht="15" customHeight="1" s="290">
      <c r="A348" s="295" t="inlineStr">
        <is>
          <t>ESGOTO</t>
        </is>
      </c>
      <c r="B348" s="295" t="inlineStr">
        <is>
          <t>T-343</t>
        </is>
      </c>
      <c r="C348" s="295" t="inlineStr">
        <is>
          <t>PI 03</t>
        </is>
      </c>
      <c r="D348" s="334" t="inlineStr">
        <is>
          <t>PI 04</t>
        </is>
      </c>
      <c r="E348" s="340" t="n">
        <v>10.13</v>
      </c>
      <c r="F348" s="334" t="inlineStr">
        <is>
          <t>200</t>
        </is>
      </c>
      <c r="G348" s="334" t="inlineStr">
        <is>
          <t>Tubo PVC</t>
        </is>
      </c>
      <c r="H348" s="340" t="n">
        <v>0.6</v>
      </c>
      <c r="I348" s="340" t="n">
        <v>4.86</v>
      </c>
      <c r="J348" s="365" t="inlineStr">
        <is>
          <t>PENDENTE</t>
        </is>
      </c>
    </row>
    <row r="349" ht="15" customHeight="1" s="290">
      <c r="A349" s="296" t="inlineStr">
        <is>
          <t>ESGOTO</t>
        </is>
      </c>
      <c r="B349" s="296" t="inlineStr">
        <is>
          <t>T-344</t>
        </is>
      </c>
      <c r="C349" s="296" t="inlineStr">
        <is>
          <t>PI 04</t>
        </is>
      </c>
      <c r="D349" s="349" t="inlineStr">
        <is>
          <t>PI 05</t>
        </is>
      </c>
      <c r="E349" s="345" t="n">
        <v>9.609999999999999</v>
      </c>
      <c r="F349" s="349" t="inlineStr">
        <is>
          <t>200</t>
        </is>
      </c>
      <c r="G349" s="349" t="inlineStr">
        <is>
          <t>Tubo PVC</t>
        </is>
      </c>
      <c r="H349" s="345" t="n">
        <v>0.6</v>
      </c>
      <c r="I349" s="345" t="n">
        <v>4.61</v>
      </c>
      <c r="J349" s="365" t="inlineStr">
        <is>
          <t>PENDENTE</t>
        </is>
      </c>
    </row>
    <row r="350" ht="15" customHeight="1" s="290">
      <c r="A350" s="295" t="inlineStr">
        <is>
          <t>ESGOTO</t>
        </is>
      </c>
      <c r="B350" s="295" t="inlineStr">
        <is>
          <t>T-345</t>
        </is>
      </c>
      <c r="C350" s="295" t="inlineStr">
        <is>
          <t>PI 05</t>
        </is>
      </c>
      <c r="D350" s="334" t="inlineStr">
        <is>
          <t>PI 04</t>
        </is>
      </c>
      <c r="E350" s="340" t="n">
        <v>2.5</v>
      </c>
      <c r="F350" s="334" t="inlineStr">
        <is>
          <t>200</t>
        </is>
      </c>
      <c r="G350" s="334" t="inlineStr">
        <is>
          <t>Tubo PVC</t>
        </is>
      </c>
      <c r="H350" s="340" t="n">
        <v>0.6</v>
      </c>
      <c r="I350" s="340" t="n">
        <v>1.2</v>
      </c>
      <c r="J350" s="365" t="inlineStr">
        <is>
          <t>PENDENTE</t>
        </is>
      </c>
    </row>
    <row r="351" ht="15" customHeight="1" s="290">
      <c r="A351" s="296" t="inlineStr">
        <is>
          <t>ESGOTO</t>
        </is>
      </c>
      <c r="B351" s="296" t="inlineStr">
        <is>
          <t>T-346</t>
        </is>
      </c>
      <c r="C351" s="296" t="inlineStr">
        <is>
          <t>PI 05</t>
        </is>
      </c>
      <c r="D351" s="349" t="inlineStr">
        <is>
          <t>PI 06</t>
        </is>
      </c>
      <c r="E351" s="345" t="n">
        <v>26.47</v>
      </c>
      <c r="F351" s="349" t="inlineStr">
        <is>
          <t>200</t>
        </is>
      </c>
      <c r="G351" s="349" t="inlineStr">
        <is>
          <t>Tubo PVC</t>
        </is>
      </c>
      <c r="H351" s="345" t="n">
        <v>0.6</v>
      </c>
      <c r="I351" s="345" t="n">
        <v>12.71</v>
      </c>
      <c r="J351" s="365" t="inlineStr">
        <is>
          <t>PENDENTE</t>
        </is>
      </c>
    </row>
    <row r="352" ht="15" customHeight="1" s="290">
      <c r="A352" s="295" t="inlineStr">
        <is>
          <t>ESGOTO</t>
        </is>
      </c>
      <c r="B352" s="295" t="inlineStr">
        <is>
          <t>T-347</t>
        </is>
      </c>
      <c r="C352" s="295" t="inlineStr">
        <is>
          <t>PI 06</t>
        </is>
      </c>
      <c r="D352" s="334" t="inlineStr">
        <is>
          <t>PI 07</t>
        </is>
      </c>
      <c r="E352" s="340" t="n">
        <v>15.49</v>
      </c>
      <c r="F352" s="334" t="inlineStr">
        <is>
          <t>200</t>
        </is>
      </c>
      <c r="G352" s="334" t="inlineStr">
        <is>
          <t>Tubo PVC</t>
        </is>
      </c>
      <c r="H352" s="340" t="n">
        <v>0.6</v>
      </c>
      <c r="I352" s="340" t="n">
        <v>7.44</v>
      </c>
      <c r="J352" s="365" t="inlineStr">
        <is>
          <t>PENDENTE</t>
        </is>
      </c>
    </row>
    <row r="353" ht="15" customHeight="1" s="290">
      <c r="A353" s="296" t="inlineStr">
        <is>
          <t>ESGOTO</t>
        </is>
      </c>
      <c r="B353" s="296" t="inlineStr">
        <is>
          <t>T-348</t>
        </is>
      </c>
      <c r="C353" s="296" t="inlineStr">
        <is>
          <t>PI 07</t>
        </is>
      </c>
      <c r="D353" s="349" t="inlineStr">
        <is>
          <t>PI 08</t>
        </is>
      </c>
      <c r="E353" s="345" t="n">
        <v>7.81</v>
      </c>
      <c r="F353" s="349" t="inlineStr">
        <is>
          <t>200</t>
        </is>
      </c>
      <c r="G353" s="349" t="inlineStr">
        <is>
          <t>Tubo PVC</t>
        </is>
      </c>
      <c r="H353" s="345" t="n">
        <v>0.6</v>
      </c>
      <c r="I353" s="345" t="n">
        <v>3.75</v>
      </c>
      <c r="J353" s="365" t="inlineStr">
        <is>
          <t>PENDENTE</t>
        </is>
      </c>
    </row>
    <row r="354" ht="15" customHeight="1" s="290">
      <c r="A354" s="295" t="inlineStr">
        <is>
          <t>ESGOTO</t>
        </is>
      </c>
      <c r="B354" s="295" t="inlineStr">
        <is>
          <t>T-349</t>
        </is>
      </c>
      <c r="C354" s="295" t="inlineStr">
        <is>
          <t>PI 08</t>
        </is>
      </c>
      <c r="D354" s="334" t="inlineStr">
        <is>
          <t>PI 07</t>
        </is>
      </c>
      <c r="E354" s="340" t="n">
        <v>2.5</v>
      </c>
      <c r="F354" s="334" t="inlineStr">
        <is>
          <t>200</t>
        </is>
      </c>
      <c r="G354" s="334" t="inlineStr">
        <is>
          <t>Tubo PVC</t>
        </is>
      </c>
      <c r="H354" s="340" t="n">
        <v>0.6</v>
      </c>
      <c r="I354" s="340" t="n">
        <v>1.2</v>
      </c>
      <c r="J354" s="365" t="inlineStr">
        <is>
          <t>PENDENTE</t>
        </is>
      </c>
    </row>
    <row r="355" ht="15" customHeight="1" s="290">
      <c r="A355" s="296" t="inlineStr">
        <is>
          <t>ESGOTO</t>
        </is>
      </c>
      <c r="B355" s="296" t="inlineStr">
        <is>
          <t>T-350</t>
        </is>
      </c>
      <c r="C355" s="296" t="inlineStr">
        <is>
          <t>PI 03</t>
        </is>
      </c>
      <c r="D355" s="349" t="inlineStr">
        <is>
          <t>PI 09</t>
        </is>
      </c>
      <c r="E355" s="345" t="n">
        <v>19.93</v>
      </c>
      <c r="F355" s="349" t="inlineStr">
        <is>
          <t>200</t>
        </is>
      </c>
      <c r="G355" s="349" t="inlineStr">
        <is>
          <t>Tubo PVC</t>
        </is>
      </c>
      <c r="H355" s="345" t="n">
        <v>0.6</v>
      </c>
      <c r="I355" s="345" t="n">
        <v>9.57</v>
      </c>
      <c r="J355" s="365" t="inlineStr">
        <is>
          <t>PENDENTE</t>
        </is>
      </c>
    </row>
    <row r="356" ht="15" customHeight="1" s="290">
      <c r="A356" s="295" t="inlineStr">
        <is>
          <t>ESGOTO</t>
        </is>
      </c>
      <c r="B356" s="295" t="inlineStr">
        <is>
          <t>T-351</t>
        </is>
      </c>
      <c r="C356" s="295" t="inlineStr">
        <is>
          <t>PI 09</t>
        </is>
      </c>
      <c r="D356" s="334" t="inlineStr">
        <is>
          <t>PI 10</t>
        </is>
      </c>
      <c r="E356" s="340" t="n">
        <v>14.35</v>
      </c>
      <c r="F356" s="334" t="inlineStr">
        <is>
          <t>200</t>
        </is>
      </c>
      <c r="G356" s="334" t="inlineStr">
        <is>
          <t>Tubo PVC</t>
        </is>
      </c>
      <c r="H356" s="340" t="n">
        <v>0.6</v>
      </c>
      <c r="I356" s="340" t="n">
        <v>6.89</v>
      </c>
      <c r="J356" s="365" t="inlineStr">
        <is>
          <t>PENDENTE</t>
        </is>
      </c>
    </row>
    <row r="357" ht="15" customHeight="1" s="290">
      <c r="A357" s="296" t="inlineStr">
        <is>
          <t>ESGOTO</t>
        </is>
      </c>
      <c r="B357" s="296" t="inlineStr">
        <is>
          <t>T-352</t>
        </is>
      </c>
      <c r="C357" s="296" t="inlineStr">
        <is>
          <t>PI 10</t>
        </is>
      </c>
      <c r="D357" s="349" t="inlineStr">
        <is>
          <t>PI 11</t>
        </is>
      </c>
      <c r="E357" s="345" t="n">
        <v>3.16</v>
      </c>
      <c r="F357" s="349" t="inlineStr">
        <is>
          <t>200</t>
        </is>
      </c>
      <c r="G357" s="349" t="inlineStr">
        <is>
          <t>Tubo PVC</t>
        </is>
      </c>
      <c r="H357" s="345" t="n">
        <v>0.6</v>
      </c>
      <c r="I357" s="345" t="n">
        <v>1.52</v>
      </c>
      <c r="J357" s="365" t="inlineStr">
        <is>
          <t>PENDENTE</t>
        </is>
      </c>
    </row>
    <row r="358" ht="15" customHeight="1" s="290">
      <c r="A358" s="295" t="inlineStr">
        <is>
          <t>ESGOTO</t>
        </is>
      </c>
      <c r="B358" s="295" t="inlineStr">
        <is>
          <t>T-353</t>
        </is>
      </c>
      <c r="C358" s="295" t="inlineStr">
        <is>
          <t>PI 11</t>
        </is>
      </c>
      <c r="D358" s="334" t="inlineStr">
        <is>
          <t>PI 10</t>
        </is>
      </c>
      <c r="E358" s="340" t="n">
        <v>1.9</v>
      </c>
      <c r="F358" s="334" t="inlineStr">
        <is>
          <t>200</t>
        </is>
      </c>
      <c r="G358" s="334" t="inlineStr">
        <is>
          <t>Tubo PVC</t>
        </is>
      </c>
      <c r="H358" s="340" t="n">
        <v>0.6</v>
      </c>
      <c r="I358" s="340" t="n">
        <v>0.91</v>
      </c>
      <c r="J358" s="365" t="inlineStr">
        <is>
          <t>PENDENTE</t>
        </is>
      </c>
    </row>
    <row r="359" ht="15" customHeight="1" s="290">
      <c r="A359" s="296" t="inlineStr">
        <is>
          <t>ESGOTO</t>
        </is>
      </c>
      <c r="B359" s="296" t="inlineStr">
        <is>
          <t>T-354</t>
        </is>
      </c>
      <c r="C359" s="296" t="inlineStr">
        <is>
          <t>PI 11</t>
        </is>
      </c>
      <c r="D359" s="349" t="inlineStr">
        <is>
          <t>PI 12</t>
        </is>
      </c>
      <c r="E359" s="345" t="n">
        <v>15.31</v>
      </c>
      <c r="F359" s="349" t="inlineStr">
        <is>
          <t>200</t>
        </is>
      </c>
      <c r="G359" s="349" t="inlineStr">
        <is>
          <t>Tubo PVC</t>
        </is>
      </c>
      <c r="H359" s="345" t="n">
        <v>0.6</v>
      </c>
      <c r="I359" s="345" t="n">
        <v>7.35</v>
      </c>
      <c r="J359" s="365" t="inlineStr">
        <is>
          <t>PENDENTE</t>
        </is>
      </c>
    </row>
    <row r="360" ht="15" customHeight="1" s="290">
      <c r="A360" s="295" t="inlineStr">
        <is>
          <t>ESGOTO</t>
        </is>
      </c>
      <c r="B360" s="295" t="inlineStr">
        <is>
          <t>T-355</t>
        </is>
      </c>
      <c r="C360" s="295" t="inlineStr">
        <is>
          <t>PI 12</t>
        </is>
      </c>
      <c r="D360" s="334" t="inlineStr">
        <is>
          <t>PI 13</t>
        </is>
      </c>
      <c r="E360" s="340" t="n">
        <v>5.37</v>
      </c>
      <c r="F360" s="334" t="inlineStr">
        <is>
          <t>200</t>
        </is>
      </c>
      <c r="G360" s="334" t="inlineStr">
        <is>
          <t>Tubo PVC</t>
        </is>
      </c>
      <c r="H360" s="340" t="n">
        <v>0.6</v>
      </c>
      <c r="I360" s="340" t="n">
        <v>2.56</v>
      </c>
      <c r="J360" s="365" t="inlineStr">
        <is>
          <t>PENDENTE</t>
        </is>
      </c>
    </row>
    <row r="361" ht="15" customHeight="1" s="290">
      <c r="A361" s="296" t="inlineStr">
        <is>
          <t>ESGOTO</t>
        </is>
      </c>
      <c r="B361" s="296" t="inlineStr">
        <is>
          <t>T-356</t>
        </is>
      </c>
      <c r="C361" s="296" t="inlineStr">
        <is>
          <t>PI 13</t>
        </is>
      </c>
      <c r="D361" s="349" t="inlineStr">
        <is>
          <t>PI 12</t>
        </is>
      </c>
      <c r="E361" s="345" t="n">
        <v>2.5</v>
      </c>
      <c r="F361" s="349" t="inlineStr">
        <is>
          <t>200</t>
        </is>
      </c>
      <c r="G361" s="349" t="inlineStr">
        <is>
          <t>Tubo PVC</t>
        </is>
      </c>
      <c r="H361" s="345" t="n">
        <v>0.6</v>
      </c>
      <c r="I361" s="345" t="n">
        <v>1.19</v>
      </c>
      <c r="J361" s="365" t="inlineStr">
        <is>
          <t>PENDENTE</t>
        </is>
      </c>
    </row>
    <row r="362" ht="15" customHeight="1" s="290">
      <c r="A362" s="295" t="inlineStr">
        <is>
          <t>ESGOTO</t>
        </is>
      </c>
      <c r="B362" s="295" t="inlineStr">
        <is>
          <t>T-357</t>
        </is>
      </c>
      <c r="C362" s="295" t="inlineStr">
        <is>
          <t>PI 13</t>
        </is>
      </c>
      <c r="D362" s="334" t="inlineStr">
        <is>
          <t>PI 14</t>
        </is>
      </c>
      <c r="E362" s="340" t="n">
        <v>8.02</v>
      </c>
      <c r="F362" s="334" t="inlineStr">
        <is>
          <t>200</t>
        </is>
      </c>
      <c r="G362" s="334" t="inlineStr">
        <is>
          <t>Tubo PVC</t>
        </is>
      </c>
      <c r="H362" s="340" t="n">
        <v>0.6</v>
      </c>
      <c r="I362" s="340" t="n">
        <v>3.82</v>
      </c>
      <c r="J362" s="365" t="inlineStr">
        <is>
          <t>PENDENTE</t>
        </is>
      </c>
    </row>
    <row r="363" ht="15" customHeight="1" s="290">
      <c r="A363" s="296" t="inlineStr">
        <is>
          <t>ESGOTO</t>
        </is>
      </c>
      <c r="B363" s="296" t="inlineStr">
        <is>
          <t>T-358</t>
        </is>
      </c>
      <c r="C363" s="296" t="inlineStr">
        <is>
          <t>PI 13</t>
        </is>
      </c>
      <c r="D363" s="349" t="inlineStr">
        <is>
          <t>PI 14</t>
        </is>
      </c>
      <c r="E363" s="345" t="n">
        <v>2.5</v>
      </c>
      <c r="F363" s="349" t="inlineStr">
        <is>
          <t>200</t>
        </is>
      </c>
      <c r="G363" s="349" t="inlineStr">
        <is>
          <t>Tubo PVC</t>
        </is>
      </c>
      <c r="H363" s="345" t="n">
        <v>0.6</v>
      </c>
      <c r="I363" s="345" t="n">
        <v>1.19</v>
      </c>
      <c r="J363" s="365" t="inlineStr">
        <is>
          <t>PENDENTE</t>
        </is>
      </c>
    </row>
    <row r="364" ht="15" customHeight="1" s="290">
      <c r="A364" s="295" t="inlineStr">
        <is>
          <t>ESGOTO</t>
        </is>
      </c>
      <c r="B364" s="295" t="inlineStr">
        <is>
          <t>T-359</t>
        </is>
      </c>
      <c r="C364" s="295" t="inlineStr">
        <is>
          <t>PI 14</t>
        </is>
      </c>
      <c r="D364" s="334" t="inlineStr">
        <is>
          <t>PI 15</t>
        </is>
      </c>
      <c r="E364" s="340" t="n">
        <v>2.35</v>
      </c>
      <c r="F364" s="334" t="inlineStr">
        <is>
          <t>200</t>
        </is>
      </c>
      <c r="G364" s="334" t="inlineStr">
        <is>
          <t>Tubo PVC</t>
        </is>
      </c>
      <c r="H364" s="340" t="n">
        <v>0.6</v>
      </c>
      <c r="I364" s="340" t="n">
        <v>1.13</v>
      </c>
      <c r="J364" s="365" t="inlineStr">
        <is>
          <t>PENDENTE</t>
        </is>
      </c>
    </row>
    <row r="365" ht="15" customHeight="1" s="290">
      <c r="A365" s="296" t="inlineStr">
        <is>
          <t>ESGOTO</t>
        </is>
      </c>
      <c r="B365" s="296" t="inlineStr">
        <is>
          <t>T-360</t>
        </is>
      </c>
      <c r="C365" s="296" t="inlineStr">
        <is>
          <t>PI 15</t>
        </is>
      </c>
      <c r="D365" s="349" t="inlineStr">
        <is>
          <t>PI 14</t>
        </is>
      </c>
      <c r="E365" s="345" t="n">
        <v>1.41</v>
      </c>
      <c r="F365" s="349" t="inlineStr">
        <is>
          <t>200</t>
        </is>
      </c>
      <c r="G365" s="349" t="inlineStr">
        <is>
          <t>Tubo PVC</t>
        </is>
      </c>
      <c r="H365" s="345" t="n">
        <v>0.6</v>
      </c>
      <c r="I365" s="345" t="n">
        <v>0.68</v>
      </c>
      <c r="J365" s="365" t="inlineStr">
        <is>
          <t>PENDENTE</t>
        </is>
      </c>
    </row>
    <row r="366" ht="15" customHeight="1" s="290">
      <c r="A366" s="295" t="inlineStr">
        <is>
          <t>ESGOTO</t>
        </is>
      </c>
      <c r="B366" s="295" t="inlineStr">
        <is>
          <t>T-361</t>
        </is>
      </c>
      <c r="C366" s="295" t="inlineStr">
        <is>
          <t>PI 15</t>
        </is>
      </c>
      <c r="D366" s="334" t="inlineStr">
        <is>
          <t>PI 16</t>
        </is>
      </c>
      <c r="E366" s="340" t="n">
        <v>14.67</v>
      </c>
      <c r="F366" s="334" t="inlineStr">
        <is>
          <t>200</t>
        </is>
      </c>
      <c r="G366" s="334" t="inlineStr">
        <is>
          <t>Tubo PVC</t>
        </is>
      </c>
      <c r="H366" s="340" t="n">
        <v>0.6</v>
      </c>
      <c r="I366" s="340" t="n">
        <v>7.04</v>
      </c>
      <c r="J366" s="365" t="inlineStr">
        <is>
          <t>PENDENTE</t>
        </is>
      </c>
    </row>
    <row r="367" ht="15" customHeight="1" s="290">
      <c r="A367" s="296" t="inlineStr">
        <is>
          <t>ESGOTO</t>
        </is>
      </c>
      <c r="B367" s="296" t="inlineStr">
        <is>
          <t>T-362</t>
        </is>
      </c>
      <c r="C367" s="296" t="inlineStr">
        <is>
          <t>PI 16</t>
        </is>
      </c>
      <c r="D367" s="349" t="inlineStr">
        <is>
          <t>PI 17</t>
        </is>
      </c>
      <c r="E367" s="345" t="n">
        <v>5.76</v>
      </c>
      <c r="F367" s="349" t="inlineStr">
        <is>
          <t>200</t>
        </is>
      </c>
      <c r="G367" s="349" t="inlineStr">
        <is>
          <t>Tubo PVC</t>
        </is>
      </c>
      <c r="H367" s="345" t="n">
        <v>0.6</v>
      </c>
      <c r="I367" s="345" t="n">
        <v>2.76</v>
      </c>
      <c r="J367" s="365" t="inlineStr">
        <is>
          <t>PENDENTE</t>
        </is>
      </c>
    </row>
    <row r="368" ht="15" customHeight="1" s="290">
      <c r="A368" s="295" t="inlineStr">
        <is>
          <t>ESGOTO</t>
        </is>
      </c>
      <c r="B368" s="295" t="inlineStr">
        <is>
          <t>T-363</t>
        </is>
      </c>
      <c r="C368" s="295" t="inlineStr">
        <is>
          <t>PI 16</t>
        </is>
      </c>
      <c r="D368" s="334" t="inlineStr">
        <is>
          <t>PI 17</t>
        </is>
      </c>
      <c r="E368" s="340" t="n">
        <v>2.5</v>
      </c>
      <c r="F368" s="334" t="inlineStr">
        <is>
          <t>200</t>
        </is>
      </c>
      <c r="G368" s="334" t="inlineStr">
        <is>
          <t>Tubo PVC</t>
        </is>
      </c>
      <c r="H368" s="340" t="n">
        <v>0.6</v>
      </c>
      <c r="I368" s="340" t="n">
        <v>1.2</v>
      </c>
      <c r="J368" s="365" t="inlineStr">
        <is>
          <t>PENDENTE</t>
        </is>
      </c>
    </row>
    <row r="369" ht="15" customHeight="1" s="290">
      <c r="A369" s="296" t="inlineStr">
        <is>
          <t>ESGOTO</t>
        </is>
      </c>
      <c r="B369" s="296" t="inlineStr">
        <is>
          <t>T-364</t>
        </is>
      </c>
      <c r="C369" s="296" t="inlineStr">
        <is>
          <t>PI 17</t>
        </is>
      </c>
      <c r="D369" s="349" t="inlineStr">
        <is>
          <t>PI 18</t>
        </is>
      </c>
      <c r="E369" s="345" t="n">
        <v>3.05</v>
      </c>
      <c r="F369" s="349" t="inlineStr">
        <is>
          <t>200</t>
        </is>
      </c>
      <c r="G369" s="349" t="inlineStr">
        <is>
          <t>Tubo PVC</t>
        </is>
      </c>
      <c r="H369" s="345" t="n">
        <v>0.6</v>
      </c>
      <c r="I369" s="345" t="n">
        <v>1.46</v>
      </c>
      <c r="J369" s="365" t="inlineStr">
        <is>
          <t>PENDENTE</t>
        </is>
      </c>
    </row>
    <row r="370" ht="15" customHeight="1" s="290">
      <c r="A370" s="295" t="inlineStr">
        <is>
          <t>ESGOTO</t>
        </is>
      </c>
      <c r="B370" s="295" t="inlineStr">
        <is>
          <t>T-365</t>
        </is>
      </c>
      <c r="C370" s="295" t="inlineStr">
        <is>
          <t>PI 17</t>
        </is>
      </c>
      <c r="D370" s="334" t="inlineStr">
        <is>
          <t>PI 18</t>
        </is>
      </c>
      <c r="E370" s="340" t="n">
        <v>1.83</v>
      </c>
      <c r="F370" s="334" t="inlineStr">
        <is>
          <t>200</t>
        </is>
      </c>
      <c r="G370" s="334" t="inlineStr">
        <is>
          <t>Tubo PVC</t>
        </is>
      </c>
      <c r="H370" s="340" t="n">
        <v>0.6</v>
      </c>
      <c r="I370" s="340" t="n">
        <v>0.88</v>
      </c>
      <c r="J370" s="365" t="inlineStr">
        <is>
          <t>PENDENTE</t>
        </is>
      </c>
    </row>
    <row r="371" ht="15" customHeight="1" s="290">
      <c r="A371" s="296" t="inlineStr">
        <is>
          <t>ESGOTO</t>
        </is>
      </c>
      <c r="B371" s="296" t="inlineStr">
        <is>
          <t>T-366</t>
        </is>
      </c>
      <c r="C371" s="296" t="inlineStr">
        <is>
          <t>PI 18</t>
        </is>
      </c>
      <c r="D371" s="349" t="inlineStr">
        <is>
          <t>PI 19</t>
        </is>
      </c>
      <c r="E371" s="345" t="n">
        <v>6.28</v>
      </c>
      <c r="F371" s="349" t="inlineStr">
        <is>
          <t>200</t>
        </is>
      </c>
      <c r="G371" s="349" t="inlineStr">
        <is>
          <t>Tubo PVC</t>
        </is>
      </c>
      <c r="H371" s="345" t="n">
        <v>0.6</v>
      </c>
      <c r="I371" s="345" t="n">
        <v>3.01</v>
      </c>
      <c r="J371" s="365" t="inlineStr">
        <is>
          <t>PENDENTE</t>
        </is>
      </c>
    </row>
    <row r="372" ht="15" customHeight="1" s="290">
      <c r="A372" s="295" t="inlineStr">
        <is>
          <t>ESGOTO</t>
        </is>
      </c>
      <c r="B372" s="295" t="inlineStr">
        <is>
          <t>T-367</t>
        </is>
      </c>
      <c r="C372" s="295" t="inlineStr">
        <is>
          <t>PI 18</t>
        </is>
      </c>
      <c r="D372" s="334" t="inlineStr">
        <is>
          <t>PI 19</t>
        </is>
      </c>
      <c r="E372" s="340" t="n">
        <v>2.5</v>
      </c>
      <c r="F372" s="334" t="inlineStr">
        <is>
          <t>200</t>
        </is>
      </c>
      <c r="G372" s="334" t="inlineStr">
        <is>
          <t>Tubo PVC</t>
        </is>
      </c>
      <c r="H372" s="340" t="n">
        <v>0.6</v>
      </c>
      <c r="I372" s="340" t="n">
        <v>1.2</v>
      </c>
      <c r="J372" s="365" t="inlineStr">
        <is>
          <t>PENDENTE</t>
        </is>
      </c>
    </row>
    <row r="373" ht="15" customHeight="1" s="290">
      <c r="A373" s="296" t="inlineStr">
        <is>
          <t>ESGOTO</t>
        </is>
      </c>
      <c r="B373" s="296" t="inlineStr">
        <is>
          <t>T-368</t>
        </is>
      </c>
      <c r="C373" s="296" t="inlineStr">
        <is>
          <t>PI 18</t>
        </is>
      </c>
      <c r="D373" s="349" t="inlineStr">
        <is>
          <t>PI 13</t>
        </is>
      </c>
      <c r="E373" s="345" t="n">
        <v>13.22</v>
      </c>
      <c r="F373" s="349" t="inlineStr">
        <is>
          <t>200</t>
        </is>
      </c>
      <c r="G373" s="349" t="inlineStr">
        <is>
          <t>Tubo PVC</t>
        </is>
      </c>
      <c r="H373" s="345" t="n">
        <v>0.6</v>
      </c>
      <c r="I373" s="345" t="n">
        <v>6.3</v>
      </c>
      <c r="J373" s="365" t="inlineStr">
        <is>
          <t>PENDENTE</t>
        </is>
      </c>
    </row>
    <row r="374" ht="15" customHeight="1" s="290">
      <c r="A374" s="295" t="inlineStr">
        <is>
          <t>ESGOTO</t>
        </is>
      </c>
      <c r="B374" s="295" t="inlineStr">
        <is>
          <t>T-369</t>
        </is>
      </c>
      <c r="C374" s="295" t="inlineStr">
        <is>
          <t>PI 19</t>
        </is>
      </c>
      <c r="D374" s="334" t="inlineStr">
        <is>
          <t>PI 07</t>
        </is>
      </c>
      <c r="E374" s="340" t="n">
        <v>6.4</v>
      </c>
      <c r="F374" s="334" t="inlineStr">
        <is>
          <t>200</t>
        </is>
      </c>
      <c r="G374" s="334" t="inlineStr">
        <is>
          <t>Tubo PVC</t>
        </is>
      </c>
      <c r="H374" s="340" t="n">
        <v>0.6</v>
      </c>
      <c r="I374" s="340" t="n">
        <v>3.07</v>
      </c>
      <c r="J374" s="365" t="inlineStr">
        <is>
          <t>PENDENTE</t>
        </is>
      </c>
    </row>
    <row r="375" ht="15" customHeight="1" s="290">
      <c r="A375" s="296" t="inlineStr">
        <is>
          <t>ESGOTO</t>
        </is>
      </c>
      <c r="B375" s="296" t="inlineStr">
        <is>
          <t>T-370</t>
        </is>
      </c>
      <c r="C375" s="296" t="inlineStr">
        <is>
          <t>PI 19</t>
        </is>
      </c>
      <c r="D375" s="349" t="inlineStr">
        <is>
          <t>PI 07</t>
        </is>
      </c>
      <c r="E375" s="345" t="n">
        <v>2.5</v>
      </c>
      <c r="F375" s="349" t="inlineStr">
        <is>
          <t>200</t>
        </is>
      </c>
      <c r="G375" s="349" t="inlineStr">
        <is>
          <t>Tubo PVC</t>
        </is>
      </c>
      <c r="H375" s="345" t="n">
        <v>0.6</v>
      </c>
      <c r="I375" s="345" t="n">
        <v>1.2</v>
      </c>
      <c r="J375" s="365" t="inlineStr">
        <is>
          <t>PENDENTE</t>
        </is>
      </c>
    </row>
    <row r="376" ht="15" customHeight="1" s="290">
      <c r="A376" s="295" t="inlineStr">
        <is>
          <t>ESGOTO</t>
        </is>
      </c>
      <c r="B376" s="295" t="inlineStr">
        <is>
          <t>T-371</t>
        </is>
      </c>
      <c r="C376" s="295" t="inlineStr">
        <is>
          <t>PI 12</t>
        </is>
      </c>
      <c r="D376" s="334" t="inlineStr">
        <is>
          <t>PI 06</t>
        </is>
      </c>
      <c r="E376" s="340" t="n">
        <v>7.4</v>
      </c>
      <c r="F376" s="334" t="inlineStr">
        <is>
          <t>200</t>
        </is>
      </c>
      <c r="G376" s="334" t="inlineStr">
        <is>
          <t>Tubo PVC</t>
        </is>
      </c>
      <c r="H376" s="340" t="n">
        <v>0.6</v>
      </c>
      <c r="I376" s="340" t="n">
        <v>3.55</v>
      </c>
      <c r="J376" s="365" t="inlineStr">
        <is>
          <t>PENDENTE</t>
        </is>
      </c>
    </row>
    <row r="377" ht="15" customHeight="1" s="290">
      <c r="A377" s="296" t="inlineStr">
        <is>
          <t>ESGOTO</t>
        </is>
      </c>
      <c r="B377" s="296" t="inlineStr">
        <is>
          <t>T-372</t>
        </is>
      </c>
      <c r="C377" s="296" t="inlineStr">
        <is>
          <t>PI 12</t>
        </is>
      </c>
      <c r="D377" s="349" t="inlineStr">
        <is>
          <t>PI 06</t>
        </is>
      </c>
      <c r="E377" s="345" t="n">
        <v>2.5</v>
      </c>
      <c r="F377" s="349" t="inlineStr">
        <is>
          <t>200</t>
        </is>
      </c>
      <c r="G377" s="349" t="inlineStr">
        <is>
          <t>Tubo PVC</t>
        </is>
      </c>
      <c r="H377" s="345" t="n">
        <v>0.6</v>
      </c>
      <c r="I377" s="345" t="n">
        <v>1.2</v>
      </c>
      <c r="J377" s="365" t="inlineStr">
        <is>
          <t>PENDENTE</t>
        </is>
      </c>
    </row>
    <row r="378" ht="15" customHeight="1" s="290">
      <c r="A378" s="295" t="inlineStr">
        <is>
          <t>ESGOTO</t>
        </is>
      </c>
      <c r="B378" s="295" t="inlineStr">
        <is>
          <t>T-373</t>
        </is>
      </c>
      <c r="C378" s="295" t="inlineStr">
        <is>
          <t>PI 14</t>
        </is>
      </c>
      <c r="D378" s="334" t="inlineStr">
        <is>
          <t>PI 20</t>
        </is>
      </c>
      <c r="E378" s="340" t="n">
        <v>3.61</v>
      </c>
      <c r="F378" s="334" t="inlineStr">
        <is>
          <t>200</t>
        </is>
      </c>
      <c r="G378" s="334" t="inlineStr">
        <is>
          <t>Tubo PVC</t>
        </is>
      </c>
      <c r="H378" s="340" t="n">
        <v>0.6</v>
      </c>
      <c r="I378" s="340" t="n">
        <v>1.73</v>
      </c>
      <c r="J378" s="365" t="inlineStr">
        <is>
          <t>PENDENTE</t>
        </is>
      </c>
    </row>
    <row r="379" ht="15" customHeight="1" s="290">
      <c r="A379" s="296" t="inlineStr">
        <is>
          <t>ESGOTO</t>
        </is>
      </c>
      <c r="B379" s="296" t="inlineStr">
        <is>
          <t>T-374</t>
        </is>
      </c>
      <c r="C379" s="296" t="inlineStr">
        <is>
          <t>PI 14</t>
        </is>
      </c>
      <c r="D379" s="349" t="inlineStr">
        <is>
          <t>PI 20</t>
        </is>
      </c>
      <c r="E379" s="345" t="n">
        <v>2.17</v>
      </c>
      <c r="F379" s="349" t="inlineStr">
        <is>
          <t>200</t>
        </is>
      </c>
      <c r="G379" s="349" t="inlineStr">
        <is>
          <t>Tubo PVC</t>
        </is>
      </c>
      <c r="H379" s="345" t="n">
        <v>0.6</v>
      </c>
      <c r="I379" s="345" t="n">
        <v>1.04</v>
      </c>
      <c r="J379" s="365" t="inlineStr">
        <is>
          <t>PENDENTE</t>
        </is>
      </c>
    </row>
    <row r="380" ht="15" customHeight="1" s="290">
      <c r="A380" s="295" t="inlineStr">
        <is>
          <t>ESGOTO</t>
        </is>
      </c>
      <c r="B380" s="295" t="inlineStr">
        <is>
          <t>T-375</t>
        </is>
      </c>
      <c r="C380" s="295" t="inlineStr">
        <is>
          <t>PI 20</t>
        </is>
      </c>
      <c r="D380" s="334" t="inlineStr">
        <is>
          <t>PI 21</t>
        </is>
      </c>
      <c r="E380" s="340" t="n">
        <v>21.5</v>
      </c>
      <c r="F380" s="334" t="inlineStr">
        <is>
          <t>200</t>
        </is>
      </c>
      <c r="G380" s="334" t="inlineStr">
        <is>
          <t>Tubo PVC</t>
        </is>
      </c>
      <c r="H380" s="340" t="n">
        <v>0.6</v>
      </c>
      <c r="I380" s="340" t="n">
        <v>10.32</v>
      </c>
      <c r="J380" s="365" t="inlineStr">
        <is>
          <t>PENDENTE</t>
        </is>
      </c>
    </row>
    <row r="381" ht="15" customHeight="1" s="290">
      <c r="A381" s="296" t="inlineStr">
        <is>
          <t>ESGOTO</t>
        </is>
      </c>
      <c r="B381" s="296" t="inlineStr">
        <is>
          <t>T-376</t>
        </is>
      </c>
      <c r="C381" s="296" t="inlineStr">
        <is>
          <t>PI 21</t>
        </is>
      </c>
      <c r="D381" s="349" t="inlineStr">
        <is>
          <t>PI 22</t>
        </is>
      </c>
      <c r="E381" s="345" t="n">
        <v>16.09</v>
      </c>
      <c r="F381" s="349" t="inlineStr">
        <is>
          <t>200</t>
        </is>
      </c>
      <c r="G381" s="349" t="inlineStr">
        <is>
          <t>Tubo PVC</t>
        </is>
      </c>
      <c r="H381" s="345" t="n">
        <v>0.6</v>
      </c>
      <c r="I381" s="345" t="n">
        <v>7.72</v>
      </c>
      <c r="J381" s="365" t="inlineStr">
        <is>
          <t>PENDENTE</t>
        </is>
      </c>
    </row>
    <row r="382" ht="15" customHeight="1" s="290">
      <c r="A382" s="295" t="inlineStr">
        <is>
          <t>ESGOTO</t>
        </is>
      </c>
      <c r="B382" s="295" t="inlineStr">
        <is>
          <t>T-377</t>
        </is>
      </c>
      <c r="C382" s="295" t="inlineStr">
        <is>
          <t>PI 22</t>
        </is>
      </c>
      <c r="D382" s="334" t="inlineStr">
        <is>
          <t>PI 23</t>
        </is>
      </c>
      <c r="E382" s="340" t="n">
        <v>12.73</v>
      </c>
      <c r="F382" s="334" t="inlineStr">
        <is>
          <t>200</t>
        </is>
      </c>
      <c r="G382" s="334" t="inlineStr">
        <is>
          <t>Tubo PVC</t>
        </is>
      </c>
      <c r="H382" s="340" t="n">
        <v>0.6</v>
      </c>
      <c r="I382" s="340" t="n">
        <v>6.11</v>
      </c>
      <c r="J382" s="365" t="inlineStr">
        <is>
          <t>PENDENTE</t>
        </is>
      </c>
    </row>
    <row r="383" ht="15" customHeight="1" s="290">
      <c r="A383" s="296" t="inlineStr">
        <is>
          <t>ESGOTO</t>
        </is>
      </c>
      <c r="B383" s="296" t="inlineStr">
        <is>
          <t>T-378</t>
        </is>
      </c>
      <c r="C383" s="296" t="inlineStr">
        <is>
          <t>PI 23</t>
        </is>
      </c>
      <c r="D383" s="349" t="inlineStr">
        <is>
          <t>PI 24</t>
        </is>
      </c>
      <c r="E383" s="345" t="n">
        <v>9.43</v>
      </c>
      <c r="F383" s="349" t="inlineStr">
        <is>
          <t>200</t>
        </is>
      </c>
      <c r="G383" s="349" t="inlineStr">
        <is>
          <t>Tubo PVC</t>
        </is>
      </c>
      <c r="H383" s="345" t="n">
        <v>0.6</v>
      </c>
      <c r="I383" s="345" t="n">
        <v>4.53</v>
      </c>
      <c r="J383" s="365" t="inlineStr">
        <is>
          <t>PENDENTE</t>
        </is>
      </c>
    </row>
    <row r="384" ht="15" customHeight="1" s="290">
      <c r="A384" s="295" t="inlineStr">
        <is>
          <t>ESGOTO</t>
        </is>
      </c>
      <c r="B384" s="295" t="inlineStr">
        <is>
          <t>T-379</t>
        </is>
      </c>
      <c r="C384" s="295" t="inlineStr">
        <is>
          <t>PI 23</t>
        </is>
      </c>
      <c r="D384" s="334" t="inlineStr">
        <is>
          <t>PI 24</t>
        </is>
      </c>
      <c r="E384" s="340" t="n">
        <v>2.5</v>
      </c>
      <c r="F384" s="334" t="inlineStr">
        <is>
          <t>200</t>
        </is>
      </c>
      <c r="G384" s="334" t="inlineStr">
        <is>
          <t>Tubo PVC</t>
        </is>
      </c>
      <c r="H384" s="340" t="n">
        <v>0.6</v>
      </c>
      <c r="I384" s="340" t="n">
        <v>1.2</v>
      </c>
      <c r="J384" s="365" t="inlineStr">
        <is>
          <t>PENDENTE</t>
        </is>
      </c>
    </row>
    <row r="385" ht="15" customHeight="1" s="290">
      <c r="A385" s="296" t="inlineStr">
        <is>
          <t>ESGOTO</t>
        </is>
      </c>
      <c r="B385" s="296" t="inlineStr">
        <is>
          <t>T-380</t>
        </is>
      </c>
      <c r="C385" s="296" t="inlineStr">
        <is>
          <t>PI 24</t>
        </is>
      </c>
      <c r="D385" s="349" t="inlineStr">
        <is>
          <t>PI 25</t>
        </is>
      </c>
      <c r="E385" s="345" t="n">
        <v>11.97</v>
      </c>
      <c r="F385" s="349" t="inlineStr">
        <is>
          <t>200</t>
        </is>
      </c>
      <c r="G385" s="349" t="inlineStr">
        <is>
          <t>Tubo PVC</t>
        </is>
      </c>
      <c r="H385" s="345" t="n">
        <v>0.6</v>
      </c>
      <c r="I385" s="345" t="n">
        <v>5.75</v>
      </c>
      <c r="J385" s="365" t="inlineStr">
        <is>
          <t>PENDENTE</t>
        </is>
      </c>
    </row>
    <row r="386" ht="15" customHeight="1" s="290">
      <c r="A386" s="295" t="inlineStr">
        <is>
          <t>ESGOTO</t>
        </is>
      </c>
      <c r="B386" s="295" t="inlineStr">
        <is>
          <t>T-381</t>
        </is>
      </c>
      <c r="C386" s="295" t="inlineStr">
        <is>
          <t>PI 22</t>
        </is>
      </c>
      <c r="D386" s="334" t="inlineStr">
        <is>
          <t>PI 26</t>
        </is>
      </c>
      <c r="E386" s="340" t="n">
        <v>21.94</v>
      </c>
      <c r="F386" s="334" t="inlineStr">
        <is>
          <t>200</t>
        </is>
      </c>
      <c r="G386" s="334" t="inlineStr">
        <is>
          <t>Tubo PVC</t>
        </is>
      </c>
      <c r="H386" s="340" t="n">
        <v>0.6</v>
      </c>
      <c r="I386" s="340" t="n">
        <v>10.53</v>
      </c>
      <c r="J386" s="365" t="inlineStr">
        <is>
          <t>PENDENTE</t>
        </is>
      </c>
    </row>
    <row r="387" ht="15" customHeight="1" s="290">
      <c r="A387" s="296" t="inlineStr">
        <is>
          <t>ESGOTO</t>
        </is>
      </c>
      <c r="B387" s="296" t="inlineStr">
        <is>
          <t>T-382</t>
        </is>
      </c>
      <c r="C387" s="296" t="inlineStr">
        <is>
          <t>PI 26</t>
        </is>
      </c>
      <c r="D387" s="349" t="inlineStr">
        <is>
          <t>PI 27</t>
        </is>
      </c>
      <c r="E387" s="345" t="n">
        <v>17.21</v>
      </c>
      <c r="F387" s="349" t="inlineStr">
        <is>
          <t>200</t>
        </is>
      </c>
      <c r="G387" s="349" t="inlineStr">
        <is>
          <t>Tubo PVC</t>
        </is>
      </c>
      <c r="H387" s="345" t="n">
        <v>0.6</v>
      </c>
      <c r="I387" s="345" t="n">
        <v>8.26</v>
      </c>
      <c r="J387" s="365" t="inlineStr">
        <is>
          <t>PENDENTE</t>
        </is>
      </c>
    </row>
    <row r="388" ht="15" customHeight="1" s="290">
      <c r="A388" s="295" t="inlineStr">
        <is>
          <t>ESGOTO</t>
        </is>
      </c>
      <c r="B388" s="295" t="inlineStr">
        <is>
          <t>T-383</t>
        </is>
      </c>
      <c r="C388" s="295" t="inlineStr">
        <is>
          <t>PI 27</t>
        </is>
      </c>
      <c r="D388" s="334" t="inlineStr">
        <is>
          <t>PI 28</t>
        </is>
      </c>
      <c r="E388" s="340" t="n">
        <v>10.07</v>
      </c>
      <c r="F388" s="334" t="inlineStr">
        <is>
          <t>200</t>
        </is>
      </c>
      <c r="G388" s="334" t="inlineStr">
        <is>
          <t>Tubo PVC</t>
        </is>
      </c>
      <c r="H388" s="340" t="n">
        <v>0.6</v>
      </c>
      <c r="I388" s="340" t="n">
        <v>4.83</v>
      </c>
      <c r="J388" s="365" t="inlineStr">
        <is>
          <t>PENDENTE</t>
        </is>
      </c>
    </row>
    <row r="389" ht="15" customHeight="1" s="290">
      <c r="A389" s="296" t="inlineStr">
        <is>
          <t>ESGOTO</t>
        </is>
      </c>
      <c r="B389" s="296" t="inlineStr">
        <is>
          <t>T-384</t>
        </is>
      </c>
      <c r="C389" s="296" t="inlineStr">
        <is>
          <t>PI 28</t>
        </is>
      </c>
      <c r="D389" s="349" t="inlineStr">
        <is>
          <t>PI 27</t>
        </is>
      </c>
      <c r="E389" s="345" t="n">
        <v>2.5</v>
      </c>
      <c r="F389" s="349" t="inlineStr">
        <is>
          <t>200</t>
        </is>
      </c>
      <c r="G389" s="349" t="inlineStr">
        <is>
          <t>Tubo PVC</t>
        </is>
      </c>
      <c r="H389" s="345" t="n">
        <v>0.6</v>
      </c>
      <c r="I389" s="345" t="n">
        <v>1.2</v>
      </c>
      <c r="J389" s="365" t="inlineStr">
        <is>
          <t>PENDENTE</t>
        </is>
      </c>
    </row>
    <row r="390" ht="15" customHeight="1" s="290">
      <c r="A390" s="295" t="inlineStr">
        <is>
          <t>ESGOTO</t>
        </is>
      </c>
      <c r="B390" s="295" t="inlineStr">
        <is>
          <t>T-385</t>
        </is>
      </c>
      <c r="C390" s="295" t="inlineStr">
        <is>
          <t>PI 29</t>
        </is>
      </c>
      <c r="D390" s="334" t="inlineStr">
        <is>
          <t>PI 28</t>
        </is>
      </c>
      <c r="E390" s="340" t="n">
        <v>6.53</v>
      </c>
      <c r="F390" s="334" t="inlineStr">
        <is>
          <t>200</t>
        </is>
      </c>
      <c r="G390" s="334" t="inlineStr">
        <is>
          <t>Tubo PVC</t>
        </is>
      </c>
      <c r="H390" s="340" t="n">
        <v>0.6</v>
      </c>
      <c r="I390" s="340" t="n">
        <v>3.13</v>
      </c>
      <c r="J390" s="365" t="inlineStr">
        <is>
          <t>PENDENTE</t>
        </is>
      </c>
    </row>
    <row r="391" ht="15" customHeight="1" s="290">
      <c r="A391" s="296" t="inlineStr">
        <is>
          <t>ESGOTO</t>
        </is>
      </c>
      <c r="B391" s="296" t="inlineStr">
        <is>
          <t>T-386</t>
        </is>
      </c>
      <c r="C391" s="296" t="inlineStr">
        <is>
          <t>PI 29</t>
        </is>
      </c>
      <c r="D391" s="349" t="inlineStr">
        <is>
          <t>PI 28</t>
        </is>
      </c>
      <c r="E391" s="345" t="n">
        <v>2.5</v>
      </c>
      <c r="F391" s="349" t="inlineStr">
        <is>
          <t>200</t>
        </is>
      </c>
      <c r="G391" s="349" t="inlineStr">
        <is>
          <t>Tubo PVC</t>
        </is>
      </c>
      <c r="H391" s="345" t="n">
        <v>0.6</v>
      </c>
      <c r="I391" s="345" t="n">
        <v>1.2</v>
      </c>
      <c r="J391" s="365" t="inlineStr">
        <is>
          <t>PENDENTE</t>
        </is>
      </c>
    </row>
    <row r="392" ht="15" customHeight="1" s="290">
      <c r="A392" s="295" t="inlineStr">
        <is>
          <t>ESGOTO</t>
        </is>
      </c>
      <c r="B392" s="295" t="inlineStr">
        <is>
          <t>T-387</t>
        </is>
      </c>
      <c r="C392" s="295" t="inlineStr">
        <is>
          <t>PI 26</t>
        </is>
      </c>
      <c r="D392" s="334" t="inlineStr">
        <is>
          <t>PI 20</t>
        </is>
      </c>
      <c r="E392" s="340" t="n">
        <v>16.35</v>
      </c>
      <c r="F392" s="334" t="inlineStr">
        <is>
          <t>200</t>
        </is>
      </c>
      <c r="G392" s="334" t="inlineStr">
        <is>
          <t>Tubo PVC</t>
        </is>
      </c>
      <c r="H392" s="340" t="n">
        <v>0.6</v>
      </c>
      <c r="I392" s="340" t="n">
        <v>7.85</v>
      </c>
      <c r="J392" s="365" t="inlineStr">
        <is>
          <t>PENDENTE</t>
        </is>
      </c>
    </row>
    <row r="393" ht="15" customHeight="1" s="290">
      <c r="A393" s="296" t="inlineStr">
        <is>
          <t>ESGOTO</t>
        </is>
      </c>
      <c r="B393" s="296" t="inlineStr">
        <is>
          <t>T-388</t>
        </is>
      </c>
      <c r="C393" s="296" t="inlineStr">
        <is>
          <t>PI 29</t>
        </is>
      </c>
      <c r="D393" s="349" t="inlineStr">
        <is>
          <t>PI 30</t>
        </is>
      </c>
      <c r="E393" s="345" t="n">
        <v>11.05</v>
      </c>
      <c r="F393" s="349" t="inlineStr">
        <is>
          <t>200</t>
        </is>
      </c>
      <c r="G393" s="349" t="inlineStr">
        <is>
          <t>Tubo PVC</t>
        </is>
      </c>
      <c r="H393" s="345" t="n">
        <v>0.6</v>
      </c>
      <c r="I393" s="345" t="n">
        <v>5.3</v>
      </c>
      <c r="J393" s="365" t="inlineStr">
        <is>
          <t>PENDENTE</t>
        </is>
      </c>
    </row>
    <row r="394" ht="15" customHeight="1" s="290">
      <c r="A394" s="295" t="inlineStr">
        <is>
          <t>ESGOTO</t>
        </is>
      </c>
      <c r="B394" s="295" t="inlineStr">
        <is>
          <t>T-389</t>
        </is>
      </c>
      <c r="C394" s="295" t="inlineStr">
        <is>
          <t>PI 30</t>
        </is>
      </c>
      <c r="D394" s="334" t="inlineStr">
        <is>
          <t>PI 31</t>
        </is>
      </c>
      <c r="E394" s="340" t="n">
        <v>9.119999999999999</v>
      </c>
      <c r="F394" s="334" t="inlineStr">
        <is>
          <t>200</t>
        </is>
      </c>
      <c r="G394" s="334" t="inlineStr">
        <is>
          <t>Tubo PVC</t>
        </is>
      </c>
      <c r="H394" s="340" t="n">
        <v>0.58</v>
      </c>
      <c r="I394" s="340" t="n">
        <v>4.21</v>
      </c>
      <c r="J394" s="365" t="inlineStr">
        <is>
          <t>PENDENTE</t>
        </is>
      </c>
    </row>
    <row r="395" ht="15" customHeight="1" s="290">
      <c r="A395" s="296" t="inlineStr">
        <is>
          <t>ESGOTO</t>
        </is>
      </c>
      <c r="B395" s="296" t="inlineStr">
        <is>
          <t>T-390</t>
        </is>
      </c>
      <c r="C395" s="296" t="inlineStr">
        <is>
          <t>PI 31</t>
        </is>
      </c>
      <c r="D395" s="349" t="inlineStr">
        <is>
          <t>PI 30</t>
        </is>
      </c>
      <c r="E395" s="345" t="n">
        <v>2.5</v>
      </c>
      <c r="F395" s="349" t="inlineStr">
        <is>
          <t>200</t>
        </is>
      </c>
      <c r="G395" s="349" t="inlineStr">
        <is>
          <t>Tubo PVC</t>
        </is>
      </c>
      <c r="H395" s="345" t="n">
        <v>0.58</v>
      </c>
      <c r="I395" s="345" t="n">
        <v>1.16</v>
      </c>
      <c r="J395" s="365" t="inlineStr">
        <is>
          <t>PENDENTE</t>
        </is>
      </c>
    </row>
    <row r="396" ht="15" customHeight="1" s="290">
      <c r="A396" s="295" t="inlineStr">
        <is>
          <t>ESGOTO</t>
        </is>
      </c>
      <c r="B396" s="295" t="inlineStr">
        <is>
          <t>T-391</t>
        </is>
      </c>
      <c r="C396" s="295" t="inlineStr">
        <is>
          <t>PI 31</t>
        </is>
      </c>
      <c r="D396" s="334" t="inlineStr">
        <is>
          <t>PI 32</t>
        </is>
      </c>
      <c r="E396" s="340" t="n">
        <v>13.82</v>
      </c>
      <c r="F396" s="334" t="inlineStr">
        <is>
          <t>200</t>
        </is>
      </c>
      <c r="G396" s="334" t="inlineStr">
        <is>
          <t>Tubo PVC</t>
        </is>
      </c>
      <c r="H396" s="340" t="n">
        <v>0.58</v>
      </c>
      <c r="I396" s="340" t="n">
        <v>6.39</v>
      </c>
      <c r="J396" s="365" t="inlineStr">
        <is>
          <t>PENDENTE</t>
        </is>
      </c>
    </row>
    <row r="397" ht="15" customHeight="1" s="290">
      <c r="A397" s="296" t="inlineStr">
        <is>
          <t>ESGOTO</t>
        </is>
      </c>
      <c r="B397" s="296" t="inlineStr">
        <is>
          <t>T-392</t>
        </is>
      </c>
      <c r="C397" s="296" t="inlineStr">
        <is>
          <t>PI 32</t>
        </is>
      </c>
      <c r="D397" s="349" t="inlineStr">
        <is>
          <t>PI 33</t>
        </is>
      </c>
      <c r="E397" s="345" t="n">
        <v>8.66</v>
      </c>
      <c r="F397" s="349" t="inlineStr">
        <is>
          <t>200</t>
        </is>
      </c>
      <c r="G397" s="349" t="inlineStr">
        <is>
          <t>Tubo PVC</t>
        </is>
      </c>
      <c r="H397" s="345" t="n">
        <v>0.6</v>
      </c>
      <c r="I397" s="345" t="n">
        <v>4.16</v>
      </c>
      <c r="J397" s="365" t="inlineStr">
        <is>
          <t>PENDENTE</t>
        </is>
      </c>
    </row>
    <row r="398" ht="15" customHeight="1" s="290">
      <c r="A398" s="295" t="inlineStr">
        <is>
          <t>ESGOTO</t>
        </is>
      </c>
      <c r="B398" s="295" t="inlineStr">
        <is>
          <t>T-393</t>
        </is>
      </c>
      <c r="C398" s="295" t="inlineStr">
        <is>
          <t>PI 33</t>
        </is>
      </c>
      <c r="D398" s="334" t="inlineStr">
        <is>
          <t>PI 32</t>
        </is>
      </c>
      <c r="E398" s="340" t="n">
        <v>2.5</v>
      </c>
      <c r="F398" s="334" t="inlineStr">
        <is>
          <t>200</t>
        </is>
      </c>
      <c r="G398" s="334" t="inlineStr">
        <is>
          <t>Tubo PVC</t>
        </is>
      </c>
      <c r="H398" s="340" t="n">
        <v>0.6</v>
      </c>
      <c r="I398" s="340" t="n">
        <v>1.2</v>
      </c>
      <c r="J398" s="365" t="inlineStr">
        <is>
          <t>PENDENTE</t>
        </is>
      </c>
    </row>
    <row r="399" ht="15" customHeight="1" s="290">
      <c r="A399" s="296" t="inlineStr">
        <is>
          <t>ESGOTO</t>
        </is>
      </c>
      <c r="B399" s="296" t="inlineStr">
        <is>
          <t>T-394</t>
        </is>
      </c>
      <c r="C399" s="296" t="inlineStr">
        <is>
          <t>PI 31</t>
        </is>
      </c>
      <c r="D399" s="349" t="inlineStr">
        <is>
          <t>PI 16</t>
        </is>
      </c>
      <c r="E399" s="345" t="n">
        <v>5.36</v>
      </c>
      <c r="F399" s="349" t="inlineStr">
        <is>
          <t>200</t>
        </is>
      </c>
      <c r="G399" s="349" t="inlineStr">
        <is>
          <t>Tubo PVC</t>
        </is>
      </c>
      <c r="H399" s="345" t="n">
        <v>0.58</v>
      </c>
      <c r="I399" s="345" t="n">
        <v>2.48</v>
      </c>
      <c r="J399" s="365" t="inlineStr">
        <is>
          <t>PENDENTE</t>
        </is>
      </c>
    </row>
    <row r="400" ht="15" customHeight="1" s="290">
      <c r="A400" s="295" t="inlineStr">
        <is>
          <t>ESGOTO</t>
        </is>
      </c>
      <c r="B400" s="295" t="inlineStr">
        <is>
          <t>T-395</t>
        </is>
      </c>
      <c r="C400" s="295" t="inlineStr">
        <is>
          <t>PI 31</t>
        </is>
      </c>
      <c r="D400" s="334" t="inlineStr">
        <is>
          <t>PI 16</t>
        </is>
      </c>
      <c r="E400" s="340" t="n">
        <v>2.5</v>
      </c>
      <c r="F400" s="334" t="inlineStr">
        <is>
          <t>200</t>
        </is>
      </c>
      <c r="G400" s="334" t="inlineStr">
        <is>
          <t>Tubo PVC</t>
        </is>
      </c>
      <c r="H400" s="340" t="n">
        <v>0.58</v>
      </c>
      <c r="I400" s="340" t="n">
        <v>1.16</v>
      </c>
      <c r="J400" s="365" t="inlineStr">
        <is>
          <t>PENDENTE</t>
        </is>
      </c>
    </row>
    <row r="401" ht="15" customHeight="1" s="290">
      <c r="A401" s="296" t="inlineStr">
        <is>
          <t>ESGOTO</t>
        </is>
      </c>
      <c r="B401" s="296" t="inlineStr">
        <is>
          <t>T-396</t>
        </is>
      </c>
      <c r="C401" s="296" t="inlineStr">
        <is>
          <t>PI 28</t>
        </is>
      </c>
      <c r="D401" s="349" t="inlineStr">
        <is>
          <t>PI 34</t>
        </is>
      </c>
      <c r="E401" s="345" t="n">
        <v>5.52</v>
      </c>
      <c r="F401" s="349" t="inlineStr">
        <is>
          <t>200</t>
        </is>
      </c>
      <c r="G401" s="349" t="inlineStr">
        <is>
          <t>Tubo PVC</t>
        </is>
      </c>
      <c r="H401" s="345" t="n">
        <v>0.6</v>
      </c>
      <c r="I401" s="345" t="n">
        <v>2.65</v>
      </c>
      <c r="J401" s="365" t="inlineStr">
        <is>
          <t>PENDENTE</t>
        </is>
      </c>
    </row>
    <row r="402" ht="15" customHeight="1" s="290">
      <c r="A402" s="295" t="inlineStr">
        <is>
          <t>ESGOTO</t>
        </is>
      </c>
      <c r="B402" s="295" t="inlineStr">
        <is>
          <t>T-397</t>
        </is>
      </c>
      <c r="C402" s="295" t="inlineStr">
        <is>
          <t>PI 34</t>
        </is>
      </c>
      <c r="D402" s="334" t="inlineStr">
        <is>
          <t>PI 28</t>
        </is>
      </c>
      <c r="E402" s="340" t="n">
        <v>2.5</v>
      </c>
      <c r="F402" s="334" t="inlineStr">
        <is>
          <t>200</t>
        </is>
      </c>
      <c r="G402" s="334" t="inlineStr">
        <is>
          <t>Tubo PVC</t>
        </is>
      </c>
      <c r="H402" s="340" t="n">
        <v>0.6</v>
      </c>
      <c r="I402" s="340" t="n">
        <v>1.2</v>
      </c>
      <c r="J402" s="365" t="inlineStr">
        <is>
          <t>PENDENTE</t>
        </is>
      </c>
    </row>
    <row r="403" ht="15" customHeight="1" s="290">
      <c r="A403" s="296" t="inlineStr">
        <is>
          <t>ESGOTO</t>
        </is>
      </c>
      <c r="B403" s="296" t="inlineStr">
        <is>
          <t>T-398</t>
        </is>
      </c>
      <c r="C403" s="296" t="inlineStr">
        <is>
          <t>PI 15</t>
        </is>
      </c>
      <c r="D403" s="349" t="inlineStr">
        <is>
          <t>PI 34</t>
        </is>
      </c>
      <c r="E403" s="345" t="n">
        <v>24.1</v>
      </c>
      <c r="F403" s="349" t="inlineStr">
        <is>
          <t>200</t>
        </is>
      </c>
      <c r="G403" s="349" t="inlineStr">
        <is>
          <t>Tubo PVC</t>
        </is>
      </c>
      <c r="H403" s="345" t="n">
        <v>0.6</v>
      </c>
      <c r="I403" s="345" t="n">
        <v>11.57</v>
      </c>
      <c r="J403" s="365" t="inlineStr">
        <is>
          <t>PENDENTE</t>
        </is>
      </c>
    </row>
    <row r="404" ht="15" customHeight="1" s="290">
      <c r="A404" s="295" t="inlineStr">
        <is>
          <t>ESGOTO</t>
        </is>
      </c>
      <c r="B404" s="295" t="inlineStr">
        <is>
          <t>T-399</t>
        </is>
      </c>
      <c r="C404" s="295" t="inlineStr">
        <is>
          <t>PI 21</t>
        </is>
      </c>
      <c r="D404" s="334" t="inlineStr">
        <is>
          <t>PI 09</t>
        </is>
      </c>
      <c r="E404" s="340" t="n">
        <v>11.05</v>
      </c>
      <c r="F404" s="334" t="inlineStr">
        <is>
          <t>200</t>
        </is>
      </c>
      <c r="G404" s="334" t="inlineStr">
        <is>
          <t>Tubo PVC</t>
        </is>
      </c>
      <c r="H404" s="340" t="n">
        <v>0.6</v>
      </c>
      <c r="I404" s="340" t="n">
        <v>5.3</v>
      </c>
      <c r="J404" s="365" t="inlineStr">
        <is>
          <t>PENDENTE</t>
        </is>
      </c>
    </row>
    <row r="405" ht="15" customHeight="1" s="290">
      <c r="A405" s="296" t="inlineStr">
        <is>
          <t>ESGOTO</t>
        </is>
      </c>
      <c r="B405" s="296" t="inlineStr">
        <is>
          <t>T-400</t>
        </is>
      </c>
      <c r="C405" s="296" t="inlineStr">
        <is>
          <t>PI 27</t>
        </is>
      </c>
      <c r="D405" s="349" t="inlineStr">
        <is>
          <t>PI 24</t>
        </is>
      </c>
      <c r="E405" s="345" t="n">
        <v>22.16</v>
      </c>
      <c r="F405" s="349" t="inlineStr">
        <is>
          <t>200</t>
        </is>
      </c>
      <c r="G405" s="349" t="inlineStr">
        <is>
          <t>Tubo PVC</t>
        </is>
      </c>
      <c r="H405" s="345" t="n">
        <v>0.6</v>
      </c>
      <c r="I405" s="345" t="n">
        <v>10.64</v>
      </c>
      <c r="J405" s="365" t="inlineStr">
        <is>
          <t>PENDENTE</t>
        </is>
      </c>
    </row>
    <row r="406" ht="15" customHeight="1" s="290">
      <c r="A406" s="295" t="inlineStr">
        <is>
          <t>ESGOTO</t>
        </is>
      </c>
      <c r="B406" s="295" t="inlineStr">
        <is>
          <t>T-401</t>
        </is>
      </c>
      <c r="C406" s="295" t="inlineStr">
        <is>
          <t>PI 25</t>
        </is>
      </c>
      <c r="D406" s="334" t="inlineStr">
        <is>
          <t>PI 35</t>
        </is>
      </c>
      <c r="E406" s="340" t="n">
        <v>4.96</v>
      </c>
      <c r="F406" s="334" t="inlineStr">
        <is>
          <t>200</t>
        </is>
      </c>
      <c r="G406" s="334" t="inlineStr">
        <is>
          <t>Tubo PVC</t>
        </is>
      </c>
      <c r="H406" s="340" t="n">
        <v>0.6</v>
      </c>
      <c r="I406" s="340" t="n">
        <v>2.38</v>
      </c>
      <c r="J406" s="365" t="inlineStr">
        <is>
          <t>PENDENTE</t>
        </is>
      </c>
    </row>
    <row r="407" ht="15" customHeight="1" s="290">
      <c r="A407" s="296" t="inlineStr">
        <is>
          <t>ESGOTO</t>
        </is>
      </c>
      <c r="B407" s="296" t="inlineStr">
        <is>
          <t>T-402</t>
        </is>
      </c>
      <c r="C407" s="296" t="inlineStr">
        <is>
          <t>PI 35</t>
        </is>
      </c>
      <c r="D407" s="349" t="inlineStr">
        <is>
          <t>PI 25</t>
        </is>
      </c>
      <c r="E407" s="345" t="n">
        <v>2.5</v>
      </c>
      <c r="F407" s="349" t="inlineStr">
        <is>
          <t>200</t>
        </is>
      </c>
      <c r="G407" s="349" t="inlineStr">
        <is>
          <t>Tubo PVC</t>
        </is>
      </c>
      <c r="H407" s="345" t="n">
        <v>0.6</v>
      </c>
      <c r="I407" s="345" t="n">
        <v>1.2</v>
      </c>
      <c r="J407" s="365" t="inlineStr">
        <is>
          <t>PENDENTE</t>
        </is>
      </c>
    </row>
    <row r="408" ht="15" customHeight="1" s="290">
      <c r="A408" s="295" t="inlineStr">
        <is>
          <t>ESGOTO</t>
        </is>
      </c>
      <c r="B408" s="295" t="inlineStr">
        <is>
          <t>T-403</t>
        </is>
      </c>
      <c r="C408" s="295" t="inlineStr">
        <is>
          <t>PI 35</t>
        </is>
      </c>
      <c r="D408" s="334" t="inlineStr">
        <is>
          <t>PI 36</t>
        </is>
      </c>
      <c r="E408" s="340" t="n">
        <v>8.73</v>
      </c>
      <c r="F408" s="334" t="inlineStr">
        <is>
          <t>200</t>
        </is>
      </c>
      <c r="G408" s="334" t="inlineStr">
        <is>
          <t>Tubo PVC</t>
        </is>
      </c>
      <c r="H408" s="340" t="n">
        <v>0.6</v>
      </c>
      <c r="I408" s="340" t="n">
        <v>4.19</v>
      </c>
      <c r="J408" s="365" t="inlineStr">
        <is>
          <t>PENDENTE</t>
        </is>
      </c>
    </row>
    <row r="409" ht="15" customHeight="1" s="290">
      <c r="A409" s="296" t="inlineStr">
        <is>
          <t>ESGOTO</t>
        </is>
      </c>
      <c r="B409" s="296" t="inlineStr">
        <is>
          <t>T-404</t>
        </is>
      </c>
      <c r="C409" s="296" t="inlineStr">
        <is>
          <t>PI 36</t>
        </is>
      </c>
      <c r="D409" s="349" t="inlineStr">
        <is>
          <t>PI 35</t>
        </is>
      </c>
      <c r="E409" s="345" t="n">
        <v>2.5</v>
      </c>
      <c r="F409" s="349" t="inlineStr">
        <is>
          <t>200</t>
        </is>
      </c>
      <c r="G409" s="349" t="inlineStr">
        <is>
          <t>Tubo PVC</t>
        </is>
      </c>
      <c r="H409" s="345" t="n">
        <v>0.6</v>
      </c>
      <c r="I409" s="345" t="n">
        <v>1.2</v>
      </c>
      <c r="J409" s="365" t="inlineStr">
        <is>
          <t>PENDENTE</t>
        </is>
      </c>
    </row>
    <row r="410" ht="15" customHeight="1" s="290">
      <c r="A410" s="295" t="inlineStr">
        <is>
          <t>ESGOTO</t>
        </is>
      </c>
      <c r="B410" s="295" t="inlineStr">
        <is>
          <t>T-405</t>
        </is>
      </c>
      <c r="C410" s="295" t="inlineStr">
        <is>
          <t>PI 36</t>
        </is>
      </c>
      <c r="D410" s="334" t="inlineStr">
        <is>
          <t>PI 37</t>
        </is>
      </c>
      <c r="E410" s="340" t="n">
        <v>10.04</v>
      </c>
      <c r="F410" s="334" t="inlineStr">
        <is>
          <t>200</t>
        </is>
      </c>
      <c r="G410" s="334" t="inlineStr">
        <is>
          <t>Tubo PVC</t>
        </is>
      </c>
      <c r="H410" s="340" t="n">
        <v>0.62</v>
      </c>
      <c r="I410" s="340" t="n">
        <v>5.02</v>
      </c>
      <c r="J410" s="365" t="inlineStr">
        <is>
          <t>PENDENTE</t>
        </is>
      </c>
    </row>
    <row r="411" ht="15" customHeight="1" s="290">
      <c r="A411" s="296" t="inlineStr">
        <is>
          <t>ESGOTO</t>
        </is>
      </c>
      <c r="B411" s="296" t="inlineStr">
        <is>
          <t>T-406</t>
        </is>
      </c>
      <c r="C411" s="296" t="inlineStr">
        <is>
          <t>PI 37</t>
        </is>
      </c>
      <c r="D411" s="349" t="inlineStr">
        <is>
          <t>PI 38</t>
        </is>
      </c>
      <c r="E411" s="345" t="n">
        <v>0.22</v>
      </c>
      <c r="F411" s="349" t="inlineStr">
        <is>
          <t>200</t>
        </is>
      </c>
      <c r="G411" s="349" t="inlineStr">
        <is>
          <t>Tubo PVC</t>
        </is>
      </c>
      <c r="H411" s="345" t="n">
        <v>0.62</v>
      </c>
      <c r="I411" s="345" t="n">
        <v>0.11</v>
      </c>
      <c r="J411" s="365" t="inlineStr">
        <is>
          <t>PENDENTE</t>
        </is>
      </c>
    </row>
    <row r="412" ht="15" customHeight="1" s="290">
      <c r="A412" s="295" t="inlineStr">
        <is>
          <t>ESGOTO</t>
        </is>
      </c>
      <c r="B412" s="295" t="inlineStr">
        <is>
          <t>T-407</t>
        </is>
      </c>
      <c r="C412" s="295" t="inlineStr">
        <is>
          <t>PI 38</t>
        </is>
      </c>
      <c r="D412" s="334" t="inlineStr">
        <is>
          <t>PI 39</t>
        </is>
      </c>
      <c r="E412" s="340" t="n">
        <v>9.93</v>
      </c>
      <c r="F412" s="334" t="inlineStr">
        <is>
          <t>200</t>
        </is>
      </c>
      <c r="G412" s="334" t="inlineStr">
        <is>
          <t>Tubo PVC</t>
        </is>
      </c>
      <c r="H412" s="340" t="n">
        <v>0.6</v>
      </c>
      <c r="I412" s="340" t="n">
        <v>4.77</v>
      </c>
      <c r="J412" s="365" t="inlineStr">
        <is>
          <t>PENDENTE</t>
        </is>
      </c>
    </row>
    <row r="413" ht="15" customHeight="1" s="290">
      <c r="A413" s="296" t="inlineStr">
        <is>
          <t>ESGOTO</t>
        </is>
      </c>
      <c r="B413" s="296" t="inlineStr">
        <is>
          <t>T-408</t>
        </is>
      </c>
      <c r="C413" s="296" t="inlineStr">
        <is>
          <t>PI 39</t>
        </is>
      </c>
      <c r="D413" s="349" t="inlineStr">
        <is>
          <t>PI 38</t>
        </is>
      </c>
      <c r="E413" s="345" t="n">
        <v>2.5</v>
      </c>
      <c r="F413" s="349" t="inlineStr">
        <is>
          <t>200</t>
        </is>
      </c>
      <c r="G413" s="349" t="inlineStr">
        <is>
          <t>Tubo PVC</t>
        </is>
      </c>
      <c r="H413" s="345" t="n">
        <v>0.6</v>
      </c>
      <c r="I413" s="345" t="n">
        <v>1.2</v>
      </c>
      <c r="J413" s="365" t="inlineStr">
        <is>
          <t>PENDENTE</t>
        </is>
      </c>
    </row>
    <row r="414" ht="15" customHeight="1" s="290">
      <c r="A414" s="295" t="inlineStr">
        <is>
          <t>ESGOTO</t>
        </is>
      </c>
      <c r="B414" s="295" t="inlineStr">
        <is>
          <t>T-409</t>
        </is>
      </c>
      <c r="C414" s="295" t="inlineStr">
        <is>
          <t>PI 39</t>
        </is>
      </c>
      <c r="D414" s="334" t="inlineStr">
        <is>
          <t>PI 40</t>
        </is>
      </c>
      <c r="E414" s="340" t="n">
        <v>11.75</v>
      </c>
      <c r="F414" s="334" t="inlineStr">
        <is>
          <t>200</t>
        </is>
      </c>
      <c r="G414" s="334" t="inlineStr">
        <is>
          <t>Tubo PVC</t>
        </is>
      </c>
      <c r="H414" s="340" t="n">
        <v>0.6</v>
      </c>
      <c r="I414" s="340" t="n">
        <v>5.64</v>
      </c>
      <c r="J414" s="365" t="inlineStr">
        <is>
          <t>PENDENTE</t>
        </is>
      </c>
    </row>
    <row r="415" ht="15" customHeight="1" s="290">
      <c r="A415" s="296" t="inlineStr">
        <is>
          <t>ESGOTO</t>
        </is>
      </c>
      <c r="B415" s="296" t="inlineStr">
        <is>
          <t>T-410</t>
        </is>
      </c>
      <c r="C415" s="296" t="inlineStr">
        <is>
          <t>PI 40</t>
        </is>
      </c>
      <c r="D415" s="349" t="inlineStr">
        <is>
          <t>PI 41</t>
        </is>
      </c>
      <c r="E415" s="345" t="n">
        <v>11.94</v>
      </c>
      <c r="F415" s="349" t="inlineStr">
        <is>
          <t>200</t>
        </is>
      </c>
      <c r="G415" s="349" t="inlineStr">
        <is>
          <t>Tubo PVC</t>
        </is>
      </c>
      <c r="H415" s="345" t="n">
        <v>0.6</v>
      </c>
      <c r="I415" s="345" t="n">
        <v>5.73</v>
      </c>
      <c r="J415" s="365" t="inlineStr">
        <is>
          <t>PENDENTE</t>
        </is>
      </c>
    </row>
    <row r="416" ht="15" customHeight="1" s="290">
      <c r="A416" s="295" t="inlineStr">
        <is>
          <t>ESGOTO</t>
        </is>
      </c>
      <c r="B416" s="295" t="inlineStr">
        <is>
          <t>T-411</t>
        </is>
      </c>
      <c r="C416" s="295" t="inlineStr">
        <is>
          <t>PI 41</t>
        </is>
      </c>
      <c r="D416" s="334" t="inlineStr">
        <is>
          <t>PI 42</t>
        </is>
      </c>
      <c r="E416" s="340" t="n">
        <v>1.61</v>
      </c>
      <c r="F416" s="334" t="inlineStr">
        <is>
          <t>200</t>
        </is>
      </c>
      <c r="G416" s="334" t="inlineStr">
        <is>
          <t>Tubo PVC</t>
        </is>
      </c>
      <c r="H416" s="340" t="n">
        <v>0.6</v>
      </c>
      <c r="I416" s="340" t="n">
        <v>0.77</v>
      </c>
      <c r="J416" s="365" t="inlineStr">
        <is>
          <t>PENDENTE</t>
        </is>
      </c>
    </row>
    <row r="417" ht="15" customHeight="1" s="290">
      <c r="A417" s="296" t="inlineStr">
        <is>
          <t>ESGOTO</t>
        </is>
      </c>
      <c r="B417" s="296" t="inlineStr">
        <is>
          <t>T-412</t>
        </is>
      </c>
      <c r="C417" s="296" t="inlineStr">
        <is>
          <t>PI 42</t>
        </is>
      </c>
      <c r="D417" s="349" t="inlineStr">
        <is>
          <t>PI 41</t>
        </is>
      </c>
      <c r="E417" s="345" t="n">
        <v>0.97</v>
      </c>
      <c r="F417" s="349" t="inlineStr">
        <is>
          <t>200</t>
        </is>
      </c>
      <c r="G417" s="349" t="inlineStr">
        <is>
          <t>Tubo PVC</t>
        </is>
      </c>
      <c r="H417" s="345" t="n">
        <v>0.6</v>
      </c>
      <c r="I417" s="345" t="n">
        <v>0.47</v>
      </c>
      <c r="J417" s="365" t="inlineStr">
        <is>
          <t>PENDENTE</t>
        </is>
      </c>
    </row>
    <row r="418" ht="15" customHeight="1" s="290">
      <c r="A418" s="295" t="inlineStr">
        <is>
          <t>ESGOTO</t>
        </is>
      </c>
      <c r="B418" s="295" t="inlineStr">
        <is>
          <t>T-413</t>
        </is>
      </c>
      <c r="C418" s="295" t="inlineStr">
        <is>
          <t>PI 42</t>
        </is>
      </c>
      <c r="D418" s="334" t="inlineStr">
        <is>
          <t>PI 43</t>
        </is>
      </c>
      <c r="E418" s="340" t="n">
        <v>4.13</v>
      </c>
      <c r="F418" s="334" t="inlineStr">
        <is>
          <t>200</t>
        </is>
      </c>
      <c r="G418" s="334" t="inlineStr">
        <is>
          <t>Tubo PVC</t>
        </is>
      </c>
      <c r="H418" s="340" t="n">
        <v>0.6</v>
      </c>
      <c r="I418" s="340" t="n">
        <v>1.98</v>
      </c>
      <c r="J418" s="365" t="inlineStr">
        <is>
          <t>PENDENTE</t>
        </is>
      </c>
    </row>
    <row r="419" ht="15" customHeight="1" s="290">
      <c r="A419" s="296" t="inlineStr">
        <is>
          <t>ESGOTO</t>
        </is>
      </c>
      <c r="B419" s="296" t="inlineStr">
        <is>
          <t>T-414</t>
        </is>
      </c>
      <c r="C419" s="296" t="inlineStr">
        <is>
          <t>PI 43</t>
        </is>
      </c>
      <c r="D419" s="349" t="inlineStr">
        <is>
          <t>PI 42</t>
        </is>
      </c>
      <c r="E419" s="345" t="n">
        <v>2.48</v>
      </c>
      <c r="F419" s="349" t="inlineStr">
        <is>
          <t>200</t>
        </is>
      </c>
      <c r="G419" s="349" t="inlineStr">
        <is>
          <t>Tubo PVC</t>
        </is>
      </c>
      <c r="H419" s="345" t="n">
        <v>0.6</v>
      </c>
      <c r="I419" s="345" t="n">
        <v>1.19</v>
      </c>
      <c r="J419" s="365" t="inlineStr">
        <is>
          <t>PENDENTE</t>
        </is>
      </c>
    </row>
    <row r="420" ht="15" customHeight="1" s="290">
      <c r="A420" s="295" t="inlineStr">
        <is>
          <t>ESGOTO</t>
        </is>
      </c>
      <c r="B420" s="295" t="inlineStr">
        <is>
          <t>T-415</t>
        </is>
      </c>
      <c r="C420" s="295" t="inlineStr">
        <is>
          <t>PI 43</t>
        </is>
      </c>
      <c r="D420" s="334" t="inlineStr">
        <is>
          <t>PI 44</t>
        </is>
      </c>
      <c r="E420" s="340" t="n">
        <v>6.58</v>
      </c>
      <c r="F420" s="334" t="inlineStr">
        <is>
          <t>200</t>
        </is>
      </c>
      <c r="G420" s="334" t="inlineStr">
        <is>
          <t>Tubo PVC</t>
        </is>
      </c>
      <c r="H420" s="340" t="n">
        <v>0.6</v>
      </c>
      <c r="I420" s="340" t="n">
        <v>3.16</v>
      </c>
      <c r="J420" s="365" t="inlineStr">
        <is>
          <t>PENDENTE</t>
        </is>
      </c>
    </row>
    <row r="421" ht="15" customHeight="1" s="290">
      <c r="A421" s="296" t="inlineStr">
        <is>
          <t>ESGOTO</t>
        </is>
      </c>
      <c r="B421" s="296" t="inlineStr">
        <is>
          <t>T-416</t>
        </is>
      </c>
      <c r="C421" s="296" t="inlineStr">
        <is>
          <t>PI 44</t>
        </is>
      </c>
      <c r="D421" s="349" t="inlineStr">
        <is>
          <t>PI 43</t>
        </is>
      </c>
      <c r="E421" s="345" t="n">
        <v>2.5</v>
      </c>
      <c r="F421" s="349" t="inlineStr">
        <is>
          <t>200</t>
        </is>
      </c>
      <c r="G421" s="349" t="inlineStr">
        <is>
          <t>Tubo PVC</t>
        </is>
      </c>
      <c r="H421" s="345" t="n">
        <v>0.6</v>
      </c>
      <c r="I421" s="345" t="n">
        <v>1.2</v>
      </c>
      <c r="J421" s="365" t="inlineStr">
        <is>
          <t>PENDENTE</t>
        </is>
      </c>
    </row>
    <row r="422" ht="15" customHeight="1" s="290">
      <c r="A422" s="295" t="inlineStr">
        <is>
          <t>ESGOTO</t>
        </is>
      </c>
      <c r="B422" s="295" t="inlineStr">
        <is>
          <t>T-417</t>
        </is>
      </c>
      <c r="C422" s="295" t="inlineStr">
        <is>
          <t>PI 42</t>
        </is>
      </c>
      <c r="D422" s="334" t="inlineStr">
        <is>
          <t>PI 30</t>
        </is>
      </c>
      <c r="E422" s="340" t="n">
        <v>10.33</v>
      </c>
      <c r="F422" s="334" t="inlineStr">
        <is>
          <t>200</t>
        </is>
      </c>
      <c r="G422" s="334" t="inlineStr">
        <is>
          <t>Tubo PVC</t>
        </is>
      </c>
      <c r="H422" s="340" t="n">
        <v>0.6</v>
      </c>
      <c r="I422" s="340" t="n">
        <v>4.96</v>
      </c>
      <c r="J422" s="365" t="inlineStr">
        <is>
          <t>PENDENTE</t>
        </is>
      </c>
    </row>
    <row r="423" ht="15" customHeight="1" s="290">
      <c r="A423" s="296" t="inlineStr">
        <is>
          <t>ESGOTO</t>
        </is>
      </c>
      <c r="B423" s="296" t="inlineStr">
        <is>
          <t>T-418</t>
        </is>
      </c>
      <c r="C423" s="296" t="inlineStr">
        <is>
          <t>PI 39</t>
        </is>
      </c>
      <c r="D423" s="349" t="inlineStr">
        <is>
          <t>PI 45</t>
        </is>
      </c>
      <c r="E423" s="345" t="n">
        <v>9.33</v>
      </c>
      <c r="F423" s="349" t="inlineStr">
        <is>
          <t>200</t>
        </is>
      </c>
      <c r="G423" s="349" t="inlineStr">
        <is>
          <t>Tubo PVC</t>
        </is>
      </c>
      <c r="H423" s="345" t="n">
        <v>0.6</v>
      </c>
      <c r="I423" s="345" t="n">
        <v>4.48</v>
      </c>
      <c r="J423" s="365" t="inlineStr">
        <is>
          <t>PENDENTE</t>
        </is>
      </c>
    </row>
    <row r="424" ht="15" customHeight="1" s="290">
      <c r="A424" s="295" t="inlineStr">
        <is>
          <t>ESGOTO</t>
        </is>
      </c>
      <c r="B424" s="295" t="inlineStr">
        <is>
          <t>T-419</t>
        </is>
      </c>
      <c r="C424" s="295" t="inlineStr">
        <is>
          <t>PI 39</t>
        </is>
      </c>
      <c r="D424" s="334" t="inlineStr">
        <is>
          <t>PI 45</t>
        </is>
      </c>
      <c r="E424" s="340" t="n">
        <v>2.5</v>
      </c>
      <c r="F424" s="334" t="inlineStr">
        <is>
          <t>200</t>
        </is>
      </c>
      <c r="G424" s="334" t="inlineStr">
        <is>
          <t>Tubo PVC</t>
        </is>
      </c>
      <c r="H424" s="340" t="n">
        <v>0.6</v>
      </c>
      <c r="I424" s="340" t="n">
        <v>1.2</v>
      </c>
      <c r="J424" s="365" t="inlineStr">
        <is>
          <t>PENDENTE</t>
        </is>
      </c>
    </row>
    <row r="425" ht="15" customHeight="1" s="290">
      <c r="A425" s="296" t="inlineStr">
        <is>
          <t>ESGOTO</t>
        </is>
      </c>
      <c r="B425" s="296" t="inlineStr">
        <is>
          <t>T-420</t>
        </is>
      </c>
      <c r="C425" s="296" t="inlineStr">
        <is>
          <t>PI 45</t>
        </is>
      </c>
      <c r="D425" s="349" t="inlineStr">
        <is>
          <t>PI 46</t>
        </is>
      </c>
      <c r="E425" s="345" t="n">
        <v>1.65</v>
      </c>
      <c r="F425" s="349" t="inlineStr">
        <is>
          <t>200</t>
        </is>
      </c>
      <c r="G425" s="349" t="inlineStr">
        <is>
          <t>Tubo PVC</t>
        </is>
      </c>
      <c r="H425" s="345" t="n">
        <v>0.6</v>
      </c>
      <c r="I425" s="345" t="n">
        <v>0.79</v>
      </c>
      <c r="J425" s="365" t="inlineStr">
        <is>
          <t>PENDENTE</t>
        </is>
      </c>
    </row>
    <row r="426" ht="15" customHeight="1" s="290">
      <c r="A426" s="295" t="inlineStr">
        <is>
          <t>ESGOTO</t>
        </is>
      </c>
      <c r="B426" s="295" t="inlineStr">
        <is>
          <t>T-421</t>
        </is>
      </c>
      <c r="C426" s="295" t="inlineStr">
        <is>
          <t>PI 45</t>
        </is>
      </c>
      <c r="D426" s="334" t="inlineStr">
        <is>
          <t>PI 46</t>
        </is>
      </c>
      <c r="E426" s="340" t="n">
        <v>0.99</v>
      </c>
      <c r="F426" s="334" t="inlineStr">
        <is>
          <t>200</t>
        </is>
      </c>
      <c r="G426" s="334" t="inlineStr">
        <is>
          <t>Tubo PVC</t>
        </is>
      </c>
      <c r="H426" s="340" t="n">
        <v>0.6</v>
      </c>
      <c r="I426" s="340" t="n">
        <v>0.48</v>
      </c>
      <c r="J426" s="365" t="inlineStr">
        <is>
          <t>PENDENTE</t>
        </is>
      </c>
    </row>
    <row r="427" ht="15" customHeight="1" s="290">
      <c r="A427" s="296" t="inlineStr">
        <is>
          <t>ESGOTO</t>
        </is>
      </c>
      <c r="B427" s="296" t="inlineStr">
        <is>
          <t>T-422</t>
        </is>
      </c>
      <c r="C427" s="296" t="inlineStr">
        <is>
          <t>PI 44</t>
        </is>
      </c>
      <c r="D427" s="349" t="inlineStr">
        <is>
          <t>PI 47</t>
        </is>
      </c>
      <c r="E427" s="345" t="n">
        <v>11.25</v>
      </c>
      <c r="F427" s="349" t="inlineStr">
        <is>
          <t>200</t>
        </is>
      </c>
      <c r="G427" s="349" t="inlineStr">
        <is>
          <t>Tubo PVC</t>
        </is>
      </c>
      <c r="H427" s="345" t="n">
        <v>0.6</v>
      </c>
      <c r="I427" s="345" t="n">
        <v>5.4</v>
      </c>
      <c r="J427" s="365" t="inlineStr">
        <is>
          <t>PENDENTE</t>
        </is>
      </c>
    </row>
    <row r="428" ht="15" customHeight="1" s="290">
      <c r="A428" s="295" t="inlineStr">
        <is>
          <t>ESGOTO</t>
        </is>
      </c>
      <c r="B428" s="295" t="inlineStr">
        <is>
          <t>T-423</t>
        </is>
      </c>
      <c r="C428" s="295" t="inlineStr">
        <is>
          <t>PI 47</t>
        </is>
      </c>
      <c r="D428" s="334" t="inlineStr">
        <is>
          <t>PI 48</t>
        </is>
      </c>
      <c r="E428" s="340" t="n">
        <v>17.14</v>
      </c>
      <c r="F428" s="334" t="inlineStr">
        <is>
          <t>200</t>
        </is>
      </c>
      <c r="G428" s="334" t="inlineStr">
        <is>
          <t>Tubo PVC</t>
        </is>
      </c>
      <c r="H428" s="340" t="n">
        <v>0.6</v>
      </c>
      <c r="I428" s="340" t="n">
        <v>8.23</v>
      </c>
      <c r="J428" s="365" t="inlineStr">
        <is>
          <t>PENDENTE</t>
        </is>
      </c>
    </row>
    <row r="429" ht="15" customHeight="1" s="290">
      <c r="A429" s="296" t="inlineStr">
        <is>
          <t>ESGOTO</t>
        </is>
      </c>
      <c r="B429" s="296" t="inlineStr">
        <is>
          <t>T-424</t>
        </is>
      </c>
      <c r="C429" s="296" t="inlineStr">
        <is>
          <t>PI 48</t>
        </is>
      </c>
      <c r="D429" s="349" t="inlineStr">
        <is>
          <t>PI 49</t>
        </is>
      </c>
      <c r="E429" s="345" t="n">
        <v>9.07</v>
      </c>
      <c r="F429" s="349" t="inlineStr">
        <is>
          <t>200</t>
        </is>
      </c>
      <c r="G429" s="349" t="inlineStr">
        <is>
          <t>Tubo PVC</t>
        </is>
      </c>
      <c r="H429" s="345" t="n">
        <v>0.6</v>
      </c>
      <c r="I429" s="345" t="n">
        <v>4.35</v>
      </c>
      <c r="J429" s="365" t="inlineStr">
        <is>
          <t>PENDENTE</t>
        </is>
      </c>
    </row>
    <row r="430" ht="15" customHeight="1" s="290">
      <c r="A430" s="295" t="inlineStr">
        <is>
          <t>ESGOTO</t>
        </is>
      </c>
      <c r="B430" s="295" t="inlineStr">
        <is>
          <t>T-425</t>
        </is>
      </c>
      <c r="C430" s="295" t="inlineStr">
        <is>
          <t>PI 48</t>
        </is>
      </c>
      <c r="D430" s="334" t="inlineStr">
        <is>
          <t>PI 49</t>
        </is>
      </c>
      <c r="E430" s="340" t="n">
        <v>2.5</v>
      </c>
      <c r="F430" s="334" t="inlineStr">
        <is>
          <t>200</t>
        </is>
      </c>
      <c r="G430" s="334" t="inlineStr">
        <is>
          <t>Tubo PVC</t>
        </is>
      </c>
      <c r="H430" s="340" t="n">
        <v>0.6</v>
      </c>
      <c r="I430" s="340" t="n">
        <v>1.2</v>
      </c>
      <c r="J430" s="365" t="inlineStr">
        <is>
          <t>PENDENTE</t>
        </is>
      </c>
    </row>
    <row r="431" ht="15" customHeight="1" s="290">
      <c r="A431" s="296" t="inlineStr">
        <is>
          <t>ESGOTO</t>
        </is>
      </c>
      <c r="B431" s="296" t="inlineStr">
        <is>
          <t>T-426</t>
        </is>
      </c>
      <c r="C431" s="296" t="inlineStr">
        <is>
          <t>PI 49</t>
        </is>
      </c>
      <c r="D431" s="349" t="inlineStr">
        <is>
          <t>PI 50</t>
        </is>
      </c>
      <c r="E431" s="345" t="n">
        <v>7.09</v>
      </c>
      <c r="F431" s="349" t="inlineStr">
        <is>
          <t>200</t>
        </is>
      </c>
      <c r="G431" s="349" t="inlineStr">
        <is>
          <t>Tubo PVC</t>
        </is>
      </c>
      <c r="H431" s="345" t="n">
        <v>0.6</v>
      </c>
      <c r="I431" s="345" t="n">
        <v>3.4</v>
      </c>
      <c r="J431" s="365" t="inlineStr">
        <is>
          <t>PENDENTE</t>
        </is>
      </c>
    </row>
    <row r="432" ht="15" customHeight="1" s="290">
      <c r="A432" s="295" t="inlineStr">
        <is>
          <t>ESGOTO</t>
        </is>
      </c>
      <c r="B432" s="295" t="inlineStr">
        <is>
          <t>T-427</t>
        </is>
      </c>
      <c r="C432" s="295" t="inlineStr">
        <is>
          <t>PI 49</t>
        </is>
      </c>
      <c r="D432" s="334" t="inlineStr">
        <is>
          <t>PI 50</t>
        </is>
      </c>
      <c r="E432" s="340" t="n">
        <v>2.5</v>
      </c>
      <c r="F432" s="334" t="inlineStr">
        <is>
          <t>200</t>
        </is>
      </c>
      <c r="G432" s="334" t="inlineStr">
        <is>
          <t>Tubo PVC</t>
        </is>
      </c>
      <c r="H432" s="340" t="n">
        <v>0.6</v>
      </c>
      <c r="I432" s="340" t="n">
        <v>1.2</v>
      </c>
      <c r="J432" s="365" t="inlineStr">
        <is>
          <t>PENDENTE</t>
        </is>
      </c>
    </row>
    <row r="433" ht="15" customHeight="1" s="290">
      <c r="A433" s="296" t="inlineStr">
        <is>
          <t>ESGOTO</t>
        </is>
      </c>
      <c r="B433" s="296" t="inlineStr">
        <is>
          <t>T-428</t>
        </is>
      </c>
      <c r="C433" s="296" t="inlineStr">
        <is>
          <t>PI 50</t>
        </is>
      </c>
      <c r="D433" s="349" t="inlineStr">
        <is>
          <t>PI 51</t>
        </is>
      </c>
      <c r="E433" s="345" t="n">
        <v>10.93</v>
      </c>
      <c r="F433" s="349" t="inlineStr">
        <is>
          <t>200</t>
        </is>
      </c>
      <c r="G433" s="349" t="inlineStr">
        <is>
          <t>Tubo PVC</t>
        </is>
      </c>
      <c r="H433" s="345" t="n">
        <v>0.6</v>
      </c>
      <c r="I433" s="345" t="n">
        <v>5.25</v>
      </c>
      <c r="J433" s="365" t="inlineStr">
        <is>
          <t>PENDENTE</t>
        </is>
      </c>
    </row>
    <row r="434" ht="15" customHeight="1" s="290">
      <c r="A434" s="295" t="inlineStr">
        <is>
          <t>ESGOTO</t>
        </is>
      </c>
      <c r="B434" s="295" t="inlineStr">
        <is>
          <t>T-429</t>
        </is>
      </c>
      <c r="C434" s="295" t="inlineStr">
        <is>
          <t>PI 51</t>
        </is>
      </c>
      <c r="D434" s="334" t="inlineStr">
        <is>
          <t>PI 52</t>
        </is>
      </c>
      <c r="E434" s="340" t="n">
        <v>6.82</v>
      </c>
      <c r="F434" s="334" t="inlineStr">
        <is>
          <t>200</t>
        </is>
      </c>
      <c r="G434" s="334" t="inlineStr">
        <is>
          <t>Tubo PVC</t>
        </is>
      </c>
      <c r="H434" s="340" t="n">
        <v>0.6</v>
      </c>
      <c r="I434" s="340" t="n">
        <v>3.27</v>
      </c>
      <c r="J434" s="365" t="inlineStr">
        <is>
          <t>PENDENTE</t>
        </is>
      </c>
    </row>
    <row r="435" ht="15" customHeight="1" s="290">
      <c r="A435" s="296" t="inlineStr">
        <is>
          <t>ESGOTO</t>
        </is>
      </c>
      <c r="B435" s="296" t="inlineStr">
        <is>
          <t>T-430</t>
        </is>
      </c>
      <c r="C435" s="296" t="inlineStr">
        <is>
          <t>PI 51</t>
        </is>
      </c>
      <c r="D435" s="349" t="inlineStr">
        <is>
          <t>PI 52</t>
        </is>
      </c>
      <c r="E435" s="345" t="n">
        <v>2.5</v>
      </c>
      <c r="F435" s="349" t="inlineStr">
        <is>
          <t>200</t>
        </is>
      </c>
      <c r="G435" s="349" t="inlineStr">
        <is>
          <t>Tubo PVC</t>
        </is>
      </c>
      <c r="H435" s="345" t="n">
        <v>0.6</v>
      </c>
      <c r="I435" s="345" t="n">
        <v>1.2</v>
      </c>
      <c r="J435" s="365" t="inlineStr">
        <is>
          <t>PENDENTE</t>
        </is>
      </c>
    </row>
    <row r="436" ht="15" customHeight="1" s="290">
      <c r="A436" s="295" t="inlineStr">
        <is>
          <t>ESGOTO</t>
        </is>
      </c>
      <c r="B436" s="295" t="inlineStr">
        <is>
          <t>T-431</t>
        </is>
      </c>
      <c r="C436" s="295" t="inlineStr">
        <is>
          <t>PI 52</t>
        </is>
      </c>
      <c r="D436" s="334" t="inlineStr">
        <is>
          <t>PI 53</t>
        </is>
      </c>
      <c r="E436" s="340" t="n">
        <v>3.03</v>
      </c>
      <c r="F436" s="334" t="inlineStr">
        <is>
          <t>200</t>
        </is>
      </c>
      <c r="G436" s="334" t="inlineStr">
        <is>
          <t>Tubo PVC</t>
        </is>
      </c>
      <c r="H436" s="340" t="n">
        <v>0.6</v>
      </c>
      <c r="I436" s="340" t="n">
        <v>1.45</v>
      </c>
      <c r="J436" s="365" t="inlineStr">
        <is>
          <t>PENDENTE</t>
        </is>
      </c>
    </row>
    <row r="437" ht="15" customHeight="1" s="290">
      <c r="A437" s="296" t="inlineStr">
        <is>
          <t>ESGOTO</t>
        </is>
      </c>
      <c r="B437" s="296" t="inlineStr">
        <is>
          <t>T-432</t>
        </is>
      </c>
      <c r="C437" s="296" t="inlineStr">
        <is>
          <t>PI 52</t>
        </is>
      </c>
      <c r="D437" s="349" t="inlineStr">
        <is>
          <t>PI 53</t>
        </is>
      </c>
      <c r="E437" s="345" t="n">
        <v>1.82</v>
      </c>
      <c r="F437" s="349" t="inlineStr">
        <is>
          <t>200</t>
        </is>
      </c>
      <c r="G437" s="349" t="inlineStr">
        <is>
          <t>Tubo PVC</t>
        </is>
      </c>
      <c r="H437" s="345" t="n">
        <v>0.6</v>
      </c>
      <c r="I437" s="345" t="n">
        <v>0.87</v>
      </c>
      <c r="J437" s="365" t="inlineStr">
        <is>
          <t>PENDENTE</t>
        </is>
      </c>
    </row>
    <row r="438" ht="15" customHeight="1" s="290">
      <c r="A438" s="295" t="inlineStr">
        <is>
          <t>ESGOTO</t>
        </is>
      </c>
      <c r="B438" s="295" t="inlineStr">
        <is>
          <t>T-433</t>
        </is>
      </c>
      <c r="C438" s="295" t="inlineStr">
        <is>
          <t>PI 53</t>
        </is>
      </c>
      <c r="D438" s="334" t="inlineStr">
        <is>
          <t>PI 54</t>
        </is>
      </c>
      <c r="E438" s="340" t="n">
        <v>11.56</v>
      </c>
      <c r="F438" s="334" t="inlineStr">
        <is>
          <t>200</t>
        </is>
      </c>
      <c r="G438" s="334" t="inlineStr">
        <is>
          <t>Tubo PVC</t>
        </is>
      </c>
      <c r="H438" s="340" t="n">
        <v>0.6</v>
      </c>
      <c r="I438" s="340" t="n">
        <v>5.55</v>
      </c>
      <c r="J438" s="365" t="inlineStr">
        <is>
          <t>PENDENTE</t>
        </is>
      </c>
    </row>
    <row r="439" ht="15" customHeight="1" s="290">
      <c r="A439" s="296" t="inlineStr">
        <is>
          <t>ESGOTO</t>
        </is>
      </c>
      <c r="B439" s="296" t="inlineStr">
        <is>
          <t>T-434</t>
        </is>
      </c>
      <c r="C439" s="296" t="inlineStr">
        <is>
          <t>PI 54</t>
        </is>
      </c>
      <c r="D439" s="349" t="inlineStr">
        <is>
          <t>PI 55</t>
        </is>
      </c>
      <c r="E439" s="345" t="n">
        <v>5.81</v>
      </c>
      <c r="F439" s="349" t="inlineStr">
        <is>
          <t>200</t>
        </is>
      </c>
      <c r="G439" s="349" t="inlineStr">
        <is>
          <t>Tubo PVC</t>
        </is>
      </c>
      <c r="H439" s="345" t="n">
        <v>0.6</v>
      </c>
      <c r="I439" s="345" t="n">
        <v>2.79</v>
      </c>
      <c r="J439" s="365" t="inlineStr">
        <is>
          <t>PENDENTE</t>
        </is>
      </c>
    </row>
    <row r="440" ht="15" customHeight="1" s="290">
      <c r="A440" s="295" t="inlineStr">
        <is>
          <t>ESGOTO</t>
        </is>
      </c>
      <c r="B440" s="295" t="inlineStr">
        <is>
          <t>T-435</t>
        </is>
      </c>
      <c r="C440" s="295" t="inlineStr">
        <is>
          <t>PI 54</t>
        </is>
      </c>
      <c r="D440" s="334" t="inlineStr">
        <is>
          <t>PI 55</t>
        </is>
      </c>
      <c r="E440" s="340" t="n">
        <v>2.5</v>
      </c>
      <c r="F440" s="334" t="inlineStr">
        <is>
          <t>200</t>
        </is>
      </c>
      <c r="G440" s="334" t="inlineStr">
        <is>
          <t>Tubo PVC</t>
        </is>
      </c>
      <c r="H440" s="340" t="n">
        <v>0.6</v>
      </c>
      <c r="I440" s="340" t="n">
        <v>1.2</v>
      </c>
      <c r="J440" s="365" t="inlineStr">
        <is>
          <t>PENDENTE</t>
        </is>
      </c>
    </row>
    <row r="441" ht="15" customHeight="1" s="290">
      <c r="A441" s="296" t="inlineStr">
        <is>
          <t>ESGOTO</t>
        </is>
      </c>
      <c r="B441" s="296" t="inlineStr">
        <is>
          <t>T-436</t>
        </is>
      </c>
      <c r="C441" s="296" t="inlineStr">
        <is>
          <t>PI 47</t>
        </is>
      </c>
      <c r="D441" s="349" t="inlineStr">
        <is>
          <t>PI 56</t>
        </is>
      </c>
      <c r="E441" s="345" t="n">
        <v>13.03</v>
      </c>
      <c r="F441" s="349" t="inlineStr">
        <is>
          <t>200</t>
        </is>
      </c>
      <c r="G441" s="349" t="inlineStr">
        <is>
          <t>Tubo PVC</t>
        </is>
      </c>
      <c r="H441" s="345" t="n">
        <v>0.61</v>
      </c>
      <c r="I441" s="345" t="n">
        <v>6.35</v>
      </c>
      <c r="J441" s="365" t="inlineStr">
        <is>
          <t>PENDENTE</t>
        </is>
      </c>
    </row>
    <row r="442" ht="15" customHeight="1" s="290">
      <c r="A442" s="295" t="inlineStr">
        <is>
          <t>ESGOTO</t>
        </is>
      </c>
      <c r="B442" s="295" t="inlineStr">
        <is>
          <t>T-437</t>
        </is>
      </c>
      <c r="C442" s="295" t="inlineStr">
        <is>
          <t>PI 56</t>
        </is>
      </c>
      <c r="D442" s="334" t="inlineStr">
        <is>
          <t>PI 57</t>
        </is>
      </c>
      <c r="E442" s="340" t="n">
        <v>14.04</v>
      </c>
      <c r="F442" s="334" t="inlineStr">
        <is>
          <t>200</t>
        </is>
      </c>
      <c r="G442" s="334" t="inlineStr">
        <is>
          <t>Tubo PVC</t>
        </is>
      </c>
      <c r="H442" s="340" t="n">
        <v>0.61</v>
      </c>
      <c r="I442" s="340" t="n">
        <v>6.84</v>
      </c>
      <c r="J442" s="365" t="inlineStr">
        <is>
          <t>PENDENTE</t>
        </is>
      </c>
    </row>
    <row r="443" ht="15" customHeight="1" s="290">
      <c r="A443" s="296" t="inlineStr">
        <is>
          <t>ESGOTO</t>
        </is>
      </c>
      <c r="B443" s="296" t="inlineStr">
        <is>
          <t>T-438</t>
        </is>
      </c>
      <c r="C443" s="296" t="inlineStr">
        <is>
          <t>PI 57</t>
        </is>
      </c>
      <c r="D443" s="349" t="inlineStr">
        <is>
          <t>PI 58</t>
        </is>
      </c>
      <c r="E443" s="345" t="n">
        <v>13.42</v>
      </c>
      <c r="F443" s="349" t="inlineStr">
        <is>
          <t>200</t>
        </is>
      </c>
      <c r="G443" s="349" t="inlineStr">
        <is>
          <t>Tubo PVC</t>
        </is>
      </c>
      <c r="H443" s="345" t="n">
        <v>0.6</v>
      </c>
      <c r="I443" s="345" t="n">
        <v>6.44</v>
      </c>
      <c r="J443" s="365" t="inlineStr">
        <is>
          <t>PENDENTE</t>
        </is>
      </c>
    </row>
    <row r="444" ht="15" customHeight="1" s="290">
      <c r="A444" s="295" t="inlineStr">
        <is>
          <t>ESGOTO</t>
        </is>
      </c>
      <c r="B444" s="295" t="inlineStr">
        <is>
          <t>T-439</t>
        </is>
      </c>
      <c r="C444" s="295" t="inlineStr">
        <is>
          <t>PI 58</t>
        </is>
      </c>
      <c r="D444" s="334" t="inlineStr">
        <is>
          <t>PI 59</t>
        </is>
      </c>
      <c r="E444" s="340" t="n">
        <v>3.39</v>
      </c>
      <c r="F444" s="334" t="inlineStr">
        <is>
          <t>200</t>
        </is>
      </c>
      <c r="G444" s="334" t="inlineStr">
        <is>
          <t>Tubo PVC</t>
        </is>
      </c>
      <c r="H444" s="340" t="n">
        <v>0.6</v>
      </c>
      <c r="I444" s="340" t="n">
        <v>1.63</v>
      </c>
      <c r="J444" s="365" t="inlineStr">
        <is>
          <t>PENDENTE</t>
        </is>
      </c>
    </row>
    <row r="445" ht="15" customHeight="1" s="290">
      <c r="A445" s="296" t="inlineStr">
        <is>
          <t>ESGOTO</t>
        </is>
      </c>
      <c r="B445" s="296" t="inlineStr">
        <is>
          <t>T-440</t>
        </is>
      </c>
      <c r="C445" s="296" t="inlineStr">
        <is>
          <t>PI 58</t>
        </is>
      </c>
      <c r="D445" s="349" t="inlineStr">
        <is>
          <t>PI 59</t>
        </is>
      </c>
      <c r="E445" s="345" t="n">
        <v>2.04</v>
      </c>
      <c r="F445" s="349" t="inlineStr">
        <is>
          <t>200</t>
        </is>
      </c>
      <c r="G445" s="349" t="inlineStr">
        <is>
          <t>Tubo PVC</t>
        </is>
      </c>
      <c r="H445" s="345" t="n">
        <v>0.6</v>
      </c>
      <c r="I445" s="345" t="n">
        <v>0.98</v>
      </c>
      <c r="J445" s="365" t="inlineStr">
        <is>
          <t>PENDENTE</t>
        </is>
      </c>
    </row>
    <row r="446" ht="15" customHeight="1" s="290">
      <c r="A446" s="295" t="inlineStr">
        <is>
          <t>ESGOTO</t>
        </is>
      </c>
      <c r="B446" s="295" t="inlineStr">
        <is>
          <t>T-441</t>
        </is>
      </c>
      <c r="C446" s="295" t="inlineStr">
        <is>
          <t>PI 59</t>
        </is>
      </c>
      <c r="D446" s="334" t="inlineStr">
        <is>
          <t>PI 60</t>
        </is>
      </c>
      <c r="E446" s="340" t="n">
        <v>4.08</v>
      </c>
      <c r="F446" s="334" t="inlineStr">
        <is>
          <t>200</t>
        </is>
      </c>
      <c r="G446" s="334" t="inlineStr">
        <is>
          <t>Tubo PVC</t>
        </is>
      </c>
      <c r="H446" s="340" t="n">
        <v>0.6</v>
      </c>
      <c r="I446" s="340" t="n">
        <v>1.96</v>
      </c>
      <c r="J446" s="365" t="inlineStr">
        <is>
          <t>PENDENTE</t>
        </is>
      </c>
    </row>
    <row r="447" ht="15" customHeight="1" s="290">
      <c r="A447" s="296" t="inlineStr">
        <is>
          <t>ESGOTO</t>
        </is>
      </c>
      <c r="B447" s="296" t="inlineStr">
        <is>
          <t>T-442</t>
        </is>
      </c>
      <c r="C447" s="296" t="inlineStr">
        <is>
          <t>PI 59</t>
        </is>
      </c>
      <c r="D447" s="349" t="inlineStr">
        <is>
          <t>PI 60</t>
        </is>
      </c>
      <c r="E447" s="345" t="n">
        <v>2.45</v>
      </c>
      <c r="F447" s="349" t="inlineStr">
        <is>
          <t>200</t>
        </is>
      </c>
      <c r="G447" s="349" t="inlineStr">
        <is>
          <t>Tubo PVC</t>
        </is>
      </c>
      <c r="H447" s="345" t="n">
        <v>0.6</v>
      </c>
      <c r="I447" s="345" t="n">
        <v>1.18</v>
      </c>
      <c r="J447" s="365" t="inlineStr">
        <is>
          <t>PENDENTE</t>
        </is>
      </c>
    </row>
    <row r="448" ht="15" customHeight="1" s="290">
      <c r="A448" s="295" t="inlineStr">
        <is>
          <t>ESGOTO</t>
        </is>
      </c>
      <c r="B448" s="295" t="inlineStr">
        <is>
          <t>T-443</t>
        </is>
      </c>
      <c r="C448" s="295" t="inlineStr">
        <is>
          <t>PI 60</t>
        </is>
      </c>
      <c r="D448" s="334" t="inlineStr">
        <is>
          <t>PI 61</t>
        </is>
      </c>
      <c r="E448" s="340" t="n">
        <v>3.33</v>
      </c>
      <c r="F448" s="334" t="inlineStr">
        <is>
          <t>200</t>
        </is>
      </c>
      <c r="G448" s="334" t="inlineStr">
        <is>
          <t>Tubo PVC</t>
        </is>
      </c>
      <c r="H448" s="340" t="n">
        <v>0.6</v>
      </c>
      <c r="I448" s="340" t="n">
        <v>1.6</v>
      </c>
      <c r="J448" s="365" t="inlineStr">
        <is>
          <t>PENDENTE</t>
        </is>
      </c>
    </row>
    <row r="449" ht="15" customHeight="1" s="290">
      <c r="A449" s="296" t="inlineStr">
        <is>
          <t>ESGOTO</t>
        </is>
      </c>
      <c r="B449" s="296" t="inlineStr">
        <is>
          <t>T-444</t>
        </is>
      </c>
      <c r="C449" s="296" t="inlineStr">
        <is>
          <t>PI 60</t>
        </is>
      </c>
      <c r="D449" s="349" t="inlineStr">
        <is>
          <t>PI 61</t>
        </is>
      </c>
      <c r="E449" s="345" t="n">
        <v>2</v>
      </c>
      <c r="F449" s="349" t="inlineStr">
        <is>
          <t>200</t>
        </is>
      </c>
      <c r="G449" s="349" t="inlineStr">
        <is>
          <t>Tubo PVC</t>
        </is>
      </c>
      <c r="H449" s="345" t="n">
        <v>0.6</v>
      </c>
      <c r="I449" s="345" t="n">
        <v>0.96</v>
      </c>
      <c r="J449" s="365" t="inlineStr">
        <is>
          <t>PENDENTE</t>
        </is>
      </c>
    </row>
    <row r="450" ht="15" customHeight="1" s="290">
      <c r="A450" s="295" t="inlineStr">
        <is>
          <t>ESGOTO</t>
        </is>
      </c>
      <c r="B450" s="295" t="inlineStr">
        <is>
          <t>T-445</t>
        </is>
      </c>
      <c r="C450" s="295" t="inlineStr">
        <is>
          <t>PI 61</t>
        </is>
      </c>
      <c r="D450" s="334" t="inlineStr">
        <is>
          <t>PI 62</t>
        </is>
      </c>
      <c r="E450" s="340" t="n">
        <v>8.94</v>
      </c>
      <c r="F450" s="334" t="inlineStr">
        <is>
          <t>200</t>
        </is>
      </c>
      <c r="G450" s="334" t="inlineStr">
        <is>
          <t>Tubo PVC</t>
        </is>
      </c>
      <c r="H450" s="340" t="n">
        <v>0.6</v>
      </c>
      <c r="I450" s="340" t="n">
        <v>4.29</v>
      </c>
      <c r="J450" s="365" t="inlineStr">
        <is>
          <t>PENDENTE</t>
        </is>
      </c>
    </row>
    <row r="451" ht="15" customHeight="1" s="290">
      <c r="A451" s="296" t="inlineStr">
        <is>
          <t>ESGOTO</t>
        </is>
      </c>
      <c r="B451" s="296" t="inlineStr">
        <is>
          <t>T-446</t>
        </is>
      </c>
      <c r="C451" s="296" t="inlineStr">
        <is>
          <t>PI 61</t>
        </is>
      </c>
      <c r="D451" s="349" t="inlineStr">
        <is>
          <t>PI 62</t>
        </is>
      </c>
      <c r="E451" s="345" t="n">
        <v>2.5</v>
      </c>
      <c r="F451" s="349" t="inlineStr">
        <is>
          <t>200</t>
        </is>
      </c>
      <c r="G451" s="349" t="inlineStr">
        <is>
          <t>Tubo PVC</t>
        </is>
      </c>
      <c r="H451" s="345" t="n">
        <v>0.6</v>
      </c>
      <c r="I451" s="345" t="n">
        <v>1.2</v>
      </c>
      <c r="J451" s="365" t="inlineStr">
        <is>
          <t>PENDENTE</t>
        </is>
      </c>
    </row>
    <row r="452" ht="15" customHeight="1" s="290">
      <c r="A452" s="295" t="inlineStr">
        <is>
          <t>ESGOTO</t>
        </is>
      </c>
      <c r="B452" s="295" t="inlineStr">
        <is>
          <t>T-447</t>
        </is>
      </c>
      <c r="C452" s="295" t="inlineStr">
        <is>
          <t>PI 62</t>
        </is>
      </c>
      <c r="D452" s="334" t="inlineStr">
        <is>
          <t>PI 63</t>
        </is>
      </c>
      <c r="E452" s="340" t="n">
        <v>19.5</v>
      </c>
      <c r="F452" s="334" t="inlineStr">
        <is>
          <t>200</t>
        </is>
      </c>
      <c r="G452" s="334" t="inlineStr">
        <is>
          <t>Tubo PVC</t>
        </is>
      </c>
      <c r="H452" s="340" t="n">
        <v>0.6</v>
      </c>
      <c r="I452" s="340" t="n">
        <v>9.359999999999999</v>
      </c>
      <c r="J452" s="365" t="inlineStr">
        <is>
          <t>PENDENTE</t>
        </is>
      </c>
    </row>
    <row r="453" ht="15" customHeight="1" s="290">
      <c r="A453" s="296" t="inlineStr">
        <is>
          <t>ESGOTO</t>
        </is>
      </c>
      <c r="B453" s="296" t="inlineStr">
        <is>
          <t>T-448</t>
        </is>
      </c>
      <c r="C453" s="296" t="inlineStr">
        <is>
          <t>PI 63</t>
        </is>
      </c>
      <c r="D453" s="349" t="inlineStr">
        <is>
          <t>PI 64</t>
        </is>
      </c>
      <c r="E453" s="345" t="n">
        <v>1.5</v>
      </c>
      <c r="F453" s="349" t="inlineStr">
        <is>
          <t>200</t>
        </is>
      </c>
      <c r="G453" s="349" t="inlineStr">
        <is>
          <t>Tubo PVC</t>
        </is>
      </c>
      <c r="H453" s="345" t="n">
        <v>0.6</v>
      </c>
      <c r="I453" s="345" t="n">
        <v>0.72</v>
      </c>
      <c r="J453" s="365" t="inlineStr">
        <is>
          <t>PENDENTE</t>
        </is>
      </c>
    </row>
    <row r="454" ht="15" customHeight="1" s="290">
      <c r="A454" s="295" t="inlineStr">
        <is>
          <t>ESGOTO</t>
        </is>
      </c>
      <c r="B454" s="295" t="inlineStr">
        <is>
          <t>T-449</t>
        </is>
      </c>
      <c r="C454" s="295" t="inlineStr">
        <is>
          <t>PI 59</t>
        </is>
      </c>
      <c r="D454" s="334" t="inlineStr">
        <is>
          <t>PI 50</t>
        </is>
      </c>
      <c r="E454" s="340" t="n">
        <v>18.81</v>
      </c>
      <c r="F454" s="334" t="inlineStr">
        <is>
          <t>200</t>
        </is>
      </c>
      <c r="G454" s="334" t="inlineStr">
        <is>
          <t>Tubo PVC</t>
        </is>
      </c>
      <c r="H454" s="340" t="n">
        <v>0.6</v>
      </c>
      <c r="I454" s="340" t="n">
        <v>9.029999999999999</v>
      </c>
      <c r="J454" s="365" t="inlineStr">
        <is>
          <t>PENDENTE</t>
        </is>
      </c>
    </row>
    <row r="455" ht="15" customHeight="1" s="290">
      <c r="A455" s="296" t="inlineStr">
        <is>
          <t>ESGOTO</t>
        </is>
      </c>
      <c r="B455" s="296" t="inlineStr">
        <is>
          <t>T-450</t>
        </is>
      </c>
      <c r="C455" s="296" t="inlineStr">
        <is>
          <t>PI 52</t>
        </is>
      </c>
      <c r="D455" s="349" t="inlineStr">
        <is>
          <t>PI 68</t>
        </is>
      </c>
      <c r="E455" s="345" t="n">
        <v>18.61</v>
      </c>
      <c r="F455" s="349" t="inlineStr">
        <is>
          <t>200</t>
        </is>
      </c>
      <c r="G455" s="349" t="inlineStr">
        <is>
          <t>Tubo PVC</t>
        </is>
      </c>
      <c r="H455" s="345" t="n">
        <v>0.6</v>
      </c>
      <c r="I455" s="345" t="n">
        <v>8.93</v>
      </c>
      <c r="J455" s="365" t="inlineStr">
        <is>
          <t>PENDENTE</t>
        </is>
      </c>
    </row>
    <row r="456" ht="15" customHeight="1" s="290">
      <c r="A456" s="295" t="inlineStr">
        <is>
          <t>ESGOTO</t>
        </is>
      </c>
      <c r="B456" s="295" t="inlineStr">
        <is>
          <t>T-451</t>
        </is>
      </c>
      <c r="C456" s="295" t="inlineStr">
        <is>
          <t>PI 68</t>
        </is>
      </c>
      <c r="D456" s="334" t="inlineStr">
        <is>
          <t>PI 62</t>
        </is>
      </c>
      <c r="E456" s="340" t="n">
        <v>7.81</v>
      </c>
      <c r="F456" s="334" t="inlineStr">
        <is>
          <t>200</t>
        </is>
      </c>
      <c r="G456" s="334" t="inlineStr">
        <is>
          <t>Tubo PVC</t>
        </is>
      </c>
      <c r="H456" s="340" t="n">
        <v>0.6</v>
      </c>
      <c r="I456" s="340" t="n">
        <v>3.75</v>
      </c>
      <c r="J456" s="365" t="inlineStr">
        <is>
          <t>PENDENTE</t>
        </is>
      </c>
    </row>
    <row r="457" ht="15" customHeight="1" s="290">
      <c r="A457" s="296" t="inlineStr">
        <is>
          <t>ESGOTO</t>
        </is>
      </c>
      <c r="B457" s="296" t="inlineStr">
        <is>
          <t>T-452</t>
        </is>
      </c>
      <c r="C457" s="296" t="inlineStr">
        <is>
          <t>PI 68</t>
        </is>
      </c>
      <c r="D457" s="349" t="inlineStr">
        <is>
          <t>PI 62</t>
        </is>
      </c>
      <c r="E457" s="345" t="n">
        <v>2.5</v>
      </c>
      <c r="F457" s="349" t="inlineStr">
        <is>
          <t>200</t>
        </is>
      </c>
      <c r="G457" s="349" t="inlineStr">
        <is>
          <t>Tubo PVC</t>
        </is>
      </c>
      <c r="H457" s="345" t="n">
        <v>0.6</v>
      </c>
      <c r="I457" s="345" t="n">
        <v>1.2</v>
      </c>
      <c r="J457" s="365" t="inlineStr">
        <is>
          <t>PENDENTE</t>
        </is>
      </c>
    </row>
    <row r="458" ht="15" customHeight="1" s="290">
      <c r="A458" s="295" t="inlineStr">
        <is>
          <t>ESGOTO</t>
        </is>
      </c>
      <c r="B458" s="295" t="inlineStr">
        <is>
          <t>T-453</t>
        </is>
      </c>
      <c r="C458" s="295" t="inlineStr">
        <is>
          <t>PI 56</t>
        </is>
      </c>
      <c r="D458" s="334" t="inlineStr">
        <is>
          <t>PI 69</t>
        </is>
      </c>
      <c r="E458" s="340" t="n">
        <v>10.66</v>
      </c>
      <c r="F458" s="334" t="inlineStr">
        <is>
          <t>200</t>
        </is>
      </c>
      <c r="G458" s="334" t="inlineStr">
        <is>
          <t>Tubo PVC</t>
        </is>
      </c>
      <c r="H458" s="340" t="n">
        <v>0.61</v>
      </c>
      <c r="I458" s="340" t="n">
        <v>5.19</v>
      </c>
      <c r="J458" s="365" t="inlineStr">
        <is>
          <t>PENDENTE</t>
        </is>
      </c>
    </row>
    <row r="459" ht="15" customHeight="1" s="290">
      <c r="A459" s="296" t="inlineStr">
        <is>
          <t>ESGOTO</t>
        </is>
      </c>
      <c r="B459" s="296" t="inlineStr">
        <is>
          <t>T-454</t>
        </is>
      </c>
      <c r="C459" s="296" t="inlineStr">
        <is>
          <t>PI 69</t>
        </is>
      </c>
      <c r="D459" s="349" t="inlineStr">
        <is>
          <t>PI 70</t>
        </is>
      </c>
      <c r="E459" s="345" t="n">
        <v>9.800000000000001</v>
      </c>
      <c r="F459" s="349" t="inlineStr">
        <is>
          <t>200</t>
        </is>
      </c>
      <c r="G459" s="349" t="inlineStr">
        <is>
          <t>Tubo PVC</t>
        </is>
      </c>
      <c r="H459" s="345" t="n">
        <v>0.6</v>
      </c>
      <c r="I459" s="345" t="n">
        <v>4.7</v>
      </c>
      <c r="J459" s="365" t="inlineStr">
        <is>
          <t>PENDENTE</t>
        </is>
      </c>
    </row>
    <row r="460" ht="15" customHeight="1" s="290">
      <c r="A460" s="295" t="inlineStr">
        <is>
          <t>ESGOTO</t>
        </is>
      </c>
      <c r="B460" s="295" t="inlineStr">
        <is>
          <t>T-455</t>
        </is>
      </c>
      <c r="C460" s="295" t="inlineStr">
        <is>
          <t>PI 69</t>
        </is>
      </c>
      <c r="D460" s="334" t="inlineStr">
        <is>
          <t>PI 70</t>
        </is>
      </c>
      <c r="E460" s="340" t="n">
        <v>2.5</v>
      </c>
      <c r="F460" s="334" t="inlineStr">
        <is>
          <t>200</t>
        </is>
      </c>
      <c r="G460" s="334" t="inlineStr">
        <is>
          <t>Tubo PVC</t>
        </is>
      </c>
      <c r="H460" s="340" t="n">
        <v>0.6</v>
      </c>
      <c r="I460" s="340" t="n">
        <v>1.2</v>
      </c>
      <c r="J460" s="365" t="inlineStr">
        <is>
          <t>PENDENTE</t>
        </is>
      </c>
    </row>
    <row r="461" ht="15" customHeight="1" s="290">
      <c r="A461" s="296" t="inlineStr">
        <is>
          <t>ESGOTO</t>
        </is>
      </c>
      <c r="B461" s="296" t="inlineStr">
        <is>
          <t>T-456</t>
        </is>
      </c>
      <c r="C461" s="296" t="inlineStr">
        <is>
          <t>PI 70</t>
        </is>
      </c>
      <c r="D461" s="349" t="inlineStr">
        <is>
          <t>PI 71</t>
        </is>
      </c>
      <c r="E461" s="345" t="n">
        <v>3.59</v>
      </c>
      <c r="F461" s="349" t="inlineStr">
        <is>
          <t>200</t>
        </is>
      </c>
      <c r="G461" s="349" t="inlineStr">
        <is>
          <t>Tubo PVC</t>
        </is>
      </c>
      <c r="H461" s="345" t="n">
        <v>0.6</v>
      </c>
      <c r="I461" s="345" t="n">
        <v>1.72</v>
      </c>
      <c r="J461" s="365" t="inlineStr">
        <is>
          <t>PENDENTE</t>
        </is>
      </c>
    </row>
    <row r="462" ht="15" customHeight="1" s="290">
      <c r="A462" s="295" t="inlineStr">
        <is>
          <t>ESGOTO</t>
        </is>
      </c>
      <c r="B462" s="295" t="inlineStr">
        <is>
          <t>T-457</t>
        </is>
      </c>
      <c r="C462" s="295" t="inlineStr">
        <is>
          <t>PI 70</t>
        </is>
      </c>
      <c r="D462" s="334" t="inlineStr">
        <is>
          <t>PI 71</t>
        </is>
      </c>
      <c r="E462" s="340" t="n">
        <v>2.16</v>
      </c>
      <c r="F462" s="334" t="inlineStr">
        <is>
          <t>200</t>
        </is>
      </c>
      <c r="G462" s="334" t="inlineStr">
        <is>
          <t>Tubo PVC</t>
        </is>
      </c>
      <c r="H462" s="340" t="n">
        <v>0.6</v>
      </c>
      <c r="I462" s="340" t="n">
        <v>1.04</v>
      </c>
      <c r="J462" s="365" t="inlineStr">
        <is>
          <t>PENDENTE</t>
        </is>
      </c>
    </row>
    <row r="463" ht="15" customHeight="1" s="290">
      <c r="A463" s="296" t="inlineStr">
        <is>
          <t>ESGOTO</t>
        </is>
      </c>
      <c r="B463" s="296" t="inlineStr">
        <is>
          <t>T-458</t>
        </is>
      </c>
      <c r="C463" s="296" t="inlineStr">
        <is>
          <t>PI 71</t>
        </is>
      </c>
      <c r="D463" s="349" t="inlineStr">
        <is>
          <t>PI 72</t>
        </is>
      </c>
      <c r="E463" s="345" t="n">
        <v>5.89</v>
      </c>
      <c r="F463" s="349" t="inlineStr">
        <is>
          <t>200</t>
        </is>
      </c>
      <c r="G463" s="349" t="inlineStr">
        <is>
          <t>Tubo PVC</t>
        </is>
      </c>
      <c r="H463" s="345" t="n">
        <v>0.6</v>
      </c>
      <c r="I463" s="345" t="n">
        <v>2.83</v>
      </c>
      <c r="J463" s="365" t="inlineStr">
        <is>
          <t>PENDENTE</t>
        </is>
      </c>
    </row>
    <row r="464" ht="15" customHeight="1" s="290">
      <c r="A464" s="295" t="inlineStr">
        <is>
          <t>ESGOTO</t>
        </is>
      </c>
      <c r="B464" s="295" t="inlineStr">
        <is>
          <t>T-459</t>
        </is>
      </c>
      <c r="C464" s="295" t="inlineStr">
        <is>
          <t>PI 71</t>
        </is>
      </c>
      <c r="D464" s="334" t="inlineStr">
        <is>
          <t>PI 72</t>
        </is>
      </c>
      <c r="E464" s="340" t="n">
        <v>2.5</v>
      </c>
      <c r="F464" s="334" t="inlineStr">
        <is>
          <t>200</t>
        </is>
      </c>
      <c r="G464" s="334" t="inlineStr">
        <is>
          <t>Tubo PVC</t>
        </is>
      </c>
      <c r="H464" s="340" t="n">
        <v>0.6</v>
      </c>
      <c r="I464" s="340" t="n">
        <v>1.2</v>
      </c>
      <c r="J464" s="365" t="inlineStr">
        <is>
          <t>PENDENTE</t>
        </is>
      </c>
    </row>
    <row r="465" ht="15" customHeight="1" s="290">
      <c r="A465" s="296" t="inlineStr">
        <is>
          <t>ESGOTO</t>
        </is>
      </c>
      <c r="B465" s="296" t="inlineStr">
        <is>
          <t>T-460</t>
        </is>
      </c>
      <c r="C465" s="296" t="inlineStr">
        <is>
          <t>PI 72</t>
        </is>
      </c>
      <c r="D465" s="349" t="inlineStr">
        <is>
          <t>PI 73</t>
        </is>
      </c>
      <c r="E465" s="345" t="n">
        <v>0.64</v>
      </c>
      <c r="F465" s="349" t="inlineStr">
        <is>
          <t>200</t>
        </is>
      </c>
      <c r="G465" s="349" t="inlineStr">
        <is>
          <t>Tubo PVC</t>
        </is>
      </c>
      <c r="H465" s="345" t="n">
        <v>0.6</v>
      </c>
      <c r="I465" s="345" t="n">
        <v>0.31</v>
      </c>
      <c r="J465" s="365" t="inlineStr">
        <is>
          <t>PENDENTE</t>
        </is>
      </c>
    </row>
    <row r="466" ht="15" customHeight="1" s="290">
      <c r="A466" s="295" t="inlineStr">
        <is>
          <t>ESGOTO</t>
        </is>
      </c>
      <c r="B466" s="295" t="inlineStr">
        <is>
          <t>T-461</t>
        </is>
      </c>
      <c r="C466" s="295" t="inlineStr">
        <is>
          <t>PI 72</t>
        </is>
      </c>
      <c r="D466" s="334" t="inlineStr">
        <is>
          <t>PI 73</t>
        </is>
      </c>
      <c r="E466" s="340" t="n">
        <v>0.39</v>
      </c>
      <c r="F466" s="334" t="inlineStr">
        <is>
          <t>200</t>
        </is>
      </c>
      <c r="G466" s="334" t="inlineStr">
        <is>
          <t>Tubo PVC</t>
        </is>
      </c>
      <c r="H466" s="340" t="n">
        <v>0.6</v>
      </c>
      <c r="I466" s="340" t="n">
        <v>0.19</v>
      </c>
      <c r="J466" s="365" t="inlineStr">
        <is>
          <t>PENDENTE</t>
        </is>
      </c>
    </row>
    <row r="467" ht="15" customHeight="1" s="290">
      <c r="A467" s="296" t="inlineStr">
        <is>
          <t>ESGOTO</t>
        </is>
      </c>
      <c r="B467" s="296" t="inlineStr">
        <is>
          <t>T-462</t>
        </is>
      </c>
      <c r="C467" s="296" t="inlineStr">
        <is>
          <t>PI 73</t>
        </is>
      </c>
      <c r="D467" s="349" t="inlineStr">
        <is>
          <t>PI 74</t>
        </is>
      </c>
      <c r="E467" s="345" t="n">
        <v>12.09</v>
      </c>
      <c r="F467" s="349" t="inlineStr">
        <is>
          <t>200</t>
        </is>
      </c>
      <c r="G467" s="349" t="inlineStr">
        <is>
          <t>Tubo PVC</t>
        </is>
      </c>
      <c r="H467" s="345" t="n">
        <v>0.6</v>
      </c>
      <c r="I467" s="345" t="n">
        <v>5.8</v>
      </c>
      <c r="J467" s="365" t="inlineStr">
        <is>
          <t>PENDENTE</t>
        </is>
      </c>
    </row>
    <row r="468" ht="15" customHeight="1" s="290">
      <c r="A468" s="295" t="inlineStr">
        <is>
          <t>ESGOTO</t>
        </is>
      </c>
      <c r="B468" s="295" t="inlineStr">
        <is>
          <t>T-463</t>
        </is>
      </c>
      <c r="C468" s="295" t="inlineStr">
        <is>
          <t>PI 74</t>
        </is>
      </c>
      <c r="D468" s="334" t="inlineStr">
        <is>
          <t>PI 75</t>
        </is>
      </c>
      <c r="E468" s="340" t="n">
        <v>0.53</v>
      </c>
      <c r="F468" s="334" t="inlineStr">
        <is>
          <t>200</t>
        </is>
      </c>
      <c r="G468" s="334" t="inlineStr">
        <is>
          <t>Tubo PVC</t>
        </is>
      </c>
      <c r="H468" s="340" t="n">
        <v>0.6</v>
      </c>
      <c r="I468" s="340" t="n">
        <v>0.25</v>
      </c>
      <c r="J468" s="365" t="inlineStr">
        <is>
          <t>PENDENTE</t>
        </is>
      </c>
    </row>
    <row r="469" ht="15" customHeight="1" s="290">
      <c r="A469" s="296" t="inlineStr">
        <is>
          <t>ESGOTO</t>
        </is>
      </c>
      <c r="B469" s="296" t="inlineStr">
        <is>
          <t>T-464</t>
        </is>
      </c>
      <c r="C469" s="296" t="inlineStr">
        <is>
          <t>PI 74</t>
        </is>
      </c>
      <c r="D469" s="349" t="inlineStr">
        <is>
          <t>PI 75</t>
        </is>
      </c>
      <c r="E469" s="345" t="n">
        <v>0.32</v>
      </c>
      <c r="F469" s="349" t="inlineStr">
        <is>
          <t>200</t>
        </is>
      </c>
      <c r="G469" s="349" t="inlineStr">
        <is>
          <t>Tubo PVC</t>
        </is>
      </c>
      <c r="H469" s="345" t="n">
        <v>0.6</v>
      </c>
      <c r="I469" s="345" t="n">
        <v>0.15</v>
      </c>
      <c r="J469" s="365" t="inlineStr">
        <is>
          <t>PENDENTE</t>
        </is>
      </c>
    </row>
    <row r="470" ht="15" customHeight="1" s="290">
      <c r="A470" s="295" t="inlineStr">
        <is>
          <t>ESGOTO</t>
        </is>
      </c>
      <c r="B470" s="295" t="inlineStr">
        <is>
          <t>T-465</t>
        </is>
      </c>
      <c r="C470" s="295" t="inlineStr">
        <is>
          <t>PI 75</t>
        </is>
      </c>
      <c r="D470" s="334" t="inlineStr">
        <is>
          <t>PI 76</t>
        </is>
      </c>
      <c r="E470" s="340" t="n">
        <v>7.88</v>
      </c>
      <c r="F470" s="334" t="inlineStr">
        <is>
          <t>200</t>
        </is>
      </c>
      <c r="G470" s="334" t="inlineStr">
        <is>
          <t>Tubo PVC</t>
        </is>
      </c>
      <c r="H470" s="340" t="n">
        <v>1.23</v>
      </c>
      <c r="I470" s="340" t="n">
        <v>7.72</v>
      </c>
      <c r="J470" s="365" t="inlineStr">
        <is>
          <t>PENDENTE</t>
        </is>
      </c>
    </row>
    <row r="471" ht="15" customHeight="1" s="290">
      <c r="A471" s="296" t="inlineStr">
        <is>
          <t>ESGOTO</t>
        </is>
      </c>
      <c r="B471" s="296" t="inlineStr">
        <is>
          <t>T-466</t>
        </is>
      </c>
      <c r="C471" s="296" t="inlineStr">
        <is>
          <t>PI 76</t>
        </is>
      </c>
      <c r="D471" s="349" t="inlineStr">
        <is>
          <t>PI 77</t>
        </is>
      </c>
      <c r="E471" s="345" t="n">
        <v>5.6</v>
      </c>
      <c r="F471" s="349" t="inlineStr">
        <is>
          <t>200</t>
        </is>
      </c>
      <c r="G471" s="349" t="inlineStr">
        <is>
          <t>Tubo PVC</t>
        </is>
      </c>
      <c r="H471" s="345" t="n">
        <v>1.43</v>
      </c>
      <c r="I471" s="345" t="n">
        <v>6.38</v>
      </c>
      <c r="J471" s="365" t="inlineStr">
        <is>
          <t>PENDENTE</t>
        </is>
      </c>
    </row>
    <row r="472" ht="15" customHeight="1" s="290">
      <c r="A472" s="295" t="inlineStr">
        <is>
          <t>ESGOTO</t>
        </is>
      </c>
      <c r="B472" s="295" t="inlineStr">
        <is>
          <t>T-467</t>
        </is>
      </c>
      <c r="C472" s="295" t="inlineStr">
        <is>
          <t>PI 77</t>
        </is>
      </c>
      <c r="D472" s="334" t="inlineStr">
        <is>
          <t>PI 78</t>
        </is>
      </c>
      <c r="E472" s="340" t="n">
        <v>8.09</v>
      </c>
      <c r="F472" s="334" t="inlineStr">
        <is>
          <t>200</t>
        </is>
      </c>
      <c r="G472" s="334" t="inlineStr">
        <is>
          <t>Tubo PVC</t>
        </is>
      </c>
      <c r="H472" s="340" t="n">
        <v>0.8</v>
      </c>
      <c r="I472" s="340" t="n">
        <v>5.18</v>
      </c>
      <c r="J472" s="365" t="inlineStr">
        <is>
          <t>PENDENTE</t>
        </is>
      </c>
    </row>
    <row r="473" ht="15" customHeight="1" s="290">
      <c r="A473" s="296" t="inlineStr">
        <is>
          <t>ESGOTO</t>
        </is>
      </c>
      <c r="B473" s="296" t="inlineStr">
        <is>
          <t>T-468</t>
        </is>
      </c>
      <c r="C473" s="296" t="inlineStr">
        <is>
          <t>PI 78</t>
        </is>
      </c>
      <c r="D473" s="349" t="inlineStr">
        <is>
          <t>PI 79</t>
        </is>
      </c>
      <c r="E473" s="345" t="n">
        <v>8.76</v>
      </c>
      <c r="F473" s="349" t="inlineStr">
        <is>
          <t>200</t>
        </is>
      </c>
      <c r="G473" s="349" t="inlineStr">
        <is>
          <t>Tubo PVC</t>
        </is>
      </c>
      <c r="H473" s="345" t="n">
        <v>0.6</v>
      </c>
      <c r="I473" s="345" t="n">
        <v>4.2</v>
      </c>
      <c r="J473" s="365" t="inlineStr">
        <is>
          <t>PENDENTE</t>
        </is>
      </c>
    </row>
    <row r="474" ht="15" customHeight="1" s="290">
      <c r="A474" s="295" t="inlineStr">
        <is>
          <t>ESGOTO</t>
        </is>
      </c>
      <c r="B474" s="295" t="inlineStr">
        <is>
          <t>T-469</t>
        </is>
      </c>
      <c r="C474" s="295" t="inlineStr">
        <is>
          <t>PI 79</t>
        </is>
      </c>
      <c r="D474" s="334" t="inlineStr">
        <is>
          <t>PI 78</t>
        </is>
      </c>
      <c r="E474" s="340" t="n">
        <v>2.5</v>
      </c>
      <c r="F474" s="334" t="inlineStr">
        <is>
          <t>200</t>
        </is>
      </c>
      <c r="G474" s="334" t="inlineStr">
        <is>
          <t>Tubo PVC</t>
        </is>
      </c>
      <c r="H474" s="340" t="n">
        <v>0.6</v>
      </c>
      <c r="I474" s="340" t="n">
        <v>1.2</v>
      </c>
      <c r="J474" s="365" t="inlineStr">
        <is>
          <t>PENDENTE</t>
        </is>
      </c>
    </row>
    <row r="475" ht="15" customHeight="1" s="290">
      <c r="A475" s="296" t="inlineStr">
        <is>
          <t>ESGOTO</t>
        </is>
      </c>
      <c r="B475" s="296" t="inlineStr">
        <is>
          <t>T-470</t>
        </is>
      </c>
      <c r="C475" s="296" t="inlineStr">
        <is>
          <t>PI 79</t>
        </is>
      </c>
      <c r="D475" s="349" t="inlineStr">
        <is>
          <t>PI 80</t>
        </is>
      </c>
      <c r="E475" s="345" t="n">
        <v>12.07</v>
      </c>
      <c r="F475" s="349" t="inlineStr">
        <is>
          <t>200</t>
        </is>
      </c>
      <c r="G475" s="349" t="inlineStr">
        <is>
          <t>Tubo PVC</t>
        </is>
      </c>
      <c r="H475" s="345" t="n">
        <v>0.6</v>
      </c>
      <c r="I475" s="345" t="n">
        <v>5.79</v>
      </c>
      <c r="J475" s="365" t="inlineStr">
        <is>
          <t>PENDENTE</t>
        </is>
      </c>
    </row>
    <row r="476" ht="15" customHeight="1" s="290">
      <c r="A476" s="295" t="inlineStr">
        <is>
          <t>ESGOTO</t>
        </is>
      </c>
      <c r="B476" s="295" t="inlineStr">
        <is>
          <t>T-471</t>
        </is>
      </c>
      <c r="C476" s="295" t="inlineStr">
        <is>
          <t>PI 80</t>
        </is>
      </c>
      <c r="D476" s="334" t="inlineStr">
        <is>
          <t>PI 81</t>
        </is>
      </c>
      <c r="E476" s="340" t="n">
        <v>12.34</v>
      </c>
      <c r="F476" s="334" t="inlineStr">
        <is>
          <t>200</t>
        </is>
      </c>
      <c r="G476" s="334" t="inlineStr">
        <is>
          <t>Tubo PVC</t>
        </is>
      </c>
      <c r="H476" s="340" t="n">
        <v>0.6</v>
      </c>
      <c r="I476" s="340" t="n">
        <v>5.92</v>
      </c>
      <c r="J476" s="365" t="inlineStr">
        <is>
          <t>PENDENTE</t>
        </is>
      </c>
    </row>
    <row r="477" ht="15" customHeight="1" s="290">
      <c r="A477" s="296" t="inlineStr">
        <is>
          <t>ESGOTO</t>
        </is>
      </c>
      <c r="B477" s="296" t="inlineStr">
        <is>
          <t>T-472</t>
        </is>
      </c>
      <c r="C477" s="296" t="inlineStr">
        <is>
          <t>PI 81</t>
        </is>
      </c>
      <c r="D477" s="349" t="inlineStr">
        <is>
          <t>PI 82</t>
        </is>
      </c>
      <c r="E477" s="345" t="n">
        <v>9.23</v>
      </c>
      <c r="F477" s="349" t="inlineStr">
        <is>
          <t>200</t>
        </is>
      </c>
      <c r="G477" s="349" t="inlineStr">
        <is>
          <t>Tubo PVC</t>
        </is>
      </c>
      <c r="H477" s="345" t="n">
        <v>0.6</v>
      </c>
      <c r="I477" s="345" t="n">
        <v>4.43</v>
      </c>
      <c r="J477" s="365" t="inlineStr">
        <is>
          <t>PENDENTE</t>
        </is>
      </c>
    </row>
    <row r="478" ht="15" customHeight="1" s="290">
      <c r="A478" s="295" t="inlineStr">
        <is>
          <t>ESGOTO</t>
        </is>
      </c>
      <c r="B478" s="295" t="inlineStr">
        <is>
          <t>T-473</t>
        </is>
      </c>
      <c r="C478" s="295" t="inlineStr">
        <is>
          <t>PI 81</t>
        </is>
      </c>
      <c r="D478" s="334" t="inlineStr">
        <is>
          <t>PI 82</t>
        </is>
      </c>
      <c r="E478" s="340" t="n">
        <v>2.5</v>
      </c>
      <c r="F478" s="334" t="inlineStr">
        <is>
          <t>200</t>
        </is>
      </c>
      <c r="G478" s="334" t="inlineStr">
        <is>
          <t>Tubo PVC</t>
        </is>
      </c>
      <c r="H478" s="340" t="n">
        <v>0.6</v>
      </c>
      <c r="I478" s="340" t="n">
        <v>1.2</v>
      </c>
      <c r="J478" s="365" t="inlineStr">
        <is>
          <t>PENDENTE</t>
        </is>
      </c>
    </row>
    <row r="479" ht="15" customHeight="1" s="290">
      <c r="A479" s="296" t="inlineStr">
        <is>
          <t>ESGOTO</t>
        </is>
      </c>
      <c r="B479" s="296" t="inlineStr">
        <is>
          <t>T-474</t>
        </is>
      </c>
      <c r="C479" s="296" t="inlineStr">
        <is>
          <t>PI 82</t>
        </is>
      </c>
      <c r="D479" s="349" t="inlineStr">
        <is>
          <t>PI 83</t>
        </is>
      </c>
      <c r="E479" s="345" t="n">
        <v>16.27</v>
      </c>
      <c r="F479" s="349" t="inlineStr">
        <is>
          <t>200</t>
        </is>
      </c>
      <c r="G479" s="349" t="inlineStr">
        <is>
          <t>Tubo PVC</t>
        </is>
      </c>
      <c r="H479" s="345" t="n">
        <v>0.6</v>
      </c>
      <c r="I479" s="345" t="n">
        <v>7.81</v>
      </c>
      <c r="J479" s="365" t="inlineStr">
        <is>
          <t>PENDENTE</t>
        </is>
      </c>
    </row>
    <row r="480" ht="15" customHeight="1" s="290">
      <c r="A480" s="295" t="inlineStr">
        <is>
          <t>ESGOTO</t>
        </is>
      </c>
      <c r="B480" s="295" t="inlineStr">
        <is>
          <t>T-475</t>
        </is>
      </c>
      <c r="C480" s="295" t="inlineStr">
        <is>
          <t>PI 85</t>
        </is>
      </c>
      <c r="D480" s="334" t="inlineStr">
        <is>
          <t>PI 212</t>
        </is>
      </c>
      <c r="E480" s="340" t="n">
        <v>1.14</v>
      </c>
      <c r="F480" s="334" t="inlineStr">
        <is>
          <t>200</t>
        </is>
      </c>
      <c r="G480" s="334" t="inlineStr">
        <is>
          <t>Tubo PVC</t>
        </is>
      </c>
      <c r="H480" s="340" t="n">
        <v>0.6</v>
      </c>
      <c r="I480" s="340" t="n">
        <v>0.55</v>
      </c>
      <c r="J480" s="365" t="inlineStr">
        <is>
          <t>PENDENTE</t>
        </is>
      </c>
    </row>
    <row r="481" ht="15" customHeight="1" s="290">
      <c r="A481" s="296" t="inlineStr">
        <is>
          <t>ESGOTO</t>
        </is>
      </c>
      <c r="B481" s="296" t="inlineStr">
        <is>
          <t>T-476</t>
        </is>
      </c>
      <c r="C481" s="296" t="inlineStr">
        <is>
          <t>PI 85</t>
        </is>
      </c>
      <c r="D481" s="349" t="inlineStr">
        <is>
          <t>PI 212</t>
        </is>
      </c>
      <c r="E481" s="345" t="n">
        <v>0.68</v>
      </c>
      <c r="F481" s="349" t="inlineStr">
        <is>
          <t>200</t>
        </is>
      </c>
      <c r="G481" s="349" t="inlineStr">
        <is>
          <t>Tubo PVC</t>
        </is>
      </c>
      <c r="H481" s="345" t="n">
        <v>0.6</v>
      </c>
      <c r="I481" s="345" t="n">
        <v>0.33</v>
      </c>
      <c r="J481" s="365" t="inlineStr">
        <is>
          <t>PENDENTE</t>
        </is>
      </c>
    </row>
    <row r="482" ht="15" customHeight="1" s="290">
      <c r="A482" s="295" t="inlineStr">
        <is>
          <t>ESGOTO</t>
        </is>
      </c>
      <c r="B482" s="295" t="inlineStr">
        <is>
          <t>T-477</t>
        </is>
      </c>
      <c r="C482" s="295" t="inlineStr">
        <is>
          <t>PI 64</t>
        </is>
      </c>
      <c r="D482" s="334" t="inlineStr">
        <is>
          <t>PI 63</t>
        </is>
      </c>
      <c r="E482" s="340" t="n">
        <v>0.9</v>
      </c>
      <c r="F482" s="334" t="inlineStr">
        <is>
          <t>200</t>
        </is>
      </c>
      <c r="G482" s="334" t="inlineStr">
        <is>
          <t>Tubo PVC</t>
        </is>
      </c>
      <c r="H482" s="340" t="n">
        <v>0.6</v>
      </c>
      <c r="I482" s="340" t="n">
        <v>0.43</v>
      </c>
      <c r="J482" s="365" t="inlineStr">
        <is>
          <t>PENDENTE</t>
        </is>
      </c>
    </row>
    <row r="483" ht="15" customHeight="1" s="290">
      <c r="A483" s="296" t="inlineStr">
        <is>
          <t>ESGOTO</t>
        </is>
      </c>
      <c r="B483" s="296" t="inlineStr">
        <is>
          <t>T-478</t>
        </is>
      </c>
      <c r="C483" s="296" t="inlineStr">
        <is>
          <t>PI 63</t>
        </is>
      </c>
      <c r="D483" s="349" t="inlineStr">
        <is>
          <t>PI 80</t>
        </is>
      </c>
      <c r="E483" s="345" t="n">
        <v>6.74</v>
      </c>
      <c r="F483" s="349" t="inlineStr">
        <is>
          <t>200</t>
        </is>
      </c>
      <c r="G483" s="349" t="inlineStr">
        <is>
          <t>Tubo PVC</t>
        </is>
      </c>
      <c r="H483" s="345" t="n">
        <v>0.6</v>
      </c>
      <c r="I483" s="345" t="n">
        <v>3.24</v>
      </c>
      <c r="J483" s="365" t="inlineStr">
        <is>
          <t>PENDENTE</t>
        </is>
      </c>
    </row>
    <row r="484" ht="15" customHeight="1" s="290">
      <c r="A484" s="295" t="inlineStr">
        <is>
          <t>ESGOTO</t>
        </is>
      </c>
      <c r="B484" s="295" t="inlineStr">
        <is>
          <t>T-479</t>
        </is>
      </c>
      <c r="C484" s="295" t="inlineStr">
        <is>
          <t>PI 63</t>
        </is>
      </c>
      <c r="D484" s="334" t="inlineStr">
        <is>
          <t>PI 80</t>
        </is>
      </c>
      <c r="E484" s="340" t="n">
        <v>2.5</v>
      </c>
      <c r="F484" s="334" t="inlineStr">
        <is>
          <t>200</t>
        </is>
      </c>
      <c r="G484" s="334" t="inlineStr">
        <is>
          <t>Tubo PVC</t>
        </is>
      </c>
      <c r="H484" s="340" t="n">
        <v>0.6</v>
      </c>
      <c r="I484" s="340" t="n">
        <v>1.2</v>
      </c>
      <c r="J484" s="365" t="inlineStr">
        <is>
          <t>PENDENTE</t>
        </is>
      </c>
    </row>
    <row r="485" ht="15" customHeight="1" s="290">
      <c r="A485" s="296" t="inlineStr">
        <is>
          <t>ESGOTO</t>
        </is>
      </c>
      <c r="B485" s="296" t="inlineStr">
        <is>
          <t>T-480</t>
        </is>
      </c>
      <c r="C485" s="296" t="inlineStr">
        <is>
          <t>PI 78</t>
        </is>
      </c>
      <c r="D485" s="349" t="inlineStr">
        <is>
          <t>PI 81</t>
        </is>
      </c>
      <c r="E485" s="345" t="n">
        <v>12.42</v>
      </c>
      <c r="F485" s="349" t="inlineStr">
        <is>
          <t>200</t>
        </is>
      </c>
      <c r="G485" s="349" t="inlineStr">
        <is>
          <t>Tubo PVC</t>
        </is>
      </c>
      <c r="H485" s="345" t="n">
        <v>0.6</v>
      </c>
      <c r="I485" s="345" t="n">
        <v>5.96</v>
      </c>
      <c r="J485" s="365" t="inlineStr">
        <is>
          <t>PENDENTE</t>
        </is>
      </c>
    </row>
    <row r="486" ht="15" customHeight="1" s="290">
      <c r="A486" s="295" t="inlineStr">
        <is>
          <t>ESGOTO</t>
        </is>
      </c>
      <c r="B486" s="295" t="inlineStr">
        <is>
          <t>T-481</t>
        </is>
      </c>
      <c r="C486" s="295" t="inlineStr">
        <is>
          <t>PI 77</t>
        </is>
      </c>
      <c r="D486" s="334" t="inlineStr">
        <is>
          <t>PI 82</t>
        </is>
      </c>
      <c r="E486" s="340" t="n">
        <v>12.51</v>
      </c>
      <c r="F486" s="334" t="inlineStr">
        <is>
          <t>200</t>
        </is>
      </c>
      <c r="G486" s="334" t="inlineStr">
        <is>
          <t>Tubo PVC</t>
        </is>
      </c>
      <c r="H486" s="340" t="n">
        <v>0.8</v>
      </c>
      <c r="I486" s="340" t="n">
        <v>8.01</v>
      </c>
      <c r="J486" s="365" t="inlineStr">
        <is>
          <t>PENDENTE</t>
        </is>
      </c>
    </row>
    <row r="487" ht="15" customHeight="1" s="290">
      <c r="A487" s="296" t="inlineStr">
        <is>
          <t>ESGOTO</t>
        </is>
      </c>
      <c r="B487" s="296" t="inlineStr">
        <is>
          <t>T-482</t>
        </is>
      </c>
      <c r="C487" s="296" t="inlineStr">
        <is>
          <t>PI 55</t>
        </is>
      </c>
      <c r="D487" s="349" t="inlineStr">
        <is>
          <t>PI 65</t>
        </is>
      </c>
      <c r="E487" s="345" t="n">
        <v>22.28</v>
      </c>
      <c r="F487" s="349" t="inlineStr">
        <is>
          <t>200</t>
        </is>
      </c>
      <c r="G487" s="349" t="inlineStr">
        <is>
          <t>Tubo PVC</t>
        </is>
      </c>
      <c r="H487" s="345" t="n">
        <v>0.6</v>
      </c>
      <c r="I487" s="345" t="n">
        <v>10.69</v>
      </c>
      <c r="J487" s="365" t="inlineStr">
        <is>
          <t>PENDENTE</t>
        </is>
      </c>
    </row>
    <row r="488" ht="15" customHeight="1" s="290">
      <c r="A488" s="295" t="inlineStr">
        <is>
          <t>ESGOTO</t>
        </is>
      </c>
      <c r="B488" s="295" t="inlineStr">
        <is>
          <t>T-483</t>
        </is>
      </c>
      <c r="C488" s="295" t="inlineStr">
        <is>
          <t>PI 65</t>
        </is>
      </c>
      <c r="D488" s="334" t="inlineStr">
        <is>
          <t>PI 66</t>
        </is>
      </c>
      <c r="E488" s="340" t="n">
        <v>11.32</v>
      </c>
      <c r="F488" s="334" t="inlineStr">
        <is>
          <t>200</t>
        </is>
      </c>
      <c r="G488" s="334" t="inlineStr">
        <is>
          <t>Tubo PVC</t>
        </is>
      </c>
      <c r="H488" s="340" t="n">
        <v>0.6</v>
      </c>
      <c r="I488" s="340" t="n">
        <v>5.43</v>
      </c>
      <c r="J488" s="365" t="inlineStr">
        <is>
          <t>PENDENTE</t>
        </is>
      </c>
    </row>
    <row r="489" ht="15" customHeight="1" s="290">
      <c r="A489" s="296" t="inlineStr">
        <is>
          <t>ESGOTO</t>
        </is>
      </c>
      <c r="B489" s="296" t="inlineStr">
        <is>
          <t>T-484</t>
        </is>
      </c>
      <c r="C489" s="296" t="inlineStr">
        <is>
          <t>PI 66</t>
        </is>
      </c>
      <c r="D489" s="349" t="inlineStr">
        <is>
          <t>PI 67</t>
        </is>
      </c>
      <c r="E489" s="345" t="n">
        <v>6.69</v>
      </c>
      <c r="F489" s="349" t="inlineStr">
        <is>
          <t>200</t>
        </is>
      </c>
      <c r="G489" s="349" t="inlineStr">
        <is>
          <t>Tubo PVC</t>
        </is>
      </c>
      <c r="H489" s="345" t="n">
        <v>0.83</v>
      </c>
      <c r="I489" s="345" t="n">
        <v>4.43</v>
      </c>
      <c r="J489" s="365" t="inlineStr">
        <is>
          <t>PENDENTE</t>
        </is>
      </c>
    </row>
    <row r="490" ht="15" customHeight="1" s="290">
      <c r="A490" s="295" t="inlineStr">
        <is>
          <t>ESGOTO</t>
        </is>
      </c>
      <c r="B490" s="295" t="inlineStr">
        <is>
          <t>T-485</t>
        </is>
      </c>
      <c r="C490" s="295" t="inlineStr">
        <is>
          <t>PI 66</t>
        </is>
      </c>
      <c r="D490" s="334" t="inlineStr">
        <is>
          <t>PI 67</t>
        </is>
      </c>
      <c r="E490" s="340" t="n">
        <v>2.5</v>
      </c>
      <c r="F490" s="334" t="inlineStr">
        <is>
          <t>200</t>
        </is>
      </c>
      <c r="G490" s="334" t="inlineStr">
        <is>
          <t>Tubo PVC</t>
        </is>
      </c>
      <c r="H490" s="340" t="n">
        <v>0.83</v>
      </c>
      <c r="I490" s="340" t="n">
        <v>1.66</v>
      </c>
      <c r="J490" s="365" t="inlineStr">
        <is>
          <t>PENDENTE</t>
        </is>
      </c>
    </row>
    <row r="491" ht="15" customHeight="1" s="290">
      <c r="A491" s="296" t="inlineStr">
        <is>
          <t>ESGOTO</t>
        </is>
      </c>
      <c r="B491" s="296" t="inlineStr">
        <is>
          <t>T-486</t>
        </is>
      </c>
      <c r="C491" s="296" t="inlineStr">
        <is>
          <t>PI 67</t>
        </is>
      </c>
      <c r="D491" s="349" t="inlineStr">
        <is>
          <t>PI 64</t>
        </is>
      </c>
      <c r="E491" s="345" t="n">
        <v>6.41</v>
      </c>
      <c r="F491" s="349" t="inlineStr">
        <is>
          <t>200</t>
        </is>
      </c>
      <c r="G491" s="349" t="inlineStr">
        <is>
          <t>Tubo PVC</t>
        </is>
      </c>
      <c r="H491" s="345" t="n">
        <v>0.83</v>
      </c>
      <c r="I491" s="345" t="n">
        <v>4.25</v>
      </c>
      <c r="J491" s="365" t="inlineStr">
        <is>
          <t>PENDENTE</t>
        </is>
      </c>
    </row>
    <row r="492" ht="15" customHeight="1" s="290">
      <c r="A492" s="295" t="inlineStr">
        <is>
          <t>ESGOTO</t>
        </is>
      </c>
      <c r="B492" s="295" t="inlineStr">
        <is>
          <t>T-487</t>
        </is>
      </c>
      <c r="C492" s="295" t="inlineStr">
        <is>
          <t>PI 67</t>
        </is>
      </c>
      <c r="D492" s="334" t="inlineStr">
        <is>
          <t>PI 64</t>
        </is>
      </c>
      <c r="E492" s="340" t="n">
        <v>2.5</v>
      </c>
      <c r="F492" s="334" t="inlineStr">
        <is>
          <t>200</t>
        </is>
      </c>
      <c r="G492" s="334" t="inlineStr">
        <is>
          <t>Tubo PVC</t>
        </is>
      </c>
      <c r="H492" s="340" t="n">
        <v>0.83</v>
      </c>
      <c r="I492" s="340" t="n">
        <v>1.66</v>
      </c>
      <c r="J492" s="365" t="inlineStr">
        <is>
          <t>PENDENTE</t>
        </is>
      </c>
    </row>
    <row r="493" ht="15" customHeight="1" s="290">
      <c r="A493" s="296" t="inlineStr">
        <is>
          <t>ESGOTO</t>
        </is>
      </c>
      <c r="B493" s="296" t="inlineStr">
        <is>
          <t>T-488</t>
        </is>
      </c>
      <c r="C493" s="296" t="inlineStr">
        <is>
          <t>PI 55</t>
        </is>
      </c>
      <c r="D493" s="349" t="inlineStr">
        <is>
          <t>PI 86</t>
        </is>
      </c>
      <c r="E493" s="345" t="n">
        <v>13.42</v>
      </c>
      <c r="F493" s="349" t="inlineStr">
        <is>
          <t>200</t>
        </is>
      </c>
      <c r="G493" s="349" t="inlineStr">
        <is>
          <t>Tubo PVC</t>
        </is>
      </c>
      <c r="H493" s="345" t="n">
        <v>0.6</v>
      </c>
      <c r="I493" s="345" t="n">
        <v>6.44</v>
      </c>
      <c r="J493" s="365" t="inlineStr">
        <is>
          <t>PENDENTE</t>
        </is>
      </c>
    </row>
    <row r="494" ht="15" customHeight="1" s="290">
      <c r="A494" s="295" t="inlineStr">
        <is>
          <t>ESGOTO</t>
        </is>
      </c>
      <c r="B494" s="295" t="inlineStr">
        <is>
          <t>T-489</t>
        </is>
      </c>
      <c r="C494" s="295" t="inlineStr">
        <is>
          <t>PV 33</t>
        </is>
      </c>
      <c r="D494" s="334" t="inlineStr">
        <is>
          <t>PI 87</t>
        </is>
      </c>
      <c r="E494" s="340" t="n">
        <v>21.97</v>
      </c>
      <c r="F494" s="334" t="inlineStr">
        <is>
          <t>200</t>
        </is>
      </c>
      <c r="G494" s="334" t="inlineStr">
        <is>
          <t>Tubo PVC</t>
        </is>
      </c>
      <c r="H494" s="340" t="n">
        <v>0.6</v>
      </c>
      <c r="I494" s="340" t="n">
        <v>10.55</v>
      </c>
      <c r="J494" s="365" t="inlineStr">
        <is>
          <t>PENDENTE</t>
        </is>
      </c>
    </row>
    <row r="495" ht="15" customHeight="1" s="290">
      <c r="A495" s="296" t="inlineStr">
        <is>
          <t>ESGOTO</t>
        </is>
      </c>
      <c r="B495" s="296" t="inlineStr">
        <is>
          <t>T-490</t>
        </is>
      </c>
      <c r="C495" s="296" t="inlineStr">
        <is>
          <t>PV 32</t>
        </is>
      </c>
      <c r="D495" s="349" t="inlineStr">
        <is>
          <t>PI 87</t>
        </is>
      </c>
      <c r="E495" s="345" t="n">
        <v>31.68</v>
      </c>
      <c r="F495" s="349" t="inlineStr">
        <is>
          <t>200</t>
        </is>
      </c>
      <c r="G495" s="349" t="inlineStr">
        <is>
          <t>Tubo PVC</t>
        </is>
      </c>
      <c r="H495" s="345" t="n">
        <v>0.6</v>
      </c>
      <c r="I495" s="345" t="n">
        <v>15.21</v>
      </c>
      <c r="J495" s="365" t="inlineStr">
        <is>
          <t>PENDENTE</t>
        </is>
      </c>
    </row>
    <row r="496" ht="15" customHeight="1" s="290">
      <c r="A496" s="295" t="inlineStr">
        <is>
          <t>ESGOTO</t>
        </is>
      </c>
      <c r="B496" s="295" t="inlineStr">
        <is>
          <t>T-491</t>
        </is>
      </c>
      <c r="C496" s="295" t="inlineStr">
        <is>
          <t>PI 55</t>
        </is>
      </c>
      <c r="D496" s="334" t="inlineStr">
        <is>
          <t>PI 87</t>
        </is>
      </c>
      <c r="E496" s="340" t="n">
        <v>8.52</v>
      </c>
      <c r="F496" s="334" t="inlineStr">
        <is>
          <t>200</t>
        </is>
      </c>
      <c r="G496" s="334" t="inlineStr">
        <is>
          <t>Tubo PVC</t>
        </is>
      </c>
      <c r="H496" s="340" t="n">
        <v>0.6</v>
      </c>
      <c r="I496" s="340" t="n">
        <v>4.09</v>
      </c>
      <c r="J496" s="365" t="inlineStr">
        <is>
          <t>PENDENTE</t>
        </is>
      </c>
    </row>
    <row r="497" ht="15" customHeight="1" s="290">
      <c r="A497" s="296" t="inlineStr">
        <is>
          <t>ESGOTO</t>
        </is>
      </c>
      <c r="B497" s="296" t="inlineStr">
        <is>
          <t>T-492</t>
        </is>
      </c>
      <c r="C497" s="296" t="inlineStr">
        <is>
          <t>PI 55</t>
        </is>
      </c>
      <c r="D497" s="349" t="inlineStr">
        <is>
          <t>PI 87</t>
        </is>
      </c>
      <c r="E497" s="345" t="n">
        <v>2.5</v>
      </c>
      <c r="F497" s="349" t="inlineStr">
        <is>
          <t>200</t>
        </is>
      </c>
      <c r="G497" s="349" t="inlineStr">
        <is>
          <t>Tubo PVC</t>
        </is>
      </c>
      <c r="H497" s="345" t="n">
        <v>0.6</v>
      </c>
      <c r="I497" s="345" t="n">
        <v>1.2</v>
      </c>
      <c r="J497" s="365" t="inlineStr">
        <is>
          <t>PENDENTE</t>
        </is>
      </c>
    </row>
    <row r="498" ht="15" customHeight="1" s="290">
      <c r="A498" s="295" t="inlineStr">
        <is>
          <t>ESGOTO</t>
        </is>
      </c>
      <c r="B498" s="295" t="inlineStr">
        <is>
          <t>T-493</t>
        </is>
      </c>
      <c r="C498" s="295" t="inlineStr">
        <is>
          <t>PI 57</t>
        </is>
      </c>
      <c r="D498" s="334" t="inlineStr">
        <is>
          <t>PI 88</t>
        </is>
      </c>
      <c r="E498" s="340" t="n">
        <v>4.69</v>
      </c>
      <c r="F498" s="334" t="inlineStr">
        <is>
          <t>200</t>
        </is>
      </c>
      <c r="G498" s="334" t="inlineStr">
        <is>
          <t>Tubo PVC</t>
        </is>
      </c>
      <c r="H498" s="340" t="n">
        <v>0.6</v>
      </c>
      <c r="I498" s="340" t="n">
        <v>2.25</v>
      </c>
      <c r="J498" s="365" t="inlineStr">
        <is>
          <t>PENDENTE</t>
        </is>
      </c>
    </row>
    <row r="499" ht="15" customHeight="1" s="290">
      <c r="A499" s="296" t="inlineStr">
        <is>
          <t>ESGOTO</t>
        </is>
      </c>
      <c r="B499" s="296" t="inlineStr">
        <is>
          <t>T-494</t>
        </is>
      </c>
      <c r="C499" s="296" t="inlineStr">
        <is>
          <t>PI 57</t>
        </is>
      </c>
      <c r="D499" s="349" t="inlineStr">
        <is>
          <t>PI 88</t>
        </is>
      </c>
      <c r="E499" s="345" t="n">
        <v>2.5</v>
      </c>
      <c r="F499" s="349" t="inlineStr">
        <is>
          <t>200</t>
        </is>
      </c>
      <c r="G499" s="349" t="inlineStr">
        <is>
          <t>Tubo PVC</t>
        </is>
      </c>
      <c r="H499" s="345" t="n">
        <v>0.6</v>
      </c>
      <c r="I499" s="345" t="n">
        <v>1.2</v>
      </c>
      <c r="J499" s="365" t="inlineStr">
        <is>
          <t>PENDENTE</t>
        </is>
      </c>
    </row>
    <row r="500" ht="15" customHeight="1" s="290">
      <c r="A500" s="295" t="inlineStr">
        <is>
          <t>ESGOTO</t>
        </is>
      </c>
      <c r="B500" s="295" t="inlineStr">
        <is>
          <t>T-495</t>
        </is>
      </c>
      <c r="C500" s="295" t="inlineStr">
        <is>
          <t>PI 88</t>
        </is>
      </c>
      <c r="D500" s="334" t="inlineStr">
        <is>
          <t>PI 89</t>
        </is>
      </c>
      <c r="E500" s="340" t="n">
        <v>5.15</v>
      </c>
      <c r="F500" s="334" t="inlineStr">
        <is>
          <t>200</t>
        </is>
      </c>
      <c r="G500" s="334" t="inlineStr">
        <is>
          <t>Tubo PVC</t>
        </is>
      </c>
      <c r="H500" s="340" t="n">
        <v>0.6</v>
      </c>
      <c r="I500" s="340" t="n">
        <v>2.47</v>
      </c>
      <c r="J500" s="365" t="inlineStr">
        <is>
          <t>PENDENTE</t>
        </is>
      </c>
    </row>
    <row r="501" ht="15" customHeight="1" s="290">
      <c r="A501" s="296" t="inlineStr">
        <is>
          <t>ESGOTO</t>
        </is>
      </c>
      <c r="B501" s="296" t="inlineStr">
        <is>
          <t>T-496</t>
        </is>
      </c>
      <c r="C501" s="296" t="inlineStr">
        <is>
          <t>PI 88</t>
        </is>
      </c>
      <c r="D501" s="349" t="inlineStr">
        <is>
          <t>PI 89</t>
        </is>
      </c>
      <c r="E501" s="345" t="n">
        <v>2.5</v>
      </c>
      <c r="F501" s="349" t="inlineStr">
        <is>
          <t>200</t>
        </is>
      </c>
      <c r="G501" s="349" t="inlineStr">
        <is>
          <t>Tubo PVC</t>
        </is>
      </c>
      <c r="H501" s="345" t="n">
        <v>0.6</v>
      </c>
      <c r="I501" s="345" t="n">
        <v>1.2</v>
      </c>
      <c r="J501" s="365" t="inlineStr">
        <is>
          <t>PENDENTE</t>
        </is>
      </c>
    </row>
    <row r="502" ht="15" customHeight="1" s="290">
      <c r="A502" s="295" t="inlineStr">
        <is>
          <t>ESGOTO</t>
        </is>
      </c>
      <c r="B502" s="295" t="inlineStr">
        <is>
          <t>T-497</t>
        </is>
      </c>
      <c r="C502" s="295" t="inlineStr">
        <is>
          <t>PI 89</t>
        </is>
      </c>
      <c r="D502" s="334" t="inlineStr">
        <is>
          <t>PI 90</t>
        </is>
      </c>
      <c r="E502" s="340" t="n">
        <v>9.1</v>
      </c>
      <c r="F502" s="334" t="inlineStr">
        <is>
          <t>200</t>
        </is>
      </c>
      <c r="G502" s="334" t="inlineStr">
        <is>
          <t>Tubo PVC</t>
        </is>
      </c>
      <c r="H502" s="340" t="n">
        <v>0.6</v>
      </c>
      <c r="I502" s="340" t="n">
        <v>4.37</v>
      </c>
      <c r="J502" s="365" t="inlineStr">
        <is>
          <t>PENDENTE</t>
        </is>
      </c>
    </row>
    <row r="503" ht="15" customHeight="1" s="290">
      <c r="A503" s="296" t="inlineStr">
        <is>
          <t>ESGOTO</t>
        </is>
      </c>
      <c r="B503" s="296" t="inlineStr">
        <is>
          <t>T-498</t>
        </is>
      </c>
      <c r="C503" s="296" t="inlineStr">
        <is>
          <t>PI 89</t>
        </is>
      </c>
      <c r="D503" s="349" t="inlineStr">
        <is>
          <t>PI 90</t>
        </is>
      </c>
      <c r="E503" s="345" t="n">
        <v>2.5</v>
      </c>
      <c r="F503" s="349" t="inlineStr">
        <is>
          <t>200</t>
        </is>
      </c>
      <c r="G503" s="349" t="inlineStr">
        <is>
          <t>Tubo PVC</t>
        </is>
      </c>
      <c r="H503" s="345" t="n">
        <v>0.6</v>
      </c>
      <c r="I503" s="345" t="n">
        <v>1.2</v>
      </c>
      <c r="J503" s="365" t="inlineStr">
        <is>
          <t>PENDENTE</t>
        </is>
      </c>
    </row>
    <row r="504" ht="15" customHeight="1" s="290">
      <c r="A504" s="295" t="inlineStr">
        <is>
          <t>ESGOTO</t>
        </is>
      </c>
      <c r="B504" s="295" t="inlineStr">
        <is>
          <t>T-499</t>
        </is>
      </c>
      <c r="C504" s="295" t="inlineStr">
        <is>
          <t>PI 90</t>
        </is>
      </c>
      <c r="D504" s="334" t="inlineStr">
        <is>
          <t>PI 91</t>
        </is>
      </c>
      <c r="E504" s="340" t="n">
        <v>4.75</v>
      </c>
      <c r="F504" s="334" t="inlineStr">
        <is>
          <t>200</t>
        </is>
      </c>
      <c r="G504" s="334" t="inlineStr">
        <is>
          <t>Tubo PVC</t>
        </is>
      </c>
      <c r="H504" s="340" t="n">
        <v>0.6</v>
      </c>
      <c r="I504" s="340" t="n">
        <v>2.28</v>
      </c>
      <c r="J504" s="365" t="inlineStr">
        <is>
          <t>PENDENTE</t>
        </is>
      </c>
    </row>
    <row r="505" ht="15" customHeight="1" s="290">
      <c r="A505" s="296" t="inlineStr">
        <is>
          <t>ESGOTO</t>
        </is>
      </c>
      <c r="B505" s="296" t="inlineStr">
        <is>
          <t>T-500</t>
        </is>
      </c>
      <c r="C505" s="296" t="inlineStr">
        <is>
          <t>PI 90</t>
        </is>
      </c>
      <c r="D505" s="349" t="inlineStr">
        <is>
          <t>PI 91</t>
        </is>
      </c>
      <c r="E505" s="345" t="n">
        <v>2.5</v>
      </c>
      <c r="F505" s="349" t="inlineStr">
        <is>
          <t>200</t>
        </is>
      </c>
      <c r="G505" s="349" t="inlineStr">
        <is>
          <t>Tubo PVC</t>
        </is>
      </c>
      <c r="H505" s="345" t="n">
        <v>0.6</v>
      </c>
      <c r="I505" s="345" t="n">
        <v>1.2</v>
      </c>
      <c r="J505" s="365" t="inlineStr">
        <is>
          <t>PENDENTE</t>
        </is>
      </c>
    </row>
    <row r="506" ht="15" customHeight="1" s="290">
      <c r="A506" s="295" t="inlineStr">
        <is>
          <t>ESGOTO</t>
        </is>
      </c>
      <c r="B506" s="295" t="inlineStr">
        <is>
          <t>T-501</t>
        </is>
      </c>
      <c r="C506" s="295" t="inlineStr">
        <is>
          <t>PI 91</t>
        </is>
      </c>
      <c r="D506" s="334" t="inlineStr">
        <is>
          <t>PI 92</t>
        </is>
      </c>
      <c r="E506" s="340" t="n">
        <v>2.95</v>
      </c>
      <c r="F506" s="334" t="inlineStr">
        <is>
          <t>200</t>
        </is>
      </c>
      <c r="G506" s="334" t="inlineStr">
        <is>
          <t>Tubo PVC</t>
        </is>
      </c>
      <c r="H506" s="340" t="n">
        <v>0.6</v>
      </c>
      <c r="I506" s="340" t="n">
        <v>1.42</v>
      </c>
      <c r="J506" s="365" t="inlineStr">
        <is>
          <t>PENDENTE</t>
        </is>
      </c>
    </row>
    <row r="507" ht="15" customHeight="1" s="290">
      <c r="A507" s="296" t="inlineStr">
        <is>
          <t>ESGOTO</t>
        </is>
      </c>
      <c r="B507" s="296" t="inlineStr">
        <is>
          <t>T-502</t>
        </is>
      </c>
      <c r="C507" s="296" t="inlineStr">
        <is>
          <t>PI 91</t>
        </is>
      </c>
      <c r="D507" s="349" t="inlineStr">
        <is>
          <t>PI 92</t>
        </is>
      </c>
      <c r="E507" s="345" t="n">
        <v>1.77</v>
      </c>
      <c r="F507" s="349" t="inlineStr">
        <is>
          <t>200</t>
        </is>
      </c>
      <c r="G507" s="349" t="inlineStr">
        <is>
          <t>Tubo PVC</t>
        </is>
      </c>
      <c r="H507" s="345" t="n">
        <v>0.6</v>
      </c>
      <c r="I507" s="345" t="n">
        <v>0.85</v>
      </c>
      <c r="J507" s="365" t="inlineStr">
        <is>
          <t>PENDENTE</t>
        </is>
      </c>
    </row>
    <row r="508" ht="15" customHeight="1" s="290">
      <c r="A508" s="295" t="inlineStr">
        <is>
          <t>ESGOTO</t>
        </is>
      </c>
      <c r="B508" s="295" t="inlineStr">
        <is>
          <t>T-503</t>
        </is>
      </c>
      <c r="C508" s="295" t="inlineStr">
        <is>
          <t>PI 92</t>
        </is>
      </c>
      <c r="D508" s="334" t="inlineStr">
        <is>
          <t>PI 93</t>
        </is>
      </c>
      <c r="E508" s="340" t="n">
        <v>9.08</v>
      </c>
      <c r="F508" s="334" t="inlineStr">
        <is>
          <t>200</t>
        </is>
      </c>
      <c r="G508" s="334" t="inlineStr">
        <is>
          <t>Tubo PVC</t>
        </is>
      </c>
      <c r="H508" s="340" t="n">
        <v>0.6</v>
      </c>
      <c r="I508" s="340" t="n">
        <v>4.36</v>
      </c>
      <c r="J508" s="365" t="inlineStr">
        <is>
          <t>PENDENTE</t>
        </is>
      </c>
    </row>
    <row r="509" ht="15" customHeight="1" s="290">
      <c r="A509" s="296" t="inlineStr">
        <is>
          <t>ESGOTO</t>
        </is>
      </c>
      <c r="B509" s="296" t="inlineStr">
        <is>
          <t>T-504</t>
        </is>
      </c>
      <c r="C509" s="296" t="inlineStr">
        <is>
          <t>PI 92</t>
        </is>
      </c>
      <c r="D509" s="349" t="inlineStr">
        <is>
          <t>PI 93</t>
        </is>
      </c>
      <c r="E509" s="345" t="n">
        <v>2.5</v>
      </c>
      <c r="F509" s="349" t="inlineStr">
        <is>
          <t>200</t>
        </is>
      </c>
      <c r="G509" s="349" t="inlineStr">
        <is>
          <t>Tubo PVC</t>
        </is>
      </c>
      <c r="H509" s="345" t="n">
        <v>0.6</v>
      </c>
      <c r="I509" s="345" t="n">
        <v>1.2</v>
      </c>
      <c r="J509" s="365" t="inlineStr">
        <is>
          <t>PENDENTE</t>
        </is>
      </c>
    </row>
    <row r="510" ht="15" customHeight="1" s="290">
      <c r="A510" s="295" t="inlineStr">
        <is>
          <t>ESGOTO</t>
        </is>
      </c>
      <c r="B510" s="295" t="inlineStr">
        <is>
          <t>T-505</t>
        </is>
      </c>
      <c r="C510" s="295" t="inlineStr">
        <is>
          <t>PI 92</t>
        </is>
      </c>
      <c r="D510" s="334" t="inlineStr">
        <is>
          <t>PI 61</t>
        </is>
      </c>
      <c r="E510" s="340" t="n">
        <v>7.38</v>
      </c>
      <c r="F510" s="334" t="inlineStr">
        <is>
          <t>200</t>
        </is>
      </c>
      <c r="G510" s="334" t="inlineStr">
        <is>
          <t>Tubo PVC</t>
        </is>
      </c>
      <c r="H510" s="340" t="n">
        <v>0.6</v>
      </c>
      <c r="I510" s="340" t="n">
        <v>3.54</v>
      </c>
      <c r="J510" s="365" t="inlineStr">
        <is>
          <t>PENDENTE</t>
        </is>
      </c>
    </row>
    <row r="511" ht="15" customHeight="1" s="290">
      <c r="A511" s="296" t="inlineStr">
        <is>
          <t>ESGOTO</t>
        </is>
      </c>
      <c r="B511" s="296" t="inlineStr">
        <is>
          <t>T-506</t>
        </is>
      </c>
      <c r="C511" s="296" t="inlineStr">
        <is>
          <t>PI 92</t>
        </is>
      </c>
      <c r="D511" s="349" t="inlineStr">
        <is>
          <t>PI 61</t>
        </is>
      </c>
      <c r="E511" s="345" t="n">
        <v>2.5</v>
      </c>
      <c r="F511" s="349" t="inlineStr">
        <is>
          <t>200</t>
        </is>
      </c>
      <c r="G511" s="349" t="inlineStr">
        <is>
          <t>Tubo PVC</t>
        </is>
      </c>
      <c r="H511" s="345" t="n">
        <v>0.6</v>
      </c>
      <c r="I511" s="345" t="n">
        <v>1.2</v>
      </c>
      <c r="J511" s="365" t="inlineStr">
        <is>
          <t>PENDENTE</t>
        </is>
      </c>
    </row>
    <row r="512" ht="15" customHeight="1" s="290">
      <c r="A512" s="295" t="inlineStr">
        <is>
          <t>ESGOTO</t>
        </is>
      </c>
      <c r="B512" s="295" t="inlineStr">
        <is>
          <t>T-507</t>
        </is>
      </c>
      <c r="C512" s="295" t="inlineStr">
        <is>
          <t>PI 91</t>
        </is>
      </c>
      <c r="D512" s="334" t="inlineStr">
        <is>
          <t>PI 60</t>
        </is>
      </c>
      <c r="E512" s="340" t="n">
        <v>6.41</v>
      </c>
      <c r="F512" s="334" t="inlineStr">
        <is>
          <t>200</t>
        </is>
      </c>
      <c r="G512" s="334" t="inlineStr">
        <is>
          <t>Tubo PVC</t>
        </is>
      </c>
      <c r="H512" s="340" t="n">
        <v>0.6</v>
      </c>
      <c r="I512" s="340" t="n">
        <v>3.08</v>
      </c>
      <c r="J512" s="365" t="inlineStr">
        <is>
          <t>PENDENTE</t>
        </is>
      </c>
    </row>
    <row r="513" ht="15" customHeight="1" s="290">
      <c r="A513" s="296" t="inlineStr">
        <is>
          <t>ESGOTO</t>
        </is>
      </c>
      <c r="B513" s="296" t="inlineStr">
        <is>
          <t>T-508</t>
        </is>
      </c>
      <c r="C513" s="296" t="inlineStr">
        <is>
          <t>PI 91</t>
        </is>
      </c>
      <c r="D513" s="349" t="inlineStr">
        <is>
          <t>PI 60</t>
        </is>
      </c>
      <c r="E513" s="345" t="n">
        <v>2.5</v>
      </c>
      <c r="F513" s="349" t="inlineStr">
        <is>
          <t>200</t>
        </is>
      </c>
      <c r="G513" s="349" t="inlineStr">
        <is>
          <t>Tubo PVC</t>
        </is>
      </c>
      <c r="H513" s="345" t="n">
        <v>0.6</v>
      </c>
      <c r="I513" s="345" t="n">
        <v>1.2</v>
      </c>
      <c r="J513" s="365" t="inlineStr">
        <is>
          <t>PENDENTE</t>
        </is>
      </c>
    </row>
    <row r="514" ht="15" customHeight="1" s="290">
      <c r="A514" s="295" t="inlineStr">
        <is>
          <t>ESGOTO</t>
        </is>
      </c>
      <c r="B514" s="295" t="inlineStr">
        <is>
          <t>T-509</t>
        </is>
      </c>
      <c r="C514" s="295" t="inlineStr">
        <is>
          <t>PI 90</t>
        </is>
      </c>
      <c r="D514" s="334" t="inlineStr">
        <is>
          <t>PI 59</t>
        </is>
      </c>
      <c r="E514" s="340" t="n">
        <v>7.85</v>
      </c>
      <c r="F514" s="334" t="inlineStr">
        <is>
          <t>200</t>
        </is>
      </c>
      <c r="G514" s="334" t="inlineStr">
        <is>
          <t>Tubo PVC</t>
        </is>
      </c>
      <c r="H514" s="340" t="n">
        <v>0.6</v>
      </c>
      <c r="I514" s="340" t="n">
        <v>3.77</v>
      </c>
      <c r="J514" s="365" t="inlineStr">
        <is>
          <t>PENDENTE</t>
        </is>
      </c>
    </row>
    <row r="515" ht="15" customHeight="1" s="290">
      <c r="A515" s="296" t="inlineStr">
        <is>
          <t>ESGOTO</t>
        </is>
      </c>
      <c r="B515" s="296" t="inlineStr">
        <is>
          <t>T-510</t>
        </is>
      </c>
      <c r="C515" s="296" t="inlineStr">
        <is>
          <t>PI 90</t>
        </is>
      </c>
      <c r="D515" s="349" t="inlineStr">
        <is>
          <t>PI 59</t>
        </is>
      </c>
      <c r="E515" s="345" t="n">
        <v>2.5</v>
      </c>
      <c r="F515" s="349" t="inlineStr">
        <is>
          <t>200</t>
        </is>
      </c>
      <c r="G515" s="349" t="inlineStr">
        <is>
          <t>Tubo PVC</t>
        </is>
      </c>
      <c r="H515" s="345" t="n">
        <v>0.6</v>
      </c>
      <c r="I515" s="345" t="n">
        <v>1.2</v>
      </c>
      <c r="J515" s="365" t="inlineStr">
        <is>
          <t>PENDENTE</t>
        </is>
      </c>
    </row>
    <row r="516" ht="15" customHeight="1" s="290">
      <c r="A516" s="295" t="inlineStr">
        <is>
          <t>ESGOTO</t>
        </is>
      </c>
      <c r="B516" s="295" t="inlineStr">
        <is>
          <t>T-511</t>
        </is>
      </c>
      <c r="C516" s="295" t="inlineStr">
        <is>
          <t>PI 93</t>
        </is>
      </c>
      <c r="D516" s="334" t="inlineStr">
        <is>
          <t>PI 78</t>
        </is>
      </c>
      <c r="E516" s="340" t="n">
        <v>2.41</v>
      </c>
      <c r="F516" s="334" t="inlineStr">
        <is>
          <t>200</t>
        </is>
      </c>
      <c r="G516" s="334" t="inlineStr">
        <is>
          <t>Tubo PVC</t>
        </is>
      </c>
      <c r="H516" s="340" t="n">
        <v>0.6</v>
      </c>
      <c r="I516" s="340" t="n">
        <v>1.16</v>
      </c>
      <c r="J516" s="365" t="inlineStr">
        <is>
          <t>PENDENTE</t>
        </is>
      </c>
    </row>
    <row r="517" ht="15" customHeight="1" s="290">
      <c r="A517" s="296" t="inlineStr">
        <is>
          <t>ESGOTO</t>
        </is>
      </c>
      <c r="B517" s="296" t="inlineStr">
        <is>
          <t>T-512</t>
        </is>
      </c>
      <c r="C517" s="296" t="inlineStr">
        <is>
          <t>PI 93</t>
        </is>
      </c>
      <c r="D517" s="349" t="inlineStr">
        <is>
          <t>PI 78</t>
        </is>
      </c>
      <c r="E517" s="345" t="n">
        <v>1.45</v>
      </c>
      <c r="F517" s="349" t="inlineStr">
        <is>
          <t>200</t>
        </is>
      </c>
      <c r="G517" s="349" t="inlineStr">
        <is>
          <t>Tubo PVC</t>
        </is>
      </c>
      <c r="H517" s="345" t="n">
        <v>0.6</v>
      </c>
      <c r="I517" s="345" t="n">
        <v>0.7</v>
      </c>
      <c r="J517" s="365" t="inlineStr">
        <is>
          <t>PENDENTE</t>
        </is>
      </c>
    </row>
    <row r="518" ht="15" customHeight="1" s="290">
      <c r="A518" s="295" t="inlineStr">
        <is>
          <t>ESGOTO</t>
        </is>
      </c>
      <c r="B518" s="295" t="inlineStr">
        <is>
          <t>T-513</t>
        </is>
      </c>
      <c r="C518" s="295" t="inlineStr">
        <is>
          <t>PI 92</t>
        </is>
      </c>
      <c r="D518" s="334" t="inlineStr">
        <is>
          <t>PI 75</t>
        </is>
      </c>
      <c r="E518" s="340" t="n">
        <v>14.32</v>
      </c>
      <c r="F518" s="334" t="inlineStr">
        <is>
          <t>200</t>
        </is>
      </c>
      <c r="G518" s="334" t="inlineStr">
        <is>
          <t>Tubo PVC</t>
        </is>
      </c>
      <c r="H518" s="340" t="n">
        <v>0.6</v>
      </c>
      <c r="I518" s="340" t="n">
        <v>6.87</v>
      </c>
      <c r="J518" s="365" t="inlineStr">
        <is>
          <t>PENDENTE</t>
        </is>
      </c>
    </row>
    <row r="519" ht="15" customHeight="1" s="290">
      <c r="A519" s="296" t="inlineStr">
        <is>
          <t>ESGOTO</t>
        </is>
      </c>
      <c r="B519" s="296" t="inlineStr">
        <is>
          <t>T-514</t>
        </is>
      </c>
      <c r="C519" s="296" t="inlineStr">
        <is>
          <t>PI 94</t>
        </is>
      </c>
      <c r="D519" s="349" t="inlineStr">
        <is>
          <t>PI 95</t>
        </is>
      </c>
      <c r="E519" s="345" t="n">
        <v>24.49</v>
      </c>
      <c r="F519" s="349" t="inlineStr">
        <is>
          <t>200</t>
        </is>
      </c>
      <c r="G519" s="349" t="inlineStr">
        <is>
          <t>Tubo PVC</t>
        </is>
      </c>
      <c r="H519" s="345" t="n">
        <v>0.6</v>
      </c>
      <c r="I519" s="345" t="n">
        <v>11.76</v>
      </c>
      <c r="J519" s="365" t="inlineStr">
        <is>
          <t>PENDENTE</t>
        </is>
      </c>
    </row>
    <row r="520" ht="15" customHeight="1" s="290">
      <c r="A520" s="295" t="inlineStr">
        <is>
          <t>ESGOTO</t>
        </is>
      </c>
      <c r="B520" s="295" t="inlineStr">
        <is>
          <t>T-515</t>
        </is>
      </c>
      <c r="C520" s="295" t="inlineStr">
        <is>
          <t>PI 95</t>
        </is>
      </c>
      <c r="D520" s="334" t="inlineStr">
        <is>
          <t>PI 96</t>
        </is>
      </c>
      <c r="E520" s="340" t="n">
        <v>13.43</v>
      </c>
      <c r="F520" s="334" t="inlineStr">
        <is>
          <t>200</t>
        </is>
      </c>
      <c r="G520" s="334" t="inlineStr">
        <is>
          <t>Tubo PVC</t>
        </is>
      </c>
      <c r="H520" s="340" t="n">
        <v>0.68</v>
      </c>
      <c r="I520" s="340" t="n">
        <v>7.29</v>
      </c>
      <c r="J520" s="365" t="inlineStr">
        <is>
          <t>PENDENTE</t>
        </is>
      </c>
    </row>
    <row r="521" ht="15" customHeight="1" s="290">
      <c r="A521" s="296" t="inlineStr">
        <is>
          <t>ESGOTO</t>
        </is>
      </c>
      <c r="B521" s="296" t="inlineStr">
        <is>
          <t>T-516</t>
        </is>
      </c>
      <c r="C521" s="296" t="inlineStr">
        <is>
          <t>PI 96</t>
        </is>
      </c>
      <c r="D521" s="349" t="inlineStr">
        <is>
          <t>PI 97</t>
        </is>
      </c>
      <c r="E521" s="345" t="n">
        <v>19.87</v>
      </c>
      <c r="F521" s="349" t="inlineStr">
        <is>
          <t>200</t>
        </is>
      </c>
      <c r="G521" s="349" t="inlineStr">
        <is>
          <t>Tubo PVC</t>
        </is>
      </c>
      <c r="H521" s="345" t="n">
        <v>0.68</v>
      </c>
      <c r="I521" s="345" t="n">
        <v>10.78</v>
      </c>
      <c r="J521" s="365" t="inlineStr">
        <is>
          <t>PENDENTE</t>
        </is>
      </c>
    </row>
    <row r="522" ht="15" customHeight="1" s="290">
      <c r="A522" s="295" t="inlineStr">
        <is>
          <t>ESGOTO</t>
        </is>
      </c>
      <c r="B522" s="295" t="inlineStr">
        <is>
          <t>T-517</t>
        </is>
      </c>
      <c r="C522" s="295" t="inlineStr">
        <is>
          <t>PI 95</t>
        </is>
      </c>
      <c r="D522" s="334" t="inlineStr">
        <is>
          <t>PI 98</t>
        </is>
      </c>
      <c r="E522" s="340" t="n">
        <v>16.61</v>
      </c>
      <c r="F522" s="334" t="inlineStr">
        <is>
          <t>200</t>
        </is>
      </c>
      <c r="G522" s="334" t="inlineStr">
        <is>
          <t>Tubo PVC</t>
        </is>
      </c>
      <c r="H522" s="340" t="n">
        <v>0.6</v>
      </c>
      <c r="I522" s="340" t="n">
        <v>7.97</v>
      </c>
      <c r="J522" s="365" t="inlineStr">
        <is>
          <t>PENDENTE</t>
        </is>
      </c>
    </row>
    <row r="523" ht="15" customHeight="1" s="290">
      <c r="A523" s="296" t="inlineStr">
        <is>
          <t>ESGOTO</t>
        </is>
      </c>
      <c r="B523" s="296" t="inlineStr">
        <is>
          <t>T-518</t>
        </is>
      </c>
      <c r="C523" s="296" t="inlineStr">
        <is>
          <t>PI 76</t>
        </is>
      </c>
      <c r="D523" s="349" t="inlineStr">
        <is>
          <t>PI 96</t>
        </is>
      </c>
      <c r="E523" s="345" t="n">
        <v>9.01</v>
      </c>
      <c r="F523" s="349" t="inlineStr">
        <is>
          <t>200</t>
        </is>
      </c>
      <c r="G523" s="349" t="inlineStr">
        <is>
          <t>Tubo PVC</t>
        </is>
      </c>
      <c r="H523" s="345" t="n">
        <v>1.3</v>
      </c>
      <c r="I523" s="345" t="n">
        <v>9.390000000000001</v>
      </c>
      <c r="J523" s="365" t="inlineStr">
        <is>
          <t>PENDENTE</t>
        </is>
      </c>
    </row>
    <row r="524" ht="15" customHeight="1" s="290">
      <c r="A524" s="295" t="inlineStr">
        <is>
          <t>ESGOTO</t>
        </is>
      </c>
      <c r="B524" s="295" t="inlineStr">
        <is>
          <t>T-519</t>
        </is>
      </c>
      <c r="C524" s="295" t="inlineStr">
        <is>
          <t>PI 96</t>
        </is>
      </c>
      <c r="D524" s="334" t="inlineStr">
        <is>
          <t>PI 76</t>
        </is>
      </c>
      <c r="E524" s="340" t="n">
        <v>2.5</v>
      </c>
      <c r="F524" s="334" t="inlineStr">
        <is>
          <t>200</t>
        </is>
      </c>
      <c r="G524" s="334" t="inlineStr">
        <is>
          <t>Tubo PVC</t>
        </is>
      </c>
      <c r="H524" s="340" t="n">
        <v>1.3</v>
      </c>
      <c r="I524" s="340" t="n">
        <v>2.61</v>
      </c>
      <c r="J524" s="365" t="inlineStr">
        <is>
          <t>PENDENTE</t>
        </is>
      </c>
    </row>
    <row r="525" ht="15" customHeight="1" s="290">
      <c r="A525" s="296" t="inlineStr">
        <is>
          <t>ESGOTO</t>
        </is>
      </c>
      <c r="B525" s="296" t="inlineStr">
        <is>
          <t>T-520</t>
        </is>
      </c>
      <c r="C525" s="296" t="inlineStr">
        <is>
          <t>PI 75</t>
        </is>
      </c>
      <c r="D525" s="349" t="inlineStr">
        <is>
          <t>PI 76</t>
        </is>
      </c>
      <c r="E525" s="345" t="n">
        <v>2.5</v>
      </c>
      <c r="F525" s="349" t="inlineStr">
        <is>
          <t>200</t>
        </is>
      </c>
      <c r="G525" s="349" t="inlineStr">
        <is>
          <t>Tubo PVC</t>
        </is>
      </c>
      <c r="H525" s="345" t="n">
        <v>1.23</v>
      </c>
      <c r="I525" s="345" t="n">
        <v>2.45</v>
      </c>
      <c r="J525" s="365" t="inlineStr">
        <is>
          <t>PENDENTE</t>
        </is>
      </c>
    </row>
    <row r="526" ht="15" customHeight="1" s="290">
      <c r="A526" s="295" t="inlineStr">
        <is>
          <t>ESGOTO</t>
        </is>
      </c>
      <c r="B526" s="295" t="inlineStr">
        <is>
          <t>T-521</t>
        </is>
      </c>
      <c r="C526" s="295" t="inlineStr">
        <is>
          <t>PI 03</t>
        </is>
      </c>
      <c r="D526" s="334" t="inlineStr">
        <is>
          <t>PI 02</t>
        </is>
      </c>
      <c r="E526" s="340" t="n">
        <v>27.34</v>
      </c>
      <c r="F526" s="334" t="inlineStr">
        <is>
          <t>200</t>
        </is>
      </c>
      <c r="G526" s="334" t="inlineStr">
        <is>
          <t>Tubo PVC</t>
        </is>
      </c>
      <c r="H526" s="340" t="n">
        <v>0.6</v>
      </c>
      <c r="I526" s="340" t="n">
        <v>13.12</v>
      </c>
      <c r="J526" s="365" t="inlineStr">
        <is>
          <t>PENDENTE</t>
        </is>
      </c>
    </row>
    <row r="527" ht="15" customHeight="1" s="290">
      <c r="A527" s="296" t="inlineStr">
        <is>
          <t>ESGOTO</t>
        </is>
      </c>
      <c r="B527" s="296" t="inlineStr">
        <is>
          <t>T-522</t>
        </is>
      </c>
      <c r="C527" s="296" t="inlineStr">
        <is>
          <t>PI 37</t>
        </is>
      </c>
      <c r="D527" s="349" t="inlineStr">
        <is>
          <t>PI 27</t>
        </is>
      </c>
      <c r="E527" s="345" t="n">
        <v>9.67</v>
      </c>
      <c r="F527" s="349" t="inlineStr">
        <is>
          <t>200</t>
        </is>
      </c>
      <c r="G527" s="349" t="inlineStr">
        <is>
          <t>Tubo PVC</t>
        </is>
      </c>
      <c r="H527" s="345" t="n">
        <v>0.62</v>
      </c>
      <c r="I527" s="345" t="n">
        <v>4.83</v>
      </c>
      <c r="J527" s="365" t="inlineStr">
        <is>
          <t>PENDENTE</t>
        </is>
      </c>
    </row>
    <row r="528" ht="15" customHeight="1" s="290">
      <c r="A528" s="295" t="inlineStr">
        <is>
          <t>ESGOTO</t>
        </is>
      </c>
      <c r="B528" s="295" t="inlineStr">
        <is>
          <t>T-523</t>
        </is>
      </c>
      <c r="C528" s="295" t="inlineStr">
        <is>
          <t>PI 99</t>
        </is>
      </c>
      <c r="D528" s="334" t="inlineStr">
        <is>
          <t>PI 100</t>
        </is>
      </c>
      <c r="E528" s="340" t="n">
        <v>4.63</v>
      </c>
      <c r="F528" s="334" t="inlineStr">
        <is>
          <t>200</t>
        </is>
      </c>
      <c r="G528" s="334" t="inlineStr">
        <is>
          <t>Tubo PVC</t>
        </is>
      </c>
      <c r="H528" s="340" t="n">
        <v>0.6</v>
      </c>
      <c r="I528" s="340" t="n">
        <v>2.22</v>
      </c>
      <c r="J528" s="365" t="inlineStr">
        <is>
          <t>PENDENTE</t>
        </is>
      </c>
    </row>
    <row r="529" ht="15" customHeight="1" s="290">
      <c r="A529" s="296" t="inlineStr">
        <is>
          <t>ESGOTO</t>
        </is>
      </c>
      <c r="B529" s="296" t="inlineStr">
        <is>
          <t>T-524</t>
        </is>
      </c>
      <c r="C529" s="296" t="inlineStr">
        <is>
          <t>PI 99</t>
        </is>
      </c>
      <c r="D529" s="349" t="inlineStr">
        <is>
          <t>PI 100</t>
        </is>
      </c>
      <c r="E529" s="345" t="n">
        <v>2.5</v>
      </c>
      <c r="F529" s="349" t="inlineStr">
        <is>
          <t>200</t>
        </is>
      </c>
      <c r="G529" s="349" t="inlineStr">
        <is>
          <t>Tubo PVC</t>
        </is>
      </c>
      <c r="H529" s="345" t="n">
        <v>0.6</v>
      </c>
      <c r="I529" s="345" t="n">
        <v>1.2</v>
      </c>
      <c r="J529" s="365" t="inlineStr">
        <is>
          <t>PENDENTE</t>
        </is>
      </c>
    </row>
    <row r="530" ht="15" customHeight="1" s="290">
      <c r="A530" s="295" t="inlineStr">
        <is>
          <t>ESGOTO</t>
        </is>
      </c>
      <c r="B530" s="295" t="inlineStr">
        <is>
          <t>T-525</t>
        </is>
      </c>
      <c r="C530" s="295" t="inlineStr">
        <is>
          <t>PI 100</t>
        </is>
      </c>
      <c r="D530" s="334" t="inlineStr">
        <is>
          <t>PI 05</t>
        </is>
      </c>
      <c r="E530" s="340" t="n">
        <v>12.47</v>
      </c>
      <c r="F530" s="334" t="inlineStr">
        <is>
          <t>200</t>
        </is>
      </c>
      <c r="G530" s="334" t="inlineStr">
        <is>
          <t>Tubo PVC</t>
        </is>
      </c>
      <c r="H530" s="340" t="n">
        <v>0.6</v>
      </c>
      <c r="I530" s="340" t="n">
        <v>5.99</v>
      </c>
      <c r="J530" s="365" t="inlineStr">
        <is>
          <t>PENDENTE</t>
        </is>
      </c>
    </row>
    <row r="531" ht="15" customHeight="1" s="290">
      <c r="A531" s="296" t="inlineStr">
        <is>
          <t>ESGOTO</t>
        </is>
      </c>
      <c r="B531" s="296" t="inlineStr">
        <is>
          <t>T-526</t>
        </is>
      </c>
      <c r="C531" s="296" t="inlineStr">
        <is>
          <t>PI 02</t>
        </is>
      </c>
      <c r="D531" s="349" t="inlineStr">
        <is>
          <t>PI 101</t>
        </is>
      </c>
      <c r="E531" s="345" t="n">
        <v>9.949999999999999</v>
      </c>
      <c r="F531" s="349" t="inlineStr">
        <is>
          <t>200</t>
        </is>
      </c>
      <c r="G531" s="349" t="inlineStr">
        <is>
          <t>Tubo PVC</t>
        </is>
      </c>
      <c r="H531" s="345" t="n">
        <v>0.6</v>
      </c>
      <c r="I531" s="345" t="n">
        <v>4.78</v>
      </c>
      <c r="J531" s="365" t="inlineStr">
        <is>
          <t>PENDENTE</t>
        </is>
      </c>
    </row>
    <row r="532" ht="15" customHeight="1" s="290">
      <c r="A532" s="295" t="inlineStr">
        <is>
          <t>ESGOTO</t>
        </is>
      </c>
      <c r="B532" s="295" t="inlineStr">
        <is>
          <t>T-527</t>
        </is>
      </c>
      <c r="C532" s="295" t="inlineStr">
        <is>
          <t>PI 02</t>
        </is>
      </c>
      <c r="D532" s="334" t="inlineStr">
        <is>
          <t>PI 101</t>
        </is>
      </c>
      <c r="E532" s="340" t="n">
        <v>2.5</v>
      </c>
      <c r="F532" s="334" t="inlineStr">
        <is>
          <t>200</t>
        </is>
      </c>
      <c r="G532" s="334" t="inlineStr">
        <is>
          <t>Tubo PVC</t>
        </is>
      </c>
      <c r="H532" s="340" t="n">
        <v>0.6</v>
      </c>
      <c r="I532" s="340" t="n">
        <v>1.2</v>
      </c>
      <c r="J532" s="365" t="inlineStr">
        <is>
          <t>PENDENTE</t>
        </is>
      </c>
    </row>
    <row r="533" ht="15" customHeight="1" s="290">
      <c r="A533" s="296" t="inlineStr">
        <is>
          <t>ESGOTO</t>
        </is>
      </c>
      <c r="B533" s="296" t="inlineStr">
        <is>
          <t>T-528</t>
        </is>
      </c>
      <c r="C533" s="296" t="inlineStr">
        <is>
          <t>PI 27</t>
        </is>
      </c>
      <c r="D533" s="349" t="inlineStr">
        <is>
          <t>PI 37</t>
        </is>
      </c>
      <c r="E533" s="345" t="n">
        <v>2.5</v>
      </c>
      <c r="F533" s="349" t="inlineStr">
        <is>
          <t>200</t>
        </is>
      </c>
      <c r="G533" s="349" t="inlineStr">
        <is>
          <t>Tubo PVC</t>
        </is>
      </c>
      <c r="H533" s="345" t="n">
        <v>0.62</v>
      </c>
      <c r="I533" s="345" t="n">
        <v>1.25</v>
      </c>
      <c r="J533" s="365" t="inlineStr">
        <is>
          <t>PENDENTE</t>
        </is>
      </c>
    </row>
    <row r="534" ht="15" customHeight="1" s="290">
      <c r="A534" s="295" t="inlineStr">
        <is>
          <t>ESGOTO</t>
        </is>
      </c>
      <c r="B534" s="295" t="inlineStr">
        <is>
          <t>T-529</t>
        </is>
      </c>
      <c r="C534" s="295" t="inlineStr">
        <is>
          <t>PI 38</t>
        </is>
      </c>
      <c r="D534" s="334" t="inlineStr">
        <is>
          <t>PI 37</t>
        </is>
      </c>
      <c r="E534" s="340" t="n">
        <v>0.13</v>
      </c>
      <c r="F534" s="334" t="inlineStr">
        <is>
          <t>200</t>
        </is>
      </c>
      <c r="G534" s="334" t="inlineStr">
        <is>
          <t>Tubo PVC</t>
        </is>
      </c>
      <c r="H534" s="340" t="n">
        <v>0.62</v>
      </c>
      <c r="I534" s="340" t="n">
        <v>0.07000000000000001</v>
      </c>
      <c r="J534" s="365" t="inlineStr">
        <is>
          <t>PENDENTE</t>
        </is>
      </c>
    </row>
    <row r="535" ht="15" customHeight="1" s="290">
      <c r="A535" s="296" t="inlineStr">
        <is>
          <t>ESGOTO</t>
        </is>
      </c>
      <c r="B535" s="296" t="inlineStr">
        <is>
          <t>T-530</t>
        </is>
      </c>
      <c r="C535" s="296" t="inlineStr">
        <is>
          <t>PI 37</t>
        </is>
      </c>
      <c r="D535" s="349" t="inlineStr">
        <is>
          <t>PI 36</t>
        </is>
      </c>
      <c r="E535" s="345" t="n">
        <v>2.5</v>
      </c>
      <c r="F535" s="349" t="inlineStr">
        <is>
          <t>200</t>
        </is>
      </c>
      <c r="G535" s="349" t="inlineStr">
        <is>
          <t>Tubo PVC</t>
        </is>
      </c>
      <c r="H535" s="345" t="n">
        <v>0.62</v>
      </c>
      <c r="I535" s="345" t="n">
        <v>1.25</v>
      </c>
      <c r="J535" s="365" t="inlineStr">
        <is>
          <t>PENDENTE</t>
        </is>
      </c>
    </row>
    <row r="536" ht="15" customHeight="1" s="290">
      <c r="A536" s="295" t="inlineStr">
        <is>
          <t>ESGOTO</t>
        </is>
      </c>
      <c r="B536" s="295" t="inlineStr">
        <is>
          <t>T-531</t>
        </is>
      </c>
      <c r="C536" s="295" t="inlineStr">
        <is>
          <t>PI 78</t>
        </is>
      </c>
      <c r="D536" s="334" t="inlineStr">
        <is>
          <t>PI 77</t>
        </is>
      </c>
      <c r="E536" s="340" t="n">
        <v>2.5</v>
      </c>
      <c r="F536" s="334" t="inlineStr">
        <is>
          <t>200</t>
        </is>
      </c>
      <c r="G536" s="334" t="inlineStr">
        <is>
          <t>Tubo PVC</t>
        </is>
      </c>
      <c r="H536" s="340" t="n">
        <v>0.8</v>
      </c>
      <c r="I536" s="340" t="n">
        <v>1.6</v>
      </c>
      <c r="J536" s="365" t="inlineStr">
        <is>
          <t>PENDENTE</t>
        </is>
      </c>
    </row>
    <row r="537" ht="15" customHeight="1" s="290">
      <c r="A537" s="296" t="inlineStr">
        <is>
          <t>ESGOTO</t>
        </is>
      </c>
      <c r="B537" s="296" t="inlineStr">
        <is>
          <t>T-532</t>
        </is>
      </c>
      <c r="C537" s="296" t="inlineStr">
        <is>
          <t>PI 76</t>
        </is>
      </c>
      <c r="D537" s="349" t="inlineStr">
        <is>
          <t>PI 77</t>
        </is>
      </c>
      <c r="E537" s="345" t="n">
        <v>2.5</v>
      </c>
      <c r="F537" s="349" t="inlineStr">
        <is>
          <t>200</t>
        </is>
      </c>
      <c r="G537" s="349" t="inlineStr">
        <is>
          <t>Tubo PVC</t>
        </is>
      </c>
      <c r="H537" s="345" t="n">
        <v>1.43</v>
      </c>
      <c r="I537" s="345" t="n">
        <v>2.85</v>
      </c>
      <c r="J537" s="365" t="inlineStr">
        <is>
          <t>PENDENTE</t>
        </is>
      </c>
    </row>
    <row r="538" ht="15" customHeight="1" s="290">
      <c r="A538" s="295" t="inlineStr">
        <is>
          <t>ESGOTO</t>
        </is>
      </c>
      <c r="B538" s="295" t="inlineStr">
        <is>
          <t>T-533</t>
        </is>
      </c>
      <c r="C538" s="295" t="inlineStr">
        <is>
          <t>PI 177</t>
        </is>
      </c>
      <c r="D538" s="334" t="inlineStr">
        <is>
          <t>PI 176</t>
        </is>
      </c>
      <c r="E538" s="340" t="n">
        <v>0.4</v>
      </c>
      <c r="F538" s="334" t="inlineStr">
        <is>
          <t>200</t>
        </is>
      </c>
      <c r="G538" s="334" t="inlineStr">
        <is>
          <t>Tubo PVC</t>
        </is>
      </c>
      <c r="H538" s="340" t="n">
        <v>0.6</v>
      </c>
      <c r="I538" s="340" t="n">
        <v>0.19</v>
      </c>
      <c r="J538" s="365" t="inlineStr">
        <is>
          <t>PENDENTE</t>
        </is>
      </c>
    </row>
    <row r="539" ht="15" customHeight="1" s="290">
      <c r="A539" s="296" t="inlineStr">
        <is>
          <t>ESGOTO</t>
        </is>
      </c>
      <c r="B539" s="296" t="inlineStr">
        <is>
          <t>T-534</t>
        </is>
      </c>
      <c r="C539" s="296" t="inlineStr">
        <is>
          <t>PI 173</t>
        </is>
      </c>
      <c r="D539" s="349" t="inlineStr">
        <is>
          <t>PI 172</t>
        </is>
      </c>
      <c r="E539" s="345" t="n">
        <v>0.4</v>
      </c>
      <c r="F539" s="349" t="inlineStr">
        <is>
          <t>200</t>
        </is>
      </c>
      <c r="G539" s="349" t="inlineStr">
        <is>
          <t>Tubo PVC</t>
        </is>
      </c>
      <c r="H539" s="345" t="n">
        <v>0.6</v>
      </c>
      <c r="I539" s="345" t="n">
        <v>0.19</v>
      </c>
      <c r="J539" s="365" t="inlineStr">
        <is>
          <t>PENDENTE</t>
        </is>
      </c>
    </row>
    <row r="540" ht="15" customHeight="1" s="290">
      <c r="A540" s="295" t="inlineStr">
        <is>
          <t>ESGOTO</t>
        </is>
      </c>
      <c r="B540" s="295" t="inlineStr">
        <is>
          <t>T-535</t>
        </is>
      </c>
      <c r="C540" s="295" t="inlineStr">
        <is>
          <t>PI 172</t>
        </is>
      </c>
      <c r="D540" s="334" t="inlineStr">
        <is>
          <t>PI 171</t>
        </is>
      </c>
      <c r="E540" s="340" t="n">
        <v>0.4</v>
      </c>
      <c r="F540" s="334" t="inlineStr">
        <is>
          <t>200</t>
        </is>
      </c>
      <c r="G540" s="334" t="inlineStr">
        <is>
          <t>Tubo PVC</t>
        </is>
      </c>
      <c r="H540" s="340" t="n">
        <v>0.6</v>
      </c>
      <c r="I540" s="340" t="n">
        <v>0.19</v>
      </c>
      <c r="J540" s="365" t="inlineStr">
        <is>
          <t>PENDENTE</t>
        </is>
      </c>
    </row>
    <row r="541" ht="15" customHeight="1" s="290">
      <c r="A541" s="296" t="inlineStr">
        <is>
          <t>ESGOTO</t>
        </is>
      </c>
      <c r="B541" s="296" t="inlineStr">
        <is>
          <t>T-536</t>
        </is>
      </c>
      <c r="C541" s="296" t="inlineStr">
        <is>
          <t>PI 169</t>
        </is>
      </c>
      <c r="D541" s="349" t="inlineStr">
        <is>
          <t>PI 168</t>
        </is>
      </c>
      <c r="E541" s="345" t="n">
        <v>0.4</v>
      </c>
      <c r="F541" s="349" t="inlineStr">
        <is>
          <t>200</t>
        </is>
      </c>
      <c r="G541" s="349" t="inlineStr">
        <is>
          <t>Tubo PVC</t>
        </is>
      </c>
      <c r="H541" s="345" t="n">
        <v>0.6</v>
      </c>
      <c r="I541" s="345" t="n">
        <v>0.19</v>
      </c>
      <c r="J541" s="365" t="inlineStr">
        <is>
          <t>PENDENTE</t>
        </is>
      </c>
    </row>
    <row r="542" ht="15" customHeight="1" s="290">
      <c r="A542" s="295" t="inlineStr">
        <is>
          <t>ESGOTO</t>
        </is>
      </c>
      <c r="B542" s="295" t="inlineStr">
        <is>
          <t>T-537</t>
        </is>
      </c>
      <c r="C542" s="295" t="inlineStr">
        <is>
          <t>PV 25</t>
        </is>
      </c>
      <c r="D542" s="334" t="inlineStr">
        <is>
          <t>PV 24</t>
        </is>
      </c>
      <c r="E542" s="340" t="n">
        <v>0.4</v>
      </c>
      <c r="F542" s="334" t="inlineStr">
        <is>
          <t>200</t>
        </is>
      </c>
      <c r="G542" s="334" t="inlineStr">
        <is>
          <t>Tubo PVC</t>
        </is>
      </c>
      <c r="H542" s="340" t="n">
        <v>0.6</v>
      </c>
      <c r="I542" s="340" t="n">
        <v>0.19</v>
      </c>
      <c r="J542" s="365" t="inlineStr">
        <is>
          <t>PENDENTE</t>
        </is>
      </c>
    </row>
    <row r="543" ht="15" customHeight="1" s="290">
      <c r="A543" s="296" t="inlineStr">
        <is>
          <t>ESGOTO</t>
        </is>
      </c>
      <c r="B543" s="296" t="inlineStr">
        <is>
          <t>T-538</t>
        </is>
      </c>
      <c r="C543" s="296" t="inlineStr">
        <is>
          <t>PV 24</t>
        </is>
      </c>
      <c r="D543" s="349" t="inlineStr">
        <is>
          <t>PV 23</t>
        </is>
      </c>
      <c r="E543" s="345" t="n">
        <v>0.4</v>
      </c>
      <c r="F543" s="349" t="inlineStr">
        <is>
          <t>200</t>
        </is>
      </c>
      <c r="G543" s="349" t="inlineStr">
        <is>
          <t>Tubo PVC</t>
        </is>
      </c>
      <c r="H543" s="345" t="n">
        <v>0.6</v>
      </c>
      <c r="I543" s="345" t="n">
        <v>0.19</v>
      </c>
      <c r="J543" s="365" t="inlineStr">
        <is>
          <t>PENDENTE</t>
        </is>
      </c>
    </row>
    <row r="544" ht="15" customHeight="1" s="290">
      <c r="A544" s="295" t="inlineStr">
        <is>
          <t>ESGOTO</t>
        </is>
      </c>
      <c r="B544" s="295" t="inlineStr">
        <is>
          <t>T-539</t>
        </is>
      </c>
      <c r="C544" s="295" t="inlineStr">
        <is>
          <t>PV 22</t>
        </is>
      </c>
      <c r="D544" s="334" t="inlineStr">
        <is>
          <t>PV 21</t>
        </is>
      </c>
      <c r="E544" s="340" t="n">
        <v>0.4</v>
      </c>
      <c r="F544" s="334" t="inlineStr">
        <is>
          <t>200</t>
        </is>
      </c>
      <c r="G544" s="334" t="inlineStr">
        <is>
          <t>Tubo PVC</t>
        </is>
      </c>
      <c r="H544" s="340" t="n">
        <v>0.38</v>
      </c>
      <c r="I544" s="340" t="n">
        <v>0.12</v>
      </c>
      <c r="J544" s="365" t="inlineStr">
        <is>
          <t>PENDENTE</t>
        </is>
      </c>
    </row>
    <row r="545" ht="15" customHeight="1" s="290">
      <c r="A545" s="296" t="inlineStr">
        <is>
          <t>ESGOTO</t>
        </is>
      </c>
      <c r="B545" s="296" t="inlineStr">
        <is>
          <t>T-540</t>
        </is>
      </c>
      <c r="C545" s="296" t="inlineStr">
        <is>
          <t>PV 15</t>
        </is>
      </c>
      <c r="D545" s="349" t="inlineStr">
        <is>
          <t>PV 14</t>
        </is>
      </c>
      <c r="E545" s="345" t="n">
        <v>0.4</v>
      </c>
      <c r="F545" s="349" t="inlineStr">
        <is>
          <t>200</t>
        </is>
      </c>
      <c r="G545" s="349" t="inlineStr">
        <is>
          <t>Tubo PVC</t>
        </is>
      </c>
      <c r="H545" s="345" t="n">
        <v>0.6</v>
      </c>
      <c r="I545" s="345" t="n">
        <v>0.19</v>
      </c>
      <c r="J545" s="365" t="inlineStr">
        <is>
          <t>PENDENTE</t>
        </is>
      </c>
    </row>
    <row r="546" ht="15" customHeight="1" s="290">
      <c r="A546" s="295" t="inlineStr">
        <is>
          <t>ESGOTO</t>
        </is>
      </c>
      <c r="B546" s="295" t="inlineStr">
        <is>
          <t>T-541</t>
        </is>
      </c>
      <c r="C546" s="295" t="inlineStr">
        <is>
          <t>PV 13</t>
        </is>
      </c>
      <c r="D546" s="334" t="inlineStr">
        <is>
          <t>PV 12</t>
        </is>
      </c>
      <c r="E546" s="340" t="n">
        <v>0.4</v>
      </c>
      <c r="F546" s="334" t="inlineStr">
        <is>
          <t>200</t>
        </is>
      </c>
      <c r="G546" s="334" t="inlineStr">
        <is>
          <t>Tubo PVC</t>
        </is>
      </c>
      <c r="H546" s="340" t="n">
        <v>0.5</v>
      </c>
      <c r="I546" s="340" t="n">
        <v>0.16</v>
      </c>
      <c r="J546" s="365" t="inlineStr">
        <is>
          <t>PENDENTE</t>
        </is>
      </c>
    </row>
    <row r="547" ht="15" customHeight="1" s="290">
      <c r="A547" s="296" t="inlineStr">
        <is>
          <t>ESGOTO</t>
        </is>
      </c>
      <c r="B547" s="296" t="inlineStr">
        <is>
          <t>T-542</t>
        </is>
      </c>
      <c r="C547" s="296" t="inlineStr">
        <is>
          <t>PV 12</t>
        </is>
      </c>
      <c r="D547" s="349" t="inlineStr">
        <is>
          <t>PV 11</t>
        </is>
      </c>
      <c r="E547" s="345" t="n">
        <v>0.4</v>
      </c>
      <c r="F547" s="349" t="inlineStr">
        <is>
          <t>200</t>
        </is>
      </c>
      <c r="G547" s="349" t="inlineStr">
        <is>
          <t>Tubo PVC</t>
        </is>
      </c>
      <c r="H547" s="345" t="n">
        <v>0.6</v>
      </c>
      <c r="I547" s="345" t="n">
        <v>0.19</v>
      </c>
      <c r="J547" s="365" t="inlineStr">
        <is>
          <t>PENDENTE</t>
        </is>
      </c>
    </row>
    <row r="548" ht="15" customHeight="1" s="290">
      <c r="A548" s="295" t="inlineStr">
        <is>
          <t>ESGOTO</t>
        </is>
      </c>
      <c r="B548" s="295" t="inlineStr">
        <is>
          <t>T-543</t>
        </is>
      </c>
      <c r="C548" s="295" t="inlineStr">
        <is>
          <t>PV 36</t>
        </is>
      </c>
      <c r="D548" s="334" t="inlineStr">
        <is>
          <t>PV 37</t>
        </is>
      </c>
      <c r="E548" s="340" t="n">
        <v>22.24</v>
      </c>
      <c r="F548" s="334" t="inlineStr">
        <is>
          <t>300</t>
        </is>
      </c>
      <c r="G548" s="334" t="inlineStr">
        <is>
          <t>Tubo PVC</t>
        </is>
      </c>
      <c r="H548" s="340" t="n">
        <v>0.66</v>
      </c>
      <c r="I548" s="340" t="n">
        <v>11.65</v>
      </c>
      <c r="J548" s="365" t="inlineStr">
        <is>
          <t>PENDENTE</t>
        </is>
      </c>
    </row>
    <row r="549" ht="15" customHeight="1" s="290">
      <c r="A549" s="296" t="inlineStr">
        <is>
          <t>ESGOTO</t>
        </is>
      </c>
      <c r="B549" s="296" t="inlineStr">
        <is>
          <t>T-544</t>
        </is>
      </c>
      <c r="C549" s="296" t="inlineStr">
        <is>
          <t>PV 37</t>
        </is>
      </c>
      <c r="D549" s="349" t="inlineStr">
        <is>
          <t>PV 38</t>
        </is>
      </c>
      <c r="E549" s="345" t="n">
        <v>19.12</v>
      </c>
      <c r="F549" s="349" t="inlineStr">
        <is>
          <t>300</t>
        </is>
      </c>
      <c r="G549" s="349" t="inlineStr">
        <is>
          <t>Tubo PVC</t>
        </is>
      </c>
      <c r="H549" s="345" t="n">
        <v>0.66</v>
      </c>
      <c r="I549" s="345" t="n">
        <v>10.03</v>
      </c>
      <c r="J549" s="365" t="inlineStr">
        <is>
          <t>PENDENTE</t>
        </is>
      </c>
    </row>
    <row r="550" ht="15" customHeight="1" s="290">
      <c r="A550" s="295" t="inlineStr">
        <is>
          <t>ESGOTO</t>
        </is>
      </c>
      <c r="B550" s="295" t="inlineStr">
        <is>
          <t>T-545</t>
        </is>
      </c>
      <c r="C550" s="295" t="inlineStr">
        <is>
          <t>PV 39</t>
        </is>
      </c>
      <c r="D550" s="334" t="inlineStr">
        <is>
          <t>PV 36</t>
        </is>
      </c>
      <c r="E550" s="340" t="n">
        <v>18.86</v>
      </c>
      <c r="F550" s="334" t="inlineStr">
        <is>
          <t>300</t>
        </is>
      </c>
      <c r="G550" s="334" t="inlineStr">
        <is>
          <t>Tubo PVC</t>
        </is>
      </c>
      <c r="H550" s="340" t="n">
        <v>0.8100000000000001</v>
      </c>
      <c r="I550" s="340" t="n">
        <v>12.14</v>
      </c>
      <c r="J550" s="365" t="inlineStr">
        <is>
          <t>PENDENTE</t>
        </is>
      </c>
    </row>
    <row r="551" ht="15" customHeight="1" s="290">
      <c r="A551" s="296" t="inlineStr">
        <is>
          <t>ESGOTO</t>
        </is>
      </c>
      <c r="B551" s="296" t="inlineStr">
        <is>
          <t>T-546</t>
        </is>
      </c>
      <c r="C551" s="296" t="inlineStr">
        <is>
          <t>PV 60</t>
        </is>
      </c>
      <c r="D551" s="349" t="inlineStr">
        <is>
          <t>PV 61</t>
        </is>
      </c>
      <c r="E551" s="345" t="n">
        <v>2</v>
      </c>
      <c r="F551" s="349" t="inlineStr">
        <is>
          <t>200</t>
        </is>
      </c>
      <c r="G551" s="349" t="inlineStr">
        <is>
          <t>Tubo PVC</t>
        </is>
      </c>
      <c r="H551" s="345" t="n">
        <v>4.35</v>
      </c>
      <c r="I551" s="345" t="n">
        <v>6.96</v>
      </c>
      <c r="J551" s="365" t="inlineStr">
        <is>
          <t>PENDENTE</t>
        </is>
      </c>
    </row>
    <row r="552" ht="15" customHeight="1" s="290">
      <c r="A552" s="295" t="inlineStr">
        <is>
          <t>ESGOTO</t>
        </is>
      </c>
      <c r="B552" s="295" t="inlineStr">
        <is>
          <t>T-547</t>
        </is>
      </c>
      <c r="C552" s="295" t="inlineStr">
        <is>
          <t>PV 56</t>
        </is>
      </c>
      <c r="D552" s="334" t="inlineStr">
        <is>
          <t>PV 54</t>
        </is>
      </c>
      <c r="E552" s="340" t="n">
        <v>2</v>
      </c>
      <c r="F552" s="334" t="inlineStr">
        <is>
          <t>200</t>
        </is>
      </c>
      <c r="G552" s="334" t="inlineStr">
        <is>
          <t>Tubo PVC</t>
        </is>
      </c>
      <c r="H552" s="340" t="n">
        <v>2.83</v>
      </c>
      <c r="I552" s="340" t="n">
        <v>4.54</v>
      </c>
      <c r="J552" s="365" t="inlineStr">
        <is>
          <t>PENDENTE</t>
        </is>
      </c>
    </row>
    <row r="553" ht="15" customHeight="1" s="290">
      <c r="A553" s="296" t="inlineStr">
        <is>
          <t>ESGOTO</t>
        </is>
      </c>
      <c r="B553" s="296" t="inlineStr">
        <is>
          <t>T-548</t>
        </is>
      </c>
      <c r="C553" s="296" t="inlineStr">
        <is>
          <t>PI 84</t>
        </is>
      </c>
      <c r="D553" s="349" t="inlineStr">
        <is>
          <t>PV 37</t>
        </is>
      </c>
      <c r="E553" s="345" t="n">
        <v>3.79</v>
      </c>
      <c r="F553" s="349" t="inlineStr">
        <is>
          <t>300</t>
        </is>
      </c>
      <c r="G553" s="349" t="inlineStr">
        <is>
          <t>Tubo PVC</t>
        </is>
      </c>
      <c r="H553" s="345" t="n">
        <v>0.65</v>
      </c>
      <c r="I553" s="345" t="n">
        <v>1.97</v>
      </c>
      <c r="J553" s="365" t="inlineStr">
        <is>
          <t>PENDENTE</t>
        </is>
      </c>
    </row>
    <row r="554" ht="15" customHeight="1" s="290">
      <c r="A554" s="295" t="inlineStr">
        <is>
          <t>AGUA</t>
        </is>
      </c>
      <c r="B554" s="295" t="inlineStr">
        <is>
          <t>T-001</t>
        </is>
      </c>
      <c r="C554" s="295" t="inlineStr">
        <is>
          <t>PI 02</t>
        </is>
      </c>
      <c r="D554" s="334" t="inlineStr">
        <is>
          <t>PI 03</t>
        </is>
      </c>
      <c r="E554" s="340" t="n">
        <v>0.82</v>
      </c>
      <c r="F554" s="334" t="inlineStr">
        <is>
          <t>200</t>
        </is>
      </c>
      <c r="G554" s="334" t="inlineStr">
        <is>
          <t>Tubo PVC</t>
        </is>
      </c>
      <c r="H554" s="340" t="n">
        <v>0.6</v>
      </c>
      <c r="I554" s="340" t="n">
        <v>0.39</v>
      </c>
      <c r="J554" s="365" t="inlineStr">
        <is>
          <t>PENDENTE</t>
        </is>
      </c>
    </row>
    <row r="555" ht="15" customHeight="1" s="290">
      <c r="A555" s="296" t="inlineStr">
        <is>
          <t>AGUA</t>
        </is>
      </c>
      <c r="B555" s="296" t="inlineStr">
        <is>
          <t>T-002</t>
        </is>
      </c>
      <c r="C555" s="296" t="inlineStr">
        <is>
          <t>PI 03</t>
        </is>
      </c>
      <c r="D555" s="349" t="inlineStr">
        <is>
          <t>PI 04</t>
        </is>
      </c>
      <c r="E555" s="345" t="n">
        <v>0.89</v>
      </c>
      <c r="F555" s="349" t="inlineStr">
        <is>
          <t>200</t>
        </is>
      </c>
      <c r="G555" s="349" t="inlineStr">
        <is>
          <t>Tubo PVC</t>
        </is>
      </c>
      <c r="H555" s="345" t="n">
        <v>0.6</v>
      </c>
      <c r="I555" s="345" t="n">
        <v>0.43</v>
      </c>
      <c r="J555" s="365" t="inlineStr">
        <is>
          <t>PENDENTE</t>
        </is>
      </c>
    </row>
    <row r="556" ht="15" customHeight="1" s="290">
      <c r="A556" s="295" t="inlineStr">
        <is>
          <t>AGUA</t>
        </is>
      </c>
      <c r="B556" s="295" t="inlineStr">
        <is>
          <t>T-003</t>
        </is>
      </c>
      <c r="C556" s="295" t="inlineStr">
        <is>
          <t>PI 04</t>
        </is>
      </c>
      <c r="D556" s="334" t="inlineStr">
        <is>
          <t>PI 05</t>
        </is>
      </c>
      <c r="E556" s="340" t="n">
        <v>1.5</v>
      </c>
      <c r="F556" s="334" t="inlineStr">
        <is>
          <t>200</t>
        </is>
      </c>
      <c r="G556" s="334" t="inlineStr">
        <is>
          <t>Tubo PVC</t>
        </is>
      </c>
      <c r="H556" s="340" t="n">
        <v>0.6</v>
      </c>
      <c r="I556" s="340" t="n">
        <v>0.72</v>
      </c>
      <c r="J556" s="365" t="inlineStr">
        <is>
          <t>PENDENTE</t>
        </is>
      </c>
    </row>
    <row r="557" ht="15" customHeight="1" s="290">
      <c r="A557" s="296" t="inlineStr">
        <is>
          <t>AGUA</t>
        </is>
      </c>
      <c r="B557" s="296" t="inlineStr">
        <is>
          <t>T-004</t>
        </is>
      </c>
      <c r="C557" s="296" t="inlineStr">
        <is>
          <t>PI 05</t>
        </is>
      </c>
      <c r="D557" s="349" t="inlineStr">
        <is>
          <t>PI 06</t>
        </is>
      </c>
      <c r="E557" s="345" t="n">
        <v>1.7</v>
      </c>
      <c r="F557" s="349" t="inlineStr">
        <is>
          <t>200</t>
        </is>
      </c>
      <c r="G557" s="349" t="inlineStr">
        <is>
          <t>Tubo PVC</t>
        </is>
      </c>
      <c r="H557" s="345" t="n">
        <v>0.6</v>
      </c>
      <c r="I557" s="345" t="n">
        <v>0.82</v>
      </c>
      <c r="J557" s="365" t="inlineStr">
        <is>
          <t>PENDENTE</t>
        </is>
      </c>
    </row>
    <row r="558" ht="15" customHeight="1" s="290">
      <c r="A558" s="295" t="inlineStr">
        <is>
          <t>AGUA</t>
        </is>
      </c>
      <c r="B558" s="295" t="inlineStr">
        <is>
          <t>T-005</t>
        </is>
      </c>
      <c r="C558" s="295" t="inlineStr">
        <is>
          <t>PI 06</t>
        </is>
      </c>
      <c r="D558" s="334" t="inlineStr">
        <is>
          <t>PI 07</t>
        </is>
      </c>
      <c r="E558" s="340" t="n">
        <v>1.21</v>
      </c>
      <c r="F558" s="334" t="inlineStr">
        <is>
          <t>200</t>
        </is>
      </c>
      <c r="G558" s="334" t="inlineStr">
        <is>
          <t>Tubo PVC</t>
        </is>
      </c>
      <c r="H558" s="340" t="n">
        <v>0.6</v>
      </c>
      <c r="I558" s="340" t="n">
        <v>0.58</v>
      </c>
      <c r="J558" s="365" t="inlineStr">
        <is>
          <t>PENDENTE</t>
        </is>
      </c>
    </row>
    <row r="559" ht="15" customHeight="1" s="290">
      <c r="A559" s="296" t="inlineStr">
        <is>
          <t>AGUA</t>
        </is>
      </c>
      <c r="B559" s="296" t="inlineStr">
        <is>
          <t>T-006</t>
        </is>
      </c>
      <c r="C559" s="296" t="inlineStr">
        <is>
          <t>PI 07</t>
        </is>
      </c>
      <c r="D559" s="349" t="inlineStr">
        <is>
          <t>PI 08</t>
        </is>
      </c>
      <c r="E559" s="345" t="n">
        <v>0.2</v>
      </c>
      <c r="F559" s="349" t="inlineStr">
        <is>
          <t>200</t>
        </is>
      </c>
      <c r="G559" s="349" t="inlineStr">
        <is>
          <t>Tubo PVC</t>
        </is>
      </c>
      <c r="H559" s="345" t="n">
        <v>0.6</v>
      </c>
      <c r="I559" s="345" t="n">
        <v>0.1</v>
      </c>
      <c r="J559" s="365" t="inlineStr">
        <is>
          <t>PENDENTE</t>
        </is>
      </c>
    </row>
    <row r="560" ht="15" customHeight="1" s="290">
      <c r="A560" s="295" t="inlineStr">
        <is>
          <t>AGUA</t>
        </is>
      </c>
      <c r="B560" s="295" t="inlineStr">
        <is>
          <t>T-007</t>
        </is>
      </c>
      <c r="C560" s="295" t="inlineStr">
        <is>
          <t>PI 08</t>
        </is>
      </c>
      <c r="D560" s="334" t="inlineStr">
        <is>
          <t>PI 09</t>
        </is>
      </c>
      <c r="E560" s="340" t="n">
        <v>0.44</v>
      </c>
      <c r="F560" s="334" t="inlineStr">
        <is>
          <t>200</t>
        </is>
      </c>
      <c r="G560" s="334" t="inlineStr">
        <is>
          <t>Tubo PVC</t>
        </is>
      </c>
      <c r="H560" s="340" t="n">
        <v>0.6</v>
      </c>
      <c r="I560" s="340" t="n">
        <v>0.21</v>
      </c>
      <c r="J560" s="365" t="inlineStr">
        <is>
          <t>PENDENTE</t>
        </is>
      </c>
    </row>
    <row r="561" ht="15" customHeight="1" s="290">
      <c r="A561" s="296" t="inlineStr">
        <is>
          <t>AGUA</t>
        </is>
      </c>
      <c r="B561" s="296" t="inlineStr">
        <is>
          <t>T-008</t>
        </is>
      </c>
      <c r="C561" s="296" t="inlineStr">
        <is>
          <t>PI 09</t>
        </is>
      </c>
      <c r="D561" s="349" t="inlineStr">
        <is>
          <t>PI 10</t>
        </is>
      </c>
      <c r="E561" s="345" t="n">
        <v>0.89</v>
      </c>
      <c r="F561" s="349" t="inlineStr">
        <is>
          <t>200</t>
        </is>
      </c>
      <c r="G561" s="349" t="inlineStr">
        <is>
          <t>Tubo PVC</t>
        </is>
      </c>
      <c r="H561" s="345" t="n">
        <v>0.6</v>
      </c>
      <c r="I561" s="345" t="n">
        <v>0.43</v>
      </c>
      <c r="J561" s="365" t="inlineStr">
        <is>
          <t>PENDENTE</t>
        </is>
      </c>
    </row>
    <row r="562" ht="15" customHeight="1" s="290">
      <c r="A562" s="295" t="inlineStr">
        <is>
          <t>AGUA</t>
        </is>
      </c>
      <c r="B562" s="295" t="inlineStr">
        <is>
          <t>T-009</t>
        </is>
      </c>
      <c r="C562" s="295" t="inlineStr">
        <is>
          <t>PI 10</t>
        </is>
      </c>
      <c r="D562" s="334" t="inlineStr">
        <is>
          <t>PI 11</t>
        </is>
      </c>
      <c r="E562" s="340" t="n">
        <v>0.85</v>
      </c>
      <c r="F562" s="334" t="inlineStr">
        <is>
          <t>200</t>
        </is>
      </c>
      <c r="G562" s="334" t="inlineStr">
        <is>
          <t>Tubo PVC</t>
        </is>
      </c>
      <c r="H562" s="340" t="n">
        <v>0.6</v>
      </c>
      <c r="I562" s="340" t="n">
        <v>0.41</v>
      </c>
      <c r="J562" s="365" t="inlineStr">
        <is>
          <t>PENDENTE</t>
        </is>
      </c>
    </row>
    <row r="563" ht="15" customHeight="1" s="290">
      <c r="A563" s="296" t="inlineStr">
        <is>
          <t>AGUA</t>
        </is>
      </c>
      <c r="B563" s="296" t="inlineStr">
        <is>
          <t>T-010</t>
        </is>
      </c>
      <c r="C563" s="296" t="inlineStr">
        <is>
          <t>PI 11</t>
        </is>
      </c>
      <c r="D563" s="349" t="inlineStr">
        <is>
          <t>PI 12</t>
        </is>
      </c>
      <c r="E563" s="345" t="n">
        <v>0.71</v>
      </c>
      <c r="F563" s="349" t="inlineStr">
        <is>
          <t>200</t>
        </is>
      </c>
      <c r="G563" s="349" t="inlineStr">
        <is>
          <t>Tubo PVC</t>
        </is>
      </c>
      <c r="H563" s="345" t="n">
        <v>0.6</v>
      </c>
      <c r="I563" s="345" t="n">
        <v>0.34</v>
      </c>
      <c r="J563" s="365" t="inlineStr">
        <is>
          <t>PENDENTE</t>
        </is>
      </c>
    </row>
    <row r="564" ht="15" customHeight="1" s="290">
      <c r="A564" s="295" t="inlineStr">
        <is>
          <t>AGUA</t>
        </is>
      </c>
      <c r="B564" s="295" t="inlineStr">
        <is>
          <t>T-011</t>
        </is>
      </c>
      <c r="C564" s="295" t="inlineStr">
        <is>
          <t>PI 12</t>
        </is>
      </c>
      <c r="D564" s="334" t="inlineStr">
        <is>
          <t>PI 13</t>
        </is>
      </c>
      <c r="E564" s="340" t="n">
        <v>0.8100000000000001</v>
      </c>
      <c r="F564" s="334" t="inlineStr">
        <is>
          <t>200</t>
        </is>
      </c>
      <c r="G564" s="334" t="inlineStr">
        <is>
          <t>Tubo PVC</t>
        </is>
      </c>
      <c r="H564" s="340" t="n">
        <v>0.6</v>
      </c>
      <c r="I564" s="340" t="n">
        <v>0.39</v>
      </c>
      <c r="J564" s="365" t="inlineStr">
        <is>
          <t>PENDENTE</t>
        </is>
      </c>
    </row>
    <row r="565" ht="15" customHeight="1" s="290">
      <c r="A565" s="296" t="inlineStr">
        <is>
          <t>AGUA</t>
        </is>
      </c>
      <c r="B565" s="296" t="inlineStr">
        <is>
          <t>T-012</t>
        </is>
      </c>
      <c r="C565" s="296" t="inlineStr">
        <is>
          <t>PI 13</t>
        </is>
      </c>
      <c r="D565" s="349" t="inlineStr">
        <is>
          <t>PI 14</t>
        </is>
      </c>
      <c r="E565" s="345" t="n">
        <v>0.44</v>
      </c>
      <c r="F565" s="349" t="inlineStr">
        <is>
          <t>200</t>
        </is>
      </c>
      <c r="G565" s="349" t="inlineStr">
        <is>
          <t>Tubo PVC</t>
        </is>
      </c>
      <c r="H565" s="345" t="n">
        <v>0.6</v>
      </c>
      <c r="I565" s="345" t="n">
        <v>0.21</v>
      </c>
      <c r="J565" s="365" t="inlineStr">
        <is>
          <t>PENDENTE</t>
        </is>
      </c>
    </row>
    <row r="566" ht="15" customHeight="1" s="290">
      <c r="A566" s="295" t="inlineStr">
        <is>
          <t>AGUA</t>
        </is>
      </c>
      <c r="B566" s="295" t="inlineStr">
        <is>
          <t>T-013</t>
        </is>
      </c>
      <c r="C566" s="295" t="inlineStr">
        <is>
          <t>PI 14</t>
        </is>
      </c>
      <c r="D566" s="334" t="inlineStr">
        <is>
          <t>PI 15</t>
        </is>
      </c>
      <c r="E566" s="340" t="n">
        <v>0.78</v>
      </c>
      <c r="F566" s="334" t="inlineStr">
        <is>
          <t>200</t>
        </is>
      </c>
      <c r="G566" s="334" t="inlineStr">
        <is>
          <t>Tubo PVC</t>
        </is>
      </c>
      <c r="H566" s="340" t="n">
        <v>0.6</v>
      </c>
      <c r="I566" s="340" t="n">
        <v>0.37</v>
      </c>
      <c r="J566" s="365" t="inlineStr">
        <is>
          <t>PENDENTE</t>
        </is>
      </c>
    </row>
    <row r="567" ht="15" customHeight="1" s="290">
      <c r="A567" s="296" t="inlineStr">
        <is>
          <t>AGUA</t>
        </is>
      </c>
      <c r="B567" s="296" t="inlineStr">
        <is>
          <t>T-014</t>
        </is>
      </c>
      <c r="C567" s="296" t="inlineStr">
        <is>
          <t>PI 15</t>
        </is>
      </c>
      <c r="D567" s="349" t="inlineStr">
        <is>
          <t>PI 16</t>
        </is>
      </c>
      <c r="E567" s="345" t="n">
        <v>0.32</v>
      </c>
      <c r="F567" s="349" t="inlineStr">
        <is>
          <t>200</t>
        </is>
      </c>
      <c r="G567" s="349" t="inlineStr">
        <is>
          <t>Tubo PVC</t>
        </is>
      </c>
      <c r="H567" s="345" t="n">
        <v>0.6</v>
      </c>
      <c r="I567" s="345" t="n">
        <v>0.15</v>
      </c>
      <c r="J567" s="365" t="inlineStr">
        <is>
          <t>PENDENTE</t>
        </is>
      </c>
    </row>
    <row r="568" ht="15" customHeight="1" s="290">
      <c r="A568" s="295" t="inlineStr">
        <is>
          <t>AGUA</t>
        </is>
      </c>
      <c r="B568" s="295" t="inlineStr">
        <is>
          <t>T-015</t>
        </is>
      </c>
      <c r="C568" s="295" t="inlineStr">
        <is>
          <t>PI 16</t>
        </is>
      </c>
      <c r="D568" s="334" t="inlineStr">
        <is>
          <t>PI 17</t>
        </is>
      </c>
      <c r="E568" s="340" t="n">
        <v>1.12</v>
      </c>
      <c r="F568" s="334" t="inlineStr">
        <is>
          <t>200</t>
        </is>
      </c>
      <c r="G568" s="334" t="inlineStr">
        <is>
          <t>Tubo PVC</t>
        </is>
      </c>
      <c r="H568" s="340" t="n">
        <v>0.6</v>
      </c>
      <c r="I568" s="340" t="n">
        <v>0.54</v>
      </c>
      <c r="J568" s="365" t="inlineStr">
        <is>
          <t>PENDENTE</t>
        </is>
      </c>
    </row>
    <row r="569" ht="15" customHeight="1" s="290">
      <c r="A569" s="296" t="inlineStr">
        <is>
          <t>AGUA</t>
        </is>
      </c>
      <c r="B569" s="296" t="inlineStr">
        <is>
          <t>T-016</t>
        </is>
      </c>
      <c r="C569" s="296" t="inlineStr">
        <is>
          <t>PI 17</t>
        </is>
      </c>
      <c r="D569" s="349" t="inlineStr">
        <is>
          <t>PI 18</t>
        </is>
      </c>
      <c r="E569" s="345" t="n">
        <v>0.76</v>
      </c>
      <c r="F569" s="349" t="inlineStr">
        <is>
          <t>200</t>
        </is>
      </c>
      <c r="G569" s="349" t="inlineStr">
        <is>
          <t>Tubo PVC</t>
        </is>
      </c>
      <c r="H569" s="345" t="n">
        <v>0.6</v>
      </c>
      <c r="I569" s="345" t="n">
        <v>0.36</v>
      </c>
      <c r="J569" s="365" t="inlineStr">
        <is>
          <t>PENDENTE</t>
        </is>
      </c>
    </row>
    <row r="570" ht="15" customHeight="1" s="290">
      <c r="A570" s="295" t="inlineStr">
        <is>
          <t>AGUA</t>
        </is>
      </c>
      <c r="B570" s="295" t="inlineStr">
        <is>
          <t>T-017</t>
        </is>
      </c>
      <c r="C570" s="295" t="inlineStr">
        <is>
          <t>PI 18</t>
        </is>
      </c>
      <c r="D570" s="334" t="inlineStr">
        <is>
          <t>PI 19</t>
        </is>
      </c>
      <c r="E570" s="340" t="n">
        <v>1.09</v>
      </c>
      <c r="F570" s="334" t="inlineStr">
        <is>
          <t>200</t>
        </is>
      </c>
      <c r="G570" s="334" t="inlineStr">
        <is>
          <t>Tubo PVC</t>
        </is>
      </c>
      <c r="H570" s="340" t="n">
        <v>0.6</v>
      </c>
      <c r="I570" s="340" t="n">
        <v>0.52</v>
      </c>
      <c r="J570" s="365" t="inlineStr">
        <is>
          <t>PENDENTE</t>
        </is>
      </c>
    </row>
    <row r="571" ht="15" customHeight="1" s="290">
      <c r="A571" s="296" t="inlineStr">
        <is>
          <t>AGUA</t>
        </is>
      </c>
      <c r="B571" s="296" t="inlineStr">
        <is>
          <t>T-018</t>
        </is>
      </c>
      <c r="C571" s="296" t="inlineStr">
        <is>
          <t>PI 19</t>
        </is>
      </c>
      <c r="D571" s="349" t="inlineStr">
        <is>
          <t>PI 20</t>
        </is>
      </c>
      <c r="E571" s="345" t="n">
        <v>0.65</v>
      </c>
      <c r="F571" s="349" t="inlineStr">
        <is>
          <t>200</t>
        </is>
      </c>
      <c r="G571" s="349" t="inlineStr">
        <is>
          <t>Tubo PVC</t>
        </is>
      </c>
      <c r="H571" s="345" t="n">
        <v>0.6</v>
      </c>
      <c r="I571" s="345" t="n">
        <v>0.31</v>
      </c>
      <c r="J571" s="365" t="inlineStr">
        <is>
          <t>PENDENTE</t>
        </is>
      </c>
    </row>
    <row r="572" ht="15" customHeight="1" s="290">
      <c r="A572" s="295" t="inlineStr">
        <is>
          <t>AGUA</t>
        </is>
      </c>
      <c r="B572" s="295" t="inlineStr">
        <is>
          <t>T-019</t>
        </is>
      </c>
      <c r="C572" s="295" t="inlineStr">
        <is>
          <t>PI 20</t>
        </is>
      </c>
      <c r="D572" s="334" t="inlineStr">
        <is>
          <t>PI 21</t>
        </is>
      </c>
      <c r="E572" s="340" t="n">
        <v>0.41</v>
      </c>
      <c r="F572" s="334" t="inlineStr">
        <is>
          <t>200</t>
        </is>
      </c>
      <c r="G572" s="334" t="inlineStr">
        <is>
          <t>Tubo PVC</t>
        </is>
      </c>
      <c r="H572" s="340" t="n">
        <v>0.6</v>
      </c>
      <c r="I572" s="340" t="n">
        <v>0.2</v>
      </c>
      <c r="J572" s="365" t="inlineStr">
        <is>
          <t>PENDENTE</t>
        </is>
      </c>
    </row>
    <row r="573" ht="15" customHeight="1" s="290">
      <c r="A573" s="296" t="inlineStr">
        <is>
          <t>AGUA</t>
        </is>
      </c>
      <c r="B573" s="296" t="inlineStr">
        <is>
          <t>T-020</t>
        </is>
      </c>
      <c r="C573" s="296" t="inlineStr">
        <is>
          <t>PI 21</t>
        </is>
      </c>
      <c r="D573" s="349" t="inlineStr">
        <is>
          <t>PI 22</t>
        </is>
      </c>
      <c r="E573" s="345" t="n">
        <v>0.83</v>
      </c>
      <c r="F573" s="349" t="inlineStr">
        <is>
          <t>200</t>
        </is>
      </c>
      <c r="G573" s="349" t="inlineStr">
        <is>
          <t>Tubo PVC</t>
        </is>
      </c>
      <c r="H573" s="345" t="n">
        <v>0.6</v>
      </c>
      <c r="I573" s="345" t="n">
        <v>0.4</v>
      </c>
      <c r="J573" s="365" t="inlineStr">
        <is>
          <t>PENDENTE</t>
        </is>
      </c>
    </row>
    <row r="574" ht="15" customHeight="1" s="290">
      <c r="A574" s="295" t="inlineStr">
        <is>
          <t>AGUA</t>
        </is>
      </c>
      <c r="B574" s="295" t="inlineStr">
        <is>
          <t>T-021</t>
        </is>
      </c>
      <c r="C574" s="295" t="inlineStr">
        <is>
          <t>PI 22</t>
        </is>
      </c>
      <c r="D574" s="334" t="inlineStr">
        <is>
          <t>PI 23</t>
        </is>
      </c>
      <c r="E574" s="340" t="n">
        <v>0.22</v>
      </c>
      <c r="F574" s="334" t="inlineStr">
        <is>
          <t>200</t>
        </is>
      </c>
      <c r="G574" s="334" t="inlineStr">
        <is>
          <t>Tubo PVC</t>
        </is>
      </c>
      <c r="H574" s="340" t="n">
        <v>0.6</v>
      </c>
      <c r="I574" s="340" t="n">
        <v>0.11</v>
      </c>
      <c r="J574" s="365" t="inlineStr">
        <is>
          <t>PENDENTE</t>
        </is>
      </c>
    </row>
    <row r="575" ht="15" customHeight="1" s="290">
      <c r="A575" s="296" t="inlineStr">
        <is>
          <t>AGUA</t>
        </is>
      </c>
      <c r="B575" s="296" t="inlineStr">
        <is>
          <t>T-022</t>
        </is>
      </c>
      <c r="C575" s="296" t="inlineStr">
        <is>
          <t>PI 23</t>
        </is>
      </c>
      <c r="D575" s="349" t="inlineStr">
        <is>
          <t>PI 24</t>
        </is>
      </c>
      <c r="E575" s="345" t="n">
        <v>0.36</v>
      </c>
      <c r="F575" s="349" t="inlineStr">
        <is>
          <t>200</t>
        </is>
      </c>
      <c r="G575" s="349" t="inlineStr">
        <is>
          <t>Tubo PVC</t>
        </is>
      </c>
      <c r="H575" s="345" t="n">
        <v>0.6</v>
      </c>
      <c r="I575" s="345" t="n">
        <v>0.17</v>
      </c>
      <c r="J575" s="365" t="inlineStr">
        <is>
          <t>PENDENTE</t>
        </is>
      </c>
    </row>
    <row r="576" ht="15" customHeight="1" s="290">
      <c r="A576" s="295" t="inlineStr">
        <is>
          <t>AGUA</t>
        </is>
      </c>
      <c r="B576" s="295" t="inlineStr">
        <is>
          <t>T-023</t>
        </is>
      </c>
      <c r="C576" s="295" t="inlineStr">
        <is>
          <t>PI 24</t>
        </is>
      </c>
      <c r="D576" s="334" t="inlineStr">
        <is>
          <t>PI 25</t>
        </is>
      </c>
      <c r="E576" s="340" t="n">
        <v>0.6</v>
      </c>
      <c r="F576" s="334" t="inlineStr">
        <is>
          <t>200</t>
        </is>
      </c>
      <c r="G576" s="334" t="inlineStr">
        <is>
          <t>Tubo PVC</t>
        </is>
      </c>
      <c r="H576" s="340" t="n">
        <v>0.6</v>
      </c>
      <c r="I576" s="340" t="n">
        <v>0.29</v>
      </c>
      <c r="J576" s="365" t="inlineStr">
        <is>
          <t>PENDENTE</t>
        </is>
      </c>
    </row>
    <row r="577" ht="15" customHeight="1" s="290">
      <c r="A577" s="296" t="inlineStr">
        <is>
          <t>AGUA</t>
        </is>
      </c>
      <c r="B577" s="296" t="inlineStr">
        <is>
          <t>T-024</t>
        </is>
      </c>
      <c r="C577" s="296" t="inlineStr">
        <is>
          <t>PI 25</t>
        </is>
      </c>
      <c r="D577" s="349" t="inlineStr">
        <is>
          <t>PI 26</t>
        </is>
      </c>
      <c r="E577" s="345" t="n">
        <v>0.37</v>
      </c>
      <c r="F577" s="349" t="inlineStr">
        <is>
          <t>200</t>
        </is>
      </c>
      <c r="G577" s="349" t="inlineStr">
        <is>
          <t>Tubo PVC</t>
        </is>
      </c>
      <c r="H577" s="345" t="n">
        <v>0.6</v>
      </c>
      <c r="I577" s="345" t="n">
        <v>0.18</v>
      </c>
      <c r="J577" s="365" t="inlineStr">
        <is>
          <t>PENDENTE</t>
        </is>
      </c>
    </row>
    <row r="578" ht="15" customHeight="1" s="290">
      <c r="A578" s="295" t="inlineStr">
        <is>
          <t>AGUA</t>
        </is>
      </c>
      <c r="B578" s="295" t="inlineStr">
        <is>
          <t>T-025</t>
        </is>
      </c>
      <c r="C578" s="295" t="inlineStr">
        <is>
          <t>PI 26</t>
        </is>
      </c>
      <c r="D578" s="334" t="inlineStr">
        <is>
          <t>PI 27</t>
        </is>
      </c>
      <c r="E578" s="340" t="n">
        <v>0.86</v>
      </c>
      <c r="F578" s="334" t="inlineStr">
        <is>
          <t>200</t>
        </is>
      </c>
      <c r="G578" s="334" t="inlineStr">
        <is>
          <t>Tubo PVC</t>
        </is>
      </c>
      <c r="H578" s="340" t="n">
        <v>0.6</v>
      </c>
      <c r="I578" s="340" t="n">
        <v>0.41</v>
      </c>
      <c r="J578" s="365" t="inlineStr">
        <is>
          <t>PENDENTE</t>
        </is>
      </c>
    </row>
    <row r="579" ht="15" customHeight="1" s="290">
      <c r="A579" s="296" t="inlineStr">
        <is>
          <t>AGUA</t>
        </is>
      </c>
      <c r="B579" s="296" t="inlineStr">
        <is>
          <t>T-026</t>
        </is>
      </c>
      <c r="C579" s="296" t="inlineStr">
        <is>
          <t>PI 27</t>
        </is>
      </c>
      <c r="D579" s="349" t="inlineStr">
        <is>
          <t>PI 28</t>
        </is>
      </c>
      <c r="E579" s="345" t="n">
        <v>0.48</v>
      </c>
      <c r="F579" s="349" t="inlineStr">
        <is>
          <t>200</t>
        </is>
      </c>
      <c r="G579" s="349" t="inlineStr">
        <is>
          <t>Tubo PVC</t>
        </is>
      </c>
      <c r="H579" s="345" t="n">
        <v>0.6</v>
      </c>
      <c r="I579" s="345" t="n">
        <v>0.23</v>
      </c>
      <c r="J579" s="365" t="inlineStr">
        <is>
          <t>PENDENTE</t>
        </is>
      </c>
    </row>
    <row r="580" ht="15" customHeight="1" s="290">
      <c r="A580" s="295" t="inlineStr">
        <is>
          <t>AGUA</t>
        </is>
      </c>
      <c r="B580" s="295" t="inlineStr">
        <is>
          <t>T-027</t>
        </is>
      </c>
      <c r="C580" s="295" t="inlineStr">
        <is>
          <t>PI 28</t>
        </is>
      </c>
      <c r="D580" s="334" t="inlineStr">
        <is>
          <t>PI 29</t>
        </is>
      </c>
      <c r="E580" s="340" t="n">
        <v>0.53</v>
      </c>
      <c r="F580" s="334" t="inlineStr">
        <is>
          <t>200</t>
        </is>
      </c>
      <c r="G580" s="334" t="inlineStr">
        <is>
          <t>Tubo PVC</t>
        </is>
      </c>
      <c r="H580" s="340" t="n">
        <v>0.62</v>
      </c>
      <c r="I580" s="340" t="n">
        <v>0.27</v>
      </c>
      <c r="J580" s="365" t="inlineStr">
        <is>
          <t>PENDENTE</t>
        </is>
      </c>
    </row>
    <row r="581" ht="15" customHeight="1" s="290">
      <c r="A581" s="296" t="inlineStr">
        <is>
          <t>AGUA</t>
        </is>
      </c>
      <c r="B581" s="296" t="inlineStr">
        <is>
          <t>T-028</t>
        </is>
      </c>
      <c r="C581" s="296" t="inlineStr">
        <is>
          <t>PI 29</t>
        </is>
      </c>
      <c r="D581" s="349" t="inlineStr">
        <is>
          <t>PI 30</t>
        </is>
      </c>
      <c r="E581" s="345" t="n">
        <v>0.53</v>
      </c>
      <c r="F581" s="349" t="inlineStr">
        <is>
          <t>200</t>
        </is>
      </c>
      <c r="G581" s="349" t="inlineStr">
        <is>
          <t>Tubo PVC</t>
        </is>
      </c>
      <c r="H581" s="345" t="n">
        <v>0.62</v>
      </c>
      <c r="I581" s="345" t="n">
        <v>0.27</v>
      </c>
      <c r="J581" s="365" t="inlineStr">
        <is>
          <t>PENDENTE</t>
        </is>
      </c>
    </row>
    <row r="582" ht="15" customHeight="1" s="290">
      <c r="A582" s="295" t="inlineStr">
        <is>
          <t>AGUA</t>
        </is>
      </c>
      <c r="B582" s="295" t="inlineStr">
        <is>
          <t>T-029</t>
        </is>
      </c>
      <c r="C582" s="295" t="inlineStr">
        <is>
          <t>PI 31</t>
        </is>
      </c>
      <c r="D582" s="334" t="inlineStr">
        <is>
          <t>PI 30</t>
        </is>
      </c>
      <c r="E582" s="340" t="n">
        <v>1.61</v>
      </c>
      <c r="F582" s="334" t="inlineStr">
        <is>
          <t>200</t>
        </is>
      </c>
      <c r="G582" s="334" t="inlineStr">
        <is>
          <t>Tubo PVC</t>
        </is>
      </c>
      <c r="H582" s="340" t="n">
        <v>0.6</v>
      </c>
      <c r="I582" s="340" t="n">
        <v>0.77</v>
      </c>
      <c r="J582" s="365" t="inlineStr">
        <is>
          <t>PENDENTE</t>
        </is>
      </c>
    </row>
    <row r="583" ht="15" customHeight="1" s="290">
      <c r="A583" s="296" t="inlineStr">
        <is>
          <t>AGUA</t>
        </is>
      </c>
      <c r="B583" s="296" t="inlineStr">
        <is>
          <t>T-030</t>
        </is>
      </c>
      <c r="C583" s="296" t="inlineStr">
        <is>
          <t>PI 01</t>
        </is>
      </c>
      <c r="D583" s="349" t="inlineStr">
        <is>
          <t>PI 32</t>
        </is>
      </c>
      <c r="E583" s="345" t="n">
        <v>1.8</v>
      </c>
      <c r="F583" s="349" t="inlineStr">
        <is>
          <t>200</t>
        </is>
      </c>
      <c r="G583" s="349" t="inlineStr">
        <is>
          <t>Tubo PVC</t>
        </is>
      </c>
      <c r="H583" s="345" t="n">
        <v>0.6</v>
      </c>
      <c r="I583" s="345" t="n">
        <v>0.86</v>
      </c>
      <c r="J583" s="365" t="inlineStr">
        <is>
          <t>PENDENTE</t>
        </is>
      </c>
    </row>
    <row r="584" ht="15" customHeight="1" s="290">
      <c r="A584" s="295" t="inlineStr">
        <is>
          <t>AGUA</t>
        </is>
      </c>
      <c r="B584" s="295" t="inlineStr">
        <is>
          <t>T-031</t>
        </is>
      </c>
      <c r="C584" s="295" t="inlineStr">
        <is>
          <t>PI 33</t>
        </is>
      </c>
      <c r="D584" s="334" t="inlineStr">
        <is>
          <t>PI 34</t>
        </is>
      </c>
      <c r="E584" s="340" t="n">
        <v>0.47</v>
      </c>
      <c r="F584" s="334" t="inlineStr">
        <is>
          <t>200</t>
        </is>
      </c>
      <c r="G584" s="334" t="inlineStr">
        <is>
          <t>Tubo PVC</t>
        </is>
      </c>
      <c r="H584" s="340" t="n">
        <v>0.6</v>
      </c>
      <c r="I584" s="340" t="n">
        <v>0.23</v>
      </c>
      <c r="J584" s="365" t="inlineStr">
        <is>
          <t>PENDENTE</t>
        </is>
      </c>
    </row>
    <row r="585" ht="15" customHeight="1" s="290">
      <c r="A585" s="296" t="inlineStr">
        <is>
          <t>AGUA</t>
        </is>
      </c>
      <c r="B585" s="296" t="inlineStr">
        <is>
          <t>T-032</t>
        </is>
      </c>
      <c r="C585" s="296" t="inlineStr">
        <is>
          <t>PI 34</t>
        </is>
      </c>
      <c r="D585" s="349" t="inlineStr">
        <is>
          <t>PI 35</t>
        </is>
      </c>
      <c r="E585" s="345" t="n">
        <v>0.8100000000000001</v>
      </c>
      <c r="F585" s="349" t="inlineStr">
        <is>
          <t>200</t>
        </is>
      </c>
      <c r="G585" s="349" t="inlineStr">
        <is>
          <t>Tubo PVC</t>
        </is>
      </c>
      <c r="H585" s="345" t="n">
        <v>0.6</v>
      </c>
      <c r="I585" s="345" t="n">
        <v>0.39</v>
      </c>
      <c r="J585" s="365" t="inlineStr">
        <is>
          <t>PENDENTE</t>
        </is>
      </c>
    </row>
    <row r="586" ht="15" customHeight="1" s="290">
      <c r="A586" s="295" t="inlineStr">
        <is>
          <t>AGUA</t>
        </is>
      </c>
      <c r="B586" s="295" t="inlineStr">
        <is>
          <t>T-033</t>
        </is>
      </c>
      <c r="C586" s="295" t="inlineStr">
        <is>
          <t>PI 35</t>
        </is>
      </c>
      <c r="D586" s="334" t="inlineStr">
        <is>
          <t>PI 36</t>
        </is>
      </c>
      <c r="E586" s="340" t="n">
        <v>0.3</v>
      </c>
      <c r="F586" s="334" t="inlineStr">
        <is>
          <t>200</t>
        </is>
      </c>
      <c r="G586" s="334" t="inlineStr">
        <is>
          <t>Tubo PVC</t>
        </is>
      </c>
      <c r="H586" s="340" t="n">
        <v>0.6</v>
      </c>
      <c r="I586" s="340" t="n">
        <v>0.14</v>
      </c>
      <c r="J586" s="365" t="inlineStr">
        <is>
          <t>PENDENTE</t>
        </is>
      </c>
    </row>
    <row r="587" ht="15" customHeight="1" s="290">
      <c r="A587" s="296" t="inlineStr">
        <is>
          <t>AGUA</t>
        </is>
      </c>
      <c r="B587" s="296" t="inlineStr">
        <is>
          <t>T-034</t>
        </is>
      </c>
      <c r="C587" s="296" t="inlineStr">
        <is>
          <t>PI 36</t>
        </is>
      </c>
      <c r="D587" s="349" t="inlineStr">
        <is>
          <t>PI 37</t>
        </is>
      </c>
      <c r="E587" s="345" t="n">
        <v>0.51</v>
      </c>
      <c r="F587" s="349" t="inlineStr">
        <is>
          <t>200</t>
        </is>
      </c>
      <c r="G587" s="349" t="inlineStr">
        <is>
          <t>Tubo PVC</t>
        </is>
      </c>
      <c r="H587" s="345" t="n">
        <v>0.6</v>
      </c>
      <c r="I587" s="345" t="n">
        <v>0.24</v>
      </c>
      <c r="J587" s="365" t="inlineStr">
        <is>
          <t>PENDENTE</t>
        </is>
      </c>
    </row>
    <row r="588" ht="15" customHeight="1" s="290">
      <c r="A588" s="295" t="inlineStr">
        <is>
          <t>AGUA</t>
        </is>
      </c>
      <c r="B588" s="295" t="inlineStr">
        <is>
          <t>T-035</t>
        </is>
      </c>
      <c r="C588" s="295" t="inlineStr">
        <is>
          <t>PI 37</t>
        </is>
      </c>
      <c r="D588" s="334" t="inlineStr">
        <is>
          <t>PI 38</t>
        </is>
      </c>
      <c r="E588" s="340" t="n">
        <v>0.66</v>
      </c>
      <c r="F588" s="334" t="inlineStr">
        <is>
          <t>200</t>
        </is>
      </c>
      <c r="G588" s="334" t="inlineStr">
        <is>
          <t>Tubo PVC</t>
        </is>
      </c>
      <c r="H588" s="340" t="n">
        <v>0.6</v>
      </c>
      <c r="I588" s="340" t="n">
        <v>0.32</v>
      </c>
      <c r="J588" s="365" t="inlineStr">
        <is>
          <t>PENDENTE</t>
        </is>
      </c>
    </row>
    <row r="589" ht="15" customHeight="1" s="290">
      <c r="A589" s="296" t="inlineStr">
        <is>
          <t>AGUA</t>
        </is>
      </c>
      <c r="B589" s="296" t="inlineStr">
        <is>
          <t>T-036</t>
        </is>
      </c>
      <c r="C589" s="296" t="inlineStr">
        <is>
          <t>PI 37</t>
        </is>
      </c>
      <c r="D589" s="349" t="inlineStr">
        <is>
          <t>PI 39</t>
        </is>
      </c>
      <c r="E589" s="345" t="n">
        <v>0.34</v>
      </c>
      <c r="F589" s="349" t="inlineStr">
        <is>
          <t>200</t>
        </is>
      </c>
      <c r="G589" s="349" t="inlineStr">
        <is>
          <t>Tubo PVC</t>
        </is>
      </c>
      <c r="H589" s="345" t="n">
        <v>0.6</v>
      </c>
      <c r="I589" s="345" t="n">
        <v>0.16</v>
      </c>
      <c r="J589" s="365" t="inlineStr">
        <is>
          <t>PENDENTE</t>
        </is>
      </c>
    </row>
    <row r="590" ht="15" customHeight="1" s="290">
      <c r="A590" s="295" t="inlineStr">
        <is>
          <t>AGUA</t>
        </is>
      </c>
      <c r="B590" s="295" t="inlineStr">
        <is>
          <t>T-037</t>
        </is>
      </c>
      <c r="C590" s="295" t="inlineStr">
        <is>
          <t>PI 36</t>
        </is>
      </c>
      <c r="D590" s="334" t="inlineStr">
        <is>
          <t>PI 40</t>
        </is>
      </c>
      <c r="E590" s="340" t="n">
        <v>0.47</v>
      </c>
      <c r="F590" s="334" t="inlineStr">
        <is>
          <t>200</t>
        </is>
      </c>
      <c r="G590" s="334" t="inlineStr">
        <is>
          <t>Tubo PVC</t>
        </is>
      </c>
      <c r="H590" s="340" t="n">
        <v>0.6</v>
      </c>
      <c r="I590" s="340" t="n">
        <v>0.23</v>
      </c>
      <c r="J590" s="365" t="inlineStr">
        <is>
          <t>PENDENTE</t>
        </is>
      </c>
    </row>
    <row r="591" ht="15" customHeight="1" s="290">
      <c r="A591" s="296" t="inlineStr">
        <is>
          <t>AGUA</t>
        </is>
      </c>
      <c r="B591" s="296" t="inlineStr">
        <is>
          <t>T-038</t>
        </is>
      </c>
      <c r="C591" s="296" t="inlineStr">
        <is>
          <t>PI 34</t>
        </is>
      </c>
      <c r="D591" s="349" t="inlineStr">
        <is>
          <t>PI 41</t>
        </is>
      </c>
      <c r="E591" s="345" t="n">
        <v>0.2</v>
      </c>
      <c r="F591" s="349" t="inlineStr">
        <is>
          <t>200</t>
        </is>
      </c>
      <c r="G591" s="349" t="inlineStr">
        <is>
          <t>Tubo PVC</t>
        </is>
      </c>
      <c r="H591" s="345" t="n">
        <v>0.6</v>
      </c>
      <c r="I591" s="345" t="n">
        <v>0.1</v>
      </c>
      <c r="J591" s="365" t="inlineStr">
        <is>
          <t>PENDENTE</t>
        </is>
      </c>
    </row>
    <row r="592" ht="15" customHeight="1" s="290">
      <c r="A592" s="295" t="inlineStr">
        <is>
          <t>AGUA</t>
        </is>
      </c>
      <c r="B592" s="295" t="inlineStr">
        <is>
          <t>T-039</t>
        </is>
      </c>
      <c r="C592" s="295" t="inlineStr">
        <is>
          <t>PI 41</t>
        </is>
      </c>
      <c r="D592" s="334" t="inlineStr">
        <is>
          <t>PI 42</t>
        </is>
      </c>
      <c r="E592" s="340" t="n">
        <v>0.37</v>
      </c>
      <c r="F592" s="334" t="inlineStr">
        <is>
          <t>200</t>
        </is>
      </c>
      <c r="G592" s="334" t="inlineStr">
        <is>
          <t>Tubo PVC</t>
        </is>
      </c>
      <c r="H592" s="340" t="n">
        <v>0.6</v>
      </c>
      <c r="I592" s="340" t="n">
        <v>0.18</v>
      </c>
      <c r="J592" s="365" t="inlineStr">
        <is>
          <t>PENDENTE</t>
        </is>
      </c>
    </row>
    <row r="593" ht="15" customHeight="1" s="290">
      <c r="A593" s="296" t="inlineStr">
        <is>
          <t>AGUA</t>
        </is>
      </c>
      <c r="B593" s="296" t="inlineStr">
        <is>
          <t>T-040</t>
        </is>
      </c>
      <c r="C593" s="296" t="inlineStr">
        <is>
          <t>PI 42</t>
        </is>
      </c>
      <c r="D593" s="349" t="inlineStr">
        <is>
          <t>PI 43</t>
        </is>
      </c>
      <c r="E593" s="345" t="n">
        <v>0.4</v>
      </c>
      <c r="F593" s="349" t="inlineStr">
        <is>
          <t>200</t>
        </is>
      </c>
      <c r="G593" s="349" t="inlineStr">
        <is>
          <t>Tubo PVC</t>
        </is>
      </c>
      <c r="H593" s="345" t="n">
        <v>0.6</v>
      </c>
      <c r="I593" s="345" t="n">
        <v>0.19</v>
      </c>
      <c r="J593" s="365" t="inlineStr">
        <is>
          <t>PENDENTE</t>
        </is>
      </c>
    </row>
    <row r="594" ht="15" customHeight="1" s="290">
      <c r="A594" s="295" t="inlineStr">
        <is>
          <t>AGUA</t>
        </is>
      </c>
      <c r="B594" s="295" t="inlineStr">
        <is>
          <t>T-041</t>
        </is>
      </c>
      <c r="C594" s="295" t="inlineStr">
        <is>
          <t>PI 43</t>
        </is>
      </c>
      <c r="D594" s="334" t="inlineStr">
        <is>
          <t>PI 44</t>
        </is>
      </c>
      <c r="E594" s="340" t="n">
        <v>0.23</v>
      </c>
      <c r="F594" s="334" t="inlineStr">
        <is>
          <t>200</t>
        </is>
      </c>
      <c r="G594" s="334" t="inlineStr">
        <is>
          <t>Tubo PVC</t>
        </is>
      </c>
      <c r="H594" s="340" t="n">
        <v>0.6</v>
      </c>
      <c r="I594" s="340" t="n">
        <v>0.11</v>
      </c>
      <c r="J594" s="365" t="inlineStr">
        <is>
          <t>PENDENTE</t>
        </is>
      </c>
    </row>
    <row r="595" ht="15" customHeight="1" s="290">
      <c r="A595" s="296" t="inlineStr">
        <is>
          <t>AGUA</t>
        </is>
      </c>
      <c r="B595" s="296" t="inlineStr">
        <is>
          <t>T-042</t>
        </is>
      </c>
      <c r="C595" s="296" t="inlineStr">
        <is>
          <t>PI 44</t>
        </is>
      </c>
      <c r="D595" s="349" t="inlineStr">
        <is>
          <t>PI 45</t>
        </is>
      </c>
      <c r="E595" s="345" t="n">
        <v>0.29</v>
      </c>
      <c r="F595" s="349" t="inlineStr">
        <is>
          <t>200</t>
        </is>
      </c>
      <c r="G595" s="349" t="inlineStr">
        <is>
          <t>Tubo PVC</t>
        </is>
      </c>
      <c r="H595" s="345" t="n">
        <v>0.6</v>
      </c>
      <c r="I595" s="345" t="n">
        <v>0.14</v>
      </c>
      <c r="J595" s="365" t="inlineStr">
        <is>
          <t>PENDENTE</t>
        </is>
      </c>
    </row>
    <row r="596" ht="15" customHeight="1" s="290">
      <c r="A596" s="295" t="inlineStr">
        <is>
          <t>AGUA</t>
        </is>
      </c>
      <c r="B596" s="295" t="inlineStr">
        <is>
          <t>T-043</t>
        </is>
      </c>
      <c r="C596" s="295" t="inlineStr">
        <is>
          <t>PI 45</t>
        </is>
      </c>
      <c r="D596" s="334" t="inlineStr">
        <is>
          <t>PI 272</t>
        </is>
      </c>
      <c r="E596" s="340" t="n">
        <v>0.3</v>
      </c>
      <c r="F596" s="334" t="inlineStr">
        <is>
          <t>200</t>
        </is>
      </c>
      <c r="G596" s="334" t="inlineStr">
        <is>
          <t>Tubo PVC</t>
        </is>
      </c>
      <c r="H596" s="340" t="n">
        <v>0.6</v>
      </c>
      <c r="I596" s="340" t="n">
        <v>0.14</v>
      </c>
      <c r="J596" s="365" t="inlineStr">
        <is>
          <t>PENDENTE</t>
        </is>
      </c>
    </row>
    <row r="597" ht="15" customHeight="1" s="290">
      <c r="A597" s="296" t="inlineStr">
        <is>
          <t>AGUA</t>
        </is>
      </c>
      <c r="B597" s="296" t="inlineStr">
        <is>
          <t>T-044</t>
        </is>
      </c>
      <c r="C597" s="296" t="inlineStr">
        <is>
          <t>PI 272</t>
        </is>
      </c>
      <c r="D597" s="349" t="inlineStr">
        <is>
          <t>PI 47</t>
        </is>
      </c>
      <c r="E597" s="345" t="n">
        <v>0.33</v>
      </c>
      <c r="F597" s="349" t="inlineStr">
        <is>
          <t>200</t>
        </is>
      </c>
      <c r="G597" s="349" t="inlineStr">
        <is>
          <t>Tubo PVC</t>
        </is>
      </c>
      <c r="H597" s="345" t="n">
        <v>0.6</v>
      </c>
      <c r="I597" s="345" t="n">
        <v>0.16</v>
      </c>
      <c r="J597" s="365" t="inlineStr">
        <is>
          <t>PENDENTE</t>
        </is>
      </c>
    </row>
    <row r="598" ht="15" customHeight="1" s="290">
      <c r="A598" s="295" t="inlineStr">
        <is>
          <t>AGUA</t>
        </is>
      </c>
      <c r="B598" s="295" t="inlineStr">
        <is>
          <t>T-045</t>
        </is>
      </c>
      <c r="C598" s="295" t="inlineStr">
        <is>
          <t>PI 47</t>
        </is>
      </c>
      <c r="D598" s="334" t="inlineStr">
        <is>
          <t>PI 48</t>
        </is>
      </c>
      <c r="E598" s="340" t="n">
        <v>0.22</v>
      </c>
      <c r="F598" s="334" t="inlineStr">
        <is>
          <t>200</t>
        </is>
      </c>
      <c r="G598" s="334" t="inlineStr">
        <is>
          <t>Tubo PVC</t>
        </is>
      </c>
      <c r="H598" s="340" t="n">
        <v>0.6</v>
      </c>
      <c r="I598" s="340" t="n">
        <v>0.11</v>
      </c>
      <c r="J598" s="365" t="inlineStr">
        <is>
          <t>PENDENTE</t>
        </is>
      </c>
    </row>
    <row r="599" ht="15" customHeight="1" s="290">
      <c r="A599" s="296" t="inlineStr">
        <is>
          <t>AGUA</t>
        </is>
      </c>
      <c r="B599" s="296" t="inlineStr">
        <is>
          <t>T-046</t>
        </is>
      </c>
      <c r="C599" s="296" t="inlineStr">
        <is>
          <t>PI 48</t>
        </is>
      </c>
      <c r="D599" s="349" t="inlineStr">
        <is>
          <t>PI 49</t>
        </is>
      </c>
      <c r="E599" s="345" t="n">
        <v>0.17</v>
      </c>
      <c r="F599" s="349" t="inlineStr">
        <is>
          <t>200</t>
        </is>
      </c>
      <c r="G599" s="349" t="inlineStr">
        <is>
          <t>Tubo PVC</t>
        </is>
      </c>
      <c r="H599" s="345" t="n">
        <v>1.05</v>
      </c>
      <c r="I599" s="345" t="n">
        <v>0.14</v>
      </c>
      <c r="J599" s="365" t="inlineStr">
        <is>
          <t>PENDENTE</t>
        </is>
      </c>
    </row>
    <row r="600" ht="15" customHeight="1" s="290">
      <c r="A600" s="295" t="inlineStr">
        <is>
          <t>AGUA</t>
        </is>
      </c>
      <c r="B600" s="295" t="inlineStr">
        <is>
          <t>T-047</t>
        </is>
      </c>
      <c r="C600" s="295" t="inlineStr">
        <is>
          <t>PI 49</t>
        </is>
      </c>
      <c r="D600" s="334" t="inlineStr">
        <is>
          <t>PI 50</t>
        </is>
      </c>
      <c r="E600" s="340" t="n">
        <v>1.2</v>
      </c>
      <c r="F600" s="334" t="inlineStr">
        <is>
          <t>200</t>
        </is>
      </c>
      <c r="G600" s="334" t="inlineStr">
        <is>
          <t>Tubo PVC</t>
        </is>
      </c>
      <c r="H600" s="340" t="n">
        <v>1.05</v>
      </c>
      <c r="I600" s="340" t="n">
        <v>1.01</v>
      </c>
      <c r="J600" s="365" t="inlineStr">
        <is>
          <t>PENDENTE</t>
        </is>
      </c>
    </row>
    <row r="601" ht="15" customHeight="1" s="290">
      <c r="A601" s="296" t="inlineStr">
        <is>
          <t>AGUA</t>
        </is>
      </c>
      <c r="B601" s="296" t="inlineStr">
        <is>
          <t>T-048</t>
        </is>
      </c>
      <c r="C601" s="296" t="inlineStr">
        <is>
          <t>PI 50</t>
        </is>
      </c>
      <c r="D601" s="349" t="inlineStr">
        <is>
          <t>PI 51</t>
        </is>
      </c>
      <c r="E601" s="345" t="n">
        <v>0.9399999999999999</v>
      </c>
      <c r="F601" s="349" t="inlineStr">
        <is>
          <t>200</t>
        </is>
      </c>
      <c r="G601" s="349" t="inlineStr">
        <is>
          <t>Tubo PVC</t>
        </is>
      </c>
      <c r="H601" s="345" t="n">
        <v>0.6</v>
      </c>
      <c r="I601" s="345" t="n">
        <v>0.45</v>
      </c>
      <c r="J601" s="365" t="inlineStr">
        <is>
          <t>PENDENTE</t>
        </is>
      </c>
    </row>
    <row r="602" ht="15" customHeight="1" s="290">
      <c r="A602" s="295" t="inlineStr">
        <is>
          <t>AGUA</t>
        </is>
      </c>
      <c r="B602" s="295" t="inlineStr">
        <is>
          <t>T-049</t>
        </is>
      </c>
      <c r="C602" s="295" t="inlineStr">
        <is>
          <t>PI 51</t>
        </is>
      </c>
      <c r="D602" s="334" t="inlineStr">
        <is>
          <t>PI 52</t>
        </is>
      </c>
      <c r="E602" s="340" t="n">
        <v>0.82</v>
      </c>
      <c r="F602" s="334" t="inlineStr">
        <is>
          <t>200</t>
        </is>
      </c>
      <c r="G602" s="334" t="inlineStr">
        <is>
          <t>Tubo PVC</t>
        </is>
      </c>
      <c r="H602" s="340" t="n">
        <v>0.6</v>
      </c>
      <c r="I602" s="340" t="n">
        <v>0.39</v>
      </c>
      <c r="J602" s="365" t="inlineStr">
        <is>
          <t>PENDENTE</t>
        </is>
      </c>
    </row>
    <row r="603" ht="15" customHeight="1" s="290">
      <c r="A603" s="296" t="inlineStr">
        <is>
          <t>AGUA</t>
        </is>
      </c>
      <c r="B603" s="296" t="inlineStr">
        <is>
          <t>T-050</t>
        </is>
      </c>
      <c r="C603" s="296" t="inlineStr">
        <is>
          <t>PI 52</t>
        </is>
      </c>
      <c r="D603" s="349" t="inlineStr">
        <is>
          <t>PI 53</t>
        </is>
      </c>
      <c r="E603" s="345" t="n">
        <v>1.1</v>
      </c>
      <c r="F603" s="349" t="inlineStr">
        <is>
          <t>200</t>
        </is>
      </c>
      <c r="G603" s="349" t="inlineStr">
        <is>
          <t>Tubo PVC</t>
        </is>
      </c>
      <c r="H603" s="345" t="n">
        <v>0.6</v>
      </c>
      <c r="I603" s="345" t="n">
        <v>0.53</v>
      </c>
      <c r="J603" s="365" t="inlineStr">
        <is>
          <t>PENDENTE</t>
        </is>
      </c>
    </row>
    <row r="604" ht="15" customHeight="1" s="290">
      <c r="A604" s="295" t="inlineStr">
        <is>
          <t>AGUA</t>
        </is>
      </c>
      <c r="B604" s="295" t="inlineStr">
        <is>
          <t>T-051</t>
        </is>
      </c>
      <c r="C604" s="295" t="inlineStr">
        <is>
          <t>PI 53</t>
        </is>
      </c>
      <c r="D604" s="334" t="inlineStr">
        <is>
          <t>PI 07</t>
        </is>
      </c>
      <c r="E604" s="340" t="n">
        <v>0.3</v>
      </c>
      <c r="F604" s="334" t="inlineStr">
        <is>
          <t>200</t>
        </is>
      </c>
      <c r="G604" s="334" t="inlineStr">
        <is>
          <t>Tubo PVC</t>
        </is>
      </c>
      <c r="H604" s="340" t="n">
        <v>0.6</v>
      </c>
      <c r="I604" s="340" t="n">
        <v>0.14</v>
      </c>
      <c r="J604" s="365" t="inlineStr">
        <is>
          <t>PENDENTE</t>
        </is>
      </c>
    </row>
    <row r="605" ht="15" customHeight="1" s="290">
      <c r="A605" s="296" t="inlineStr">
        <is>
          <t>AGUA</t>
        </is>
      </c>
      <c r="B605" s="296" t="inlineStr">
        <is>
          <t>T-052</t>
        </is>
      </c>
      <c r="C605" s="296" t="inlineStr">
        <is>
          <t>PI 52</t>
        </is>
      </c>
      <c r="D605" s="349" t="inlineStr">
        <is>
          <t>PI 54</t>
        </is>
      </c>
      <c r="E605" s="345" t="n">
        <v>0.23</v>
      </c>
      <c r="F605" s="349" t="inlineStr">
        <is>
          <t>200</t>
        </is>
      </c>
      <c r="G605" s="349" t="inlineStr">
        <is>
          <t>Tubo PVC</t>
        </is>
      </c>
      <c r="H605" s="345" t="n">
        <v>0.6</v>
      </c>
      <c r="I605" s="345" t="n">
        <v>0.11</v>
      </c>
      <c r="J605" s="365" t="inlineStr">
        <is>
          <t>PENDENTE</t>
        </is>
      </c>
    </row>
    <row r="606" ht="15" customHeight="1" s="290">
      <c r="A606" s="295" t="inlineStr">
        <is>
          <t>AGUA</t>
        </is>
      </c>
      <c r="B606" s="295" t="inlineStr">
        <is>
          <t>T-053</t>
        </is>
      </c>
      <c r="C606" s="295" t="inlineStr">
        <is>
          <t>PI 54</t>
        </is>
      </c>
      <c r="D606" s="334" t="inlineStr">
        <is>
          <t>PI 55</t>
        </is>
      </c>
      <c r="E606" s="340" t="n">
        <v>0.78</v>
      </c>
      <c r="F606" s="334" t="inlineStr">
        <is>
          <t>200</t>
        </is>
      </c>
      <c r="G606" s="334" t="inlineStr">
        <is>
          <t>Tubo PVC</t>
        </is>
      </c>
      <c r="H606" s="340" t="n">
        <v>0.6</v>
      </c>
      <c r="I606" s="340" t="n">
        <v>0.37</v>
      </c>
      <c r="J606" s="365" t="inlineStr">
        <is>
          <t>PENDENTE</t>
        </is>
      </c>
    </row>
    <row r="607" ht="15" customHeight="1" s="290">
      <c r="A607" s="296" t="inlineStr">
        <is>
          <t>AGUA</t>
        </is>
      </c>
      <c r="B607" s="296" t="inlineStr">
        <is>
          <t>T-054</t>
        </is>
      </c>
      <c r="C607" s="296" t="inlineStr">
        <is>
          <t>PI 55</t>
        </is>
      </c>
      <c r="D607" s="349" t="inlineStr">
        <is>
          <t>PI 56</t>
        </is>
      </c>
      <c r="E607" s="345" t="n">
        <v>1.01</v>
      </c>
      <c r="F607" s="349" t="inlineStr">
        <is>
          <t>200</t>
        </is>
      </c>
      <c r="G607" s="349" t="inlineStr">
        <is>
          <t>Tubo PVC</t>
        </is>
      </c>
      <c r="H607" s="345" t="n">
        <v>0.6</v>
      </c>
      <c r="I607" s="345" t="n">
        <v>0.48</v>
      </c>
      <c r="J607" s="365" t="inlineStr">
        <is>
          <t>PENDENTE</t>
        </is>
      </c>
    </row>
    <row r="608" ht="15" customHeight="1" s="290">
      <c r="A608" s="295" t="inlineStr">
        <is>
          <t>AGUA</t>
        </is>
      </c>
      <c r="B608" s="295" t="inlineStr">
        <is>
          <t>T-055</t>
        </is>
      </c>
      <c r="C608" s="295" t="inlineStr">
        <is>
          <t>PI 56</t>
        </is>
      </c>
      <c r="D608" s="334" t="inlineStr">
        <is>
          <t>PI 57</t>
        </is>
      </c>
      <c r="E608" s="340" t="n">
        <v>0.19</v>
      </c>
      <c r="F608" s="334" t="inlineStr">
        <is>
          <t>200</t>
        </is>
      </c>
      <c r="G608" s="334" t="inlineStr">
        <is>
          <t>Tubo PVC</t>
        </is>
      </c>
      <c r="H608" s="340" t="n">
        <v>0.6</v>
      </c>
      <c r="I608" s="340" t="n">
        <v>0.09</v>
      </c>
      <c r="J608" s="365" t="inlineStr">
        <is>
          <t>PENDENTE</t>
        </is>
      </c>
    </row>
    <row r="609" ht="15" customHeight="1" s="290">
      <c r="A609" s="296" t="inlineStr">
        <is>
          <t>AGUA</t>
        </is>
      </c>
      <c r="B609" s="296" t="inlineStr">
        <is>
          <t>T-056</t>
        </is>
      </c>
      <c r="C609" s="296" t="inlineStr">
        <is>
          <t>PI 57</t>
        </is>
      </c>
      <c r="D609" s="349" t="inlineStr">
        <is>
          <t>PI 58</t>
        </is>
      </c>
      <c r="E609" s="345" t="n">
        <v>0.24</v>
      </c>
      <c r="F609" s="349" t="inlineStr">
        <is>
          <t>200</t>
        </is>
      </c>
      <c r="G609" s="349" t="inlineStr">
        <is>
          <t>Tubo PVC</t>
        </is>
      </c>
      <c r="H609" s="345" t="n">
        <v>0.6</v>
      </c>
      <c r="I609" s="345" t="n">
        <v>0.12</v>
      </c>
      <c r="J609" s="365" t="inlineStr">
        <is>
          <t>PENDENTE</t>
        </is>
      </c>
    </row>
    <row r="610" ht="15" customHeight="1" s="290">
      <c r="A610" s="295" t="inlineStr">
        <is>
          <t>AGUA</t>
        </is>
      </c>
      <c r="B610" s="295" t="inlineStr">
        <is>
          <t>T-057</t>
        </is>
      </c>
      <c r="C610" s="295" t="inlineStr">
        <is>
          <t>PI 58</t>
        </is>
      </c>
      <c r="D610" s="334" t="inlineStr">
        <is>
          <t>PI 59</t>
        </is>
      </c>
      <c r="E610" s="340" t="n">
        <v>0.35</v>
      </c>
      <c r="F610" s="334" t="inlineStr">
        <is>
          <t>200</t>
        </is>
      </c>
      <c r="G610" s="334" t="inlineStr">
        <is>
          <t>Tubo PVC</t>
        </is>
      </c>
      <c r="H610" s="340" t="n">
        <v>0.6</v>
      </c>
      <c r="I610" s="340" t="n">
        <v>0.17</v>
      </c>
      <c r="J610" s="365" t="inlineStr">
        <is>
          <t>PENDENTE</t>
        </is>
      </c>
    </row>
    <row r="611" ht="15" customHeight="1" s="290">
      <c r="A611" s="296" t="inlineStr">
        <is>
          <t>AGUA</t>
        </is>
      </c>
      <c r="B611" s="296" t="inlineStr">
        <is>
          <t>T-058</t>
        </is>
      </c>
      <c r="C611" s="296" t="inlineStr">
        <is>
          <t>PI 59</t>
        </is>
      </c>
      <c r="D611" s="349" t="inlineStr">
        <is>
          <t>PI 60</t>
        </is>
      </c>
      <c r="E611" s="345" t="n">
        <v>0.29</v>
      </c>
      <c r="F611" s="349" t="inlineStr">
        <is>
          <t>200</t>
        </is>
      </c>
      <c r="G611" s="349" t="inlineStr">
        <is>
          <t>Tubo PVC</t>
        </is>
      </c>
      <c r="H611" s="345" t="n">
        <v>0.6</v>
      </c>
      <c r="I611" s="345" t="n">
        <v>0.14</v>
      </c>
      <c r="J611" s="365" t="inlineStr">
        <is>
          <t>PENDENTE</t>
        </is>
      </c>
    </row>
    <row r="612" ht="15" customHeight="1" s="290">
      <c r="A612" s="295" t="inlineStr">
        <is>
          <t>AGUA</t>
        </is>
      </c>
      <c r="B612" s="295" t="inlineStr">
        <is>
          <t>T-059</t>
        </is>
      </c>
      <c r="C612" s="295" t="inlineStr">
        <is>
          <t>PI 60</t>
        </is>
      </c>
      <c r="D612" s="334" t="inlineStr">
        <is>
          <t>PI 61</t>
        </is>
      </c>
      <c r="E612" s="340" t="n">
        <v>0.2</v>
      </c>
      <c r="F612" s="334" t="inlineStr">
        <is>
          <t>200</t>
        </is>
      </c>
      <c r="G612" s="334" t="inlineStr">
        <is>
          <t>Tubo PVC</t>
        </is>
      </c>
      <c r="H612" s="340" t="n">
        <v>1.02</v>
      </c>
      <c r="I612" s="340" t="n">
        <v>0.16</v>
      </c>
      <c r="J612" s="365" t="inlineStr">
        <is>
          <t>PENDENTE</t>
        </is>
      </c>
    </row>
    <row r="613" ht="15" customHeight="1" s="290">
      <c r="A613" s="296" t="inlineStr">
        <is>
          <t>AGUA</t>
        </is>
      </c>
      <c r="B613" s="296" t="inlineStr">
        <is>
          <t>T-060</t>
        </is>
      </c>
      <c r="C613" s="296" t="inlineStr">
        <is>
          <t>PI 61</t>
        </is>
      </c>
      <c r="D613" s="349" t="inlineStr">
        <is>
          <t>PI 62</t>
        </is>
      </c>
      <c r="E613" s="345" t="n">
        <v>0.21</v>
      </c>
      <c r="F613" s="349" t="inlineStr">
        <is>
          <t>200</t>
        </is>
      </c>
      <c r="G613" s="349" t="inlineStr">
        <is>
          <t>Tubo PVC</t>
        </is>
      </c>
      <c r="H613" s="345" t="n">
        <v>1.33</v>
      </c>
      <c r="I613" s="345" t="n">
        <v>0.22</v>
      </c>
      <c r="J613" s="365" t="inlineStr">
        <is>
          <t>PENDENTE</t>
        </is>
      </c>
    </row>
    <row r="614" ht="15" customHeight="1" s="290">
      <c r="A614" s="295" t="inlineStr">
        <is>
          <t>AGUA</t>
        </is>
      </c>
      <c r="B614" s="295" t="inlineStr">
        <is>
          <t>T-061</t>
        </is>
      </c>
      <c r="C614" s="295" t="inlineStr">
        <is>
          <t>PI 62</t>
        </is>
      </c>
      <c r="D614" s="334" t="inlineStr">
        <is>
          <t>PI 11</t>
        </is>
      </c>
      <c r="E614" s="340" t="n">
        <v>0.29</v>
      </c>
      <c r="F614" s="334" t="inlineStr">
        <is>
          <t>200</t>
        </is>
      </c>
      <c r="G614" s="334" t="inlineStr">
        <is>
          <t>Tubo PVC</t>
        </is>
      </c>
      <c r="H614" s="340" t="n">
        <v>0.91</v>
      </c>
      <c r="I614" s="340" t="n">
        <v>0.21</v>
      </c>
      <c r="J614" s="365" t="inlineStr">
        <is>
          <t>PENDENTE</t>
        </is>
      </c>
    </row>
    <row r="615" ht="15" customHeight="1" s="290">
      <c r="A615" s="296" t="inlineStr">
        <is>
          <t>AGUA</t>
        </is>
      </c>
      <c r="B615" s="296" t="inlineStr">
        <is>
          <t>T-062</t>
        </is>
      </c>
      <c r="C615" s="296" t="inlineStr">
        <is>
          <t>PI 55</t>
        </is>
      </c>
      <c r="D615" s="349" t="inlineStr">
        <is>
          <t>PI 63</t>
        </is>
      </c>
      <c r="E615" s="345" t="n">
        <v>0.23</v>
      </c>
      <c r="F615" s="349" t="inlineStr">
        <is>
          <t>200</t>
        </is>
      </c>
      <c r="G615" s="349" t="inlineStr">
        <is>
          <t>Tubo PVC</t>
        </is>
      </c>
      <c r="H615" s="345" t="n">
        <v>0.6</v>
      </c>
      <c r="I615" s="345" t="n">
        <v>0.11</v>
      </c>
      <c r="J615" s="365" t="inlineStr">
        <is>
          <t>PENDENTE</t>
        </is>
      </c>
    </row>
    <row r="616" ht="15" customHeight="1" s="290">
      <c r="A616" s="295" t="inlineStr">
        <is>
          <t>AGUA</t>
        </is>
      </c>
      <c r="B616" s="295" t="inlineStr">
        <is>
          <t>T-063</t>
        </is>
      </c>
      <c r="C616" s="295" t="inlineStr">
        <is>
          <t>PI 63</t>
        </is>
      </c>
      <c r="D616" s="334" t="inlineStr">
        <is>
          <t>PI 64</t>
        </is>
      </c>
      <c r="E616" s="340" t="n">
        <v>0.15</v>
      </c>
      <c r="F616" s="334" t="inlineStr">
        <is>
          <t>200</t>
        </is>
      </c>
      <c r="G616" s="334" t="inlineStr">
        <is>
          <t>Tubo PVC</t>
        </is>
      </c>
      <c r="H616" s="340" t="n">
        <v>0.6</v>
      </c>
      <c r="I616" s="340" t="n">
        <v>0.07000000000000001</v>
      </c>
      <c r="J616" s="365" t="inlineStr">
        <is>
          <t>PENDENTE</t>
        </is>
      </c>
    </row>
    <row r="617" ht="15" customHeight="1" s="290">
      <c r="A617" s="296" t="inlineStr">
        <is>
          <t>AGUA</t>
        </is>
      </c>
      <c r="B617" s="296" t="inlineStr">
        <is>
          <t>T-064</t>
        </is>
      </c>
      <c r="C617" s="296" t="inlineStr">
        <is>
          <t>PI 64</t>
        </is>
      </c>
      <c r="D617" s="349" t="inlineStr">
        <is>
          <t>PI 65</t>
        </is>
      </c>
      <c r="E617" s="345" t="n">
        <v>0.18</v>
      </c>
      <c r="F617" s="349" t="inlineStr">
        <is>
          <t>200</t>
        </is>
      </c>
      <c r="G617" s="349" t="inlineStr">
        <is>
          <t>Tubo PVC</t>
        </is>
      </c>
      <c r="H617" s="345" t="n">
        <v>0.6</v>
      </c>
      <c r="I617" s="345" t="n">
        <v>0.09</v>
      </c>
      <c r="J617" s="365" t="inlineStr">
        <is>
          <t>PENDENTE</t>
        </is>
      </c>
    </row>
    <row r="618" ht="15" customHeight="1" s="290">
      <c r="A618" s="295" t="inlineStr">
        <is>
          <t>AGUA</t>
        </is>
      </c>
      <c r="B618" s="295" t="inlineStr">
        <is>
          <t>T-065</t>
        </is>
      </c>
      <c r="C618" s="295" t="inlineStr">
        <is>
          <t>PI 65</t>
        </is>
      </c>
      <c r="D618" s="334" t="inlineStr">
        <is>
          <t>PI 66</t>
        </is>
      </c>
      <c r="E618" s="340" t="n">
        <v>0.39</v>
      </c>
      <c r="F618" s="334" t="inlineStr">
        <is>
          <t>200</t>
        </is>
      </c>
      <c r="G618" s="334" t="inlineStr">
        <is>
          <t>Tubo PVC</t>
        </is>
      </c>
      <c r="H618" s="340" t="n">
        <v>0.6</v>
      </c>
      <c r="I618" s="340" t="n">
        <v>0.19</v>
      </c>
      <c r="J618" s="365" t="inlineStr">
        <is>
          <t>PENDENTE</t>
        </is>
      </c>
    </row>
    <row r="619" ht="15" customHeight="1" s="290">
      <c r="A619" s="296" t="inlineStr">
        <is>
          <t>AGUA</t>
        </is>
      </c>
      <c r="B619" s="296" t="inlineStr">
        <is>
          <t>T-066</t>
        </is>
      </c>
      <c r="C619" s="296" t="inlineStr">
        <is>
          <t>PI 66</t>
        </is>
      </c>
      <c r="D619" s="349" t="inlineStr">
        <is>
          <t>PI 67</t>
        </is>
      </c>
      <c r="E619" s="345" t="n">
        <v>1.23</v>
      </c>
      <c r="F619" s="349" t="inlineStr">
        <is>
          <t>200</t>
        </is>
      </c>
      <c r="G619" s="349" t="inlineStr">
        <is>
          <t>Tubo PVC</t>
        </is>
      </c>
      <c r="H619" s="345" t="n">
        <v>0.6</v>
      </c>
      <c r="I619" s="345" t="n">
        <v>0.59</v>
      </c>
      <c r="J619" s="365" t="inlineStr">
        <is>
          <t>PENDENTE</t>
        </is>
      </c>
    </row>
    <row r="620" ht="15" customHeight="1" s="290">
      <c r="A620" s="295" t="inlineStr">
        <is>
          <t>AGUA</t>
        </is>
      </c>
      <c r="B620" s="295" t="inlineStr">
        <is>
          <t>T-067</t>
        </is>
      </c>
      <c r="C620" s="295" t="inlineStr">
        <is>
          <t>PI 67</t>
        </is>
      </c>
      <c r="D620" s="334" t="inlineStr">
        <is>
          <t>PI 68</t>
        </is>
      </c>
      <c r="E620" s="340" t="n">
        <v>0.8100000000000001</v>
      </c>
      <c r="F620" s="334" t="inlineStr">
        <is>
          <t>200</t>
        </is>
      </c>
      <c r="G620" s="334" t="inlineStr">
        <is>
          <t>Tubo PVC</t>
        </is>
      </c>
      <c r="H620" s="340" t="n">
        <v>0.6</v>
      </c>
      <c r="I620" s="340" t="n">
        <v>0.39</v>
      </c>
      <c r="J620" s="365" t="inlineStr">
        <is>
          <t>PENDENTE</t>
        </is>
      </c>
    </row>
    <row r="621" ht="15" customHeight="1" s="290">
      <c r="A621" s="296" t="inlineStr">
        <is>
          <t>AGUA</t>
        </is>
      </c>
      <c r="B621" s="296" t="inlineStr">
        <is>
          <t>T-068</t>
        </is>
      </c>
      <c r="C621" s="296" t="inlineStr">
        <is>
          <t>PI 68</t>
        </is>
      </c>
      <c r="D621" s="349" t="inlineStr">
        <is>
          <t>PI 69</t>
        </is>
      </c>
      <c r="E621" s="345" t="n">
        <v>0.27</v>
      </c>
      <c r="F621" s="349" t="inlineStr">
        <is>
          <t>200</t>
        </is>
      </c>
      <c r="G621" s="349" t="inlineStr">
        <is>
          <t>Tubo PVC</t>
        </is>
      </c>
      <c r="H621" s="345" t="n">
        <v>0.6</v>
      </c>
      <c r="I621" s="345" t="n">
        <v>0.13</v>
      </c>
      <c r="J621" s="365" t="inlineStr">
        <is>
          <t>PENDENTE</t>
        </is>
      </c>
    </row>
    <row r="622" ht="15" customHeight="1" s="290">
      <c r="A622" s="295" t="inlineStr">
        <is>
          <t>AGUA</t>
        </is>
      </c>
      <c r="B622" s="295" t="inlineStr">
        <is>
          <t>T-069</t>
        </is>
      </c>
      <c r="C622" s="295" t="inlineStr">
        <is>
          <t>PI 69</t>
        </is>
      </c>
      <c r="D622" s="334" t="inlineStr">
        <is>
          <t>PI 70</t>
        </is>
      </c>
      <c r="E622" s="340" t="n">
        <v>0.29</v>
      </c>
      <c r="F622" s="334" t="inlineStr">
        <is>
          <t>200</t>
        </is>
      </c>
      <c r="G622" s="334" t="inlineStr">
        <is>
          <t>Tubo PVC</t>
        </is>
      </c>
      <c r="H622" s="340" t="n">
        <v>0.6</v>
      </c>
      <c r="I622" s="340" t="n">
        <v>0.14</v>
      </c>
      <c r="J622" s="365" t="inlineStr">
        <is>
          <t>PENDENTE</t>
        </is>
      </c>
    </row>
    <row r="623" ht="15" customHeight="1" s="290">
      <c r="A623" s="296" t="inlineStr">
        <is>
          <t>AGUA</t>
        </is>
      </c>
      <c r="B623" s="296" t="inlineStr">
        <is>
          <t>T-070</t>
        </is>
      </c>
      <c r="C623" s="296" t="inlineStr">
        <is>
          <t>PI 70</t>
        </is>
      </c>
      <c r="D623" s="349" t="inlineStr">
        <is>
          <t>PI 71</t>
        </is>
      </c>
      <c r="E623" s="345" t="n">
        <v>0.46</v>
      </c>
      <c r="F623" s="349" t="inlineStr">
        <is>
          <t>200</t>
        </is>
      </c>
      <c r="G623" s="349" t="inlineStr">
        <is>
          <t>Tubo PVC</t>
        </is>
      </c>
      <c r="H623" s="345" t="n">
        <v>0.6</v>
      </c>
      <c r="I623" s="345" t="n">
        <v>0.22</v>
      </c>
      <c r="J623" s="365" t="inlineStr">
        <is>
          <t>PENDENTE</t>
        </is>
      </c>
    </row>
    <row r="624" ht="15" customHeight="1" s="290">
      <c r="A624" s="295" t="inlineStr">
        <is>
          <t>AGUA</t>
        </is>
      </c>
      <c r="B624" s="295" t="inlineStr">
        <is>
          <t>T-071</t>
        </is>
      </c>
      <c r="C624" s="295" t="inlineStr">
        <is>
          <t>PI 71</t>
        </is>
      </c>
      <c r="D624" s="334" t="inlineStr">
        <is>
          <t>PI 72</t>
        </is>
      </c>
      <c r="E624" s="340" t="n">
        <v>1.11</v>
      </c>
      <c r="F624" s="334" t="inlineStr">
        <is>
          <t>200</t>
        </is>
      </c>
      <c r="G624" s="334" t="inlineStr">
        <is>
          <t>Tubo PVC</t>
        </is>
      </c>
      <c r="H624" s="340" t="n">
        <v>0.6</v>
      </c>
      <c r="I624" s="340" t="n">
        <v>0.53</v>
      </c>
      <c r="J624" s="365" t="inlineStr">
        <is>
          <t>PENDENTE</t>
        </is>
      </c>
    </row>
    <row r="625" ht="15" customHeight="1" s="290">
      <c r="A625" s="296" t="inlineStr">
        <is>
          <t>AGUA</t>
        </is>
      </c>
      <c r="B625" s="296" t="inlineStr">
        <is>
          <t>T-072</t>
        </is>
      </c>
      <c r="C625" s="296" t="inlineStr">
        <is>
          <t>PI 72</t>
        </is>
      </c>
      <c r="D625" s="349" t="inlineStr">
        <is>
          <t>PI 73</t>
        </is>
      </c>
      <c r="E625" s="345" t="n">
        <v>0.63</v>
      </c>
      <c r="F625" s="349" t="inlineStr">
        <is>
          <t>200</t>
        </is>
      </c>
      <c r="G625" s="349" t="inlineStr">
        <is>
          <t>Tubo PVC</t>
        </is>
      </c>
      <c r="H625" s="345" t="n">
        <v>0.6</v>
      </c>
      <c r="I625" s="345" t="n">
        <v>0.3</v>
      </c>
      <c r="J625" s="365" t="inlineStr">
        <is>
          <t>PENDENTE</t>
        </is>
      </c>
    </row>
    <row r="626" ht="15" customHeight="1" s="290">
      <c r="A626" s="295" t="inlineStr">
        <is>
          <t>AGUA</t>
        </is>
      </c>
      <c r="B626" s="295" t="inlineStr">
        <is>
          <t>T-073</t>
        </is>
      </c>
      <c r="C626" s="295" t="inlineStr">
        <is>
          <t>PI 73</t>
        </is>
      </c>
      <c r="D626" s="334" t="inlineStr">
        <is>
          <t>PI 74</t>
        </is>
      </c>
      <c r="E626" s="340" t="n">
        <v>0.67</v>
      </c>
      <c r="F626" s="334" t="inlineStr">
        <is>
          <t>200</t>
        </is>
      </c>
      <c r="G626" s="334" t="inlineStr">
        <is>
          <t>Tubo PVC</t>
        </is>
      </c>
      <c r="H626" s="340" t="n">
        <v>0.6</v>
      </c>
      <c r="I626" s="340" t="n">
        <v>0.32</v>
      </c>
      <c r="J626" s="365" t="inlineStr">
        <is>
          <t>PENDENTE</t>
        </is>
      </c>
    </row>
    <row r="627" ht="15" customHeight="1" s="290">
      <c r="A627" s="296" t="inlineStr">
        <is>
          <t>AGUA</t>
        </is>
      </c>
      <c r="B627" s="296" t="inlineStr">
        <is>
          <t>T-074</t>
        </is>
      </c>
      <c r="C627" s="296" t="inlineStr">
        <is>
          <t>PI 74</t>
        </is>
      </c>
      <c r="D627" s="349" t="inlineStr">
        <is>
          <t>PI 75</t>
        </is>
      </c>
      <c r="E627" s="345" t="n">
        <v>1.17</v>
      </c>
      <c r="F627" s="349" t="inlineStr">
        <is>
          <t>200</t>
        </is>
      </c>
      <c r="G627" s="349" t="inlineStr">
        <is>
          <t>Tubo PVC</t>
        </is>
      </c>
      <c r="H627" s="345" t="n">
        <v>0.6</v>
      </c>
      <c r="I627" s="345" t="n">
        <v>0.5600000000000001</v>
      </c>
      <c r="J627" s="365" t="inlineStr">
        <is>
          <t>PENDENTE</t>
        </is>
      </c>
    </row>
    <row r="628" ht="15" customHeight="1" s="290">
      <c r="A628" s="295" t="inlineStr">
        <is>
          <t>AGUA</t>
        </is>
      </c>
      <c r="B628" s="295" t="inlineStr">
        <is>
          <t>T-075</t>
        </is>
      </c>
      <c r="C628" s="295" t="inlineStr">
        <is>
          <t>PI 75</t>
        </is>
      </c>
      <c r="D628" s="334" t="inlineStr">
        <is>
          <t>PI 76</t>
        </is>
      </c>
      <c r="E628" s="340" t="n">
        <v>0.31</v>
      </c>
      <c r="F628" s="334" t="inlineStr">
        <is>
          <t>200</t>
        </is>
      </c>
      <c r="G628" s="334" t="inlineStr">
        <is>
          <t>Tubo PVC</t>
        </is>
      </c>
      <c r="H628" s="340" t="n">
        <v>0.6</v>
      </c>
      <c r="I628" s="340" t="n">
        <v>0.15</v>
      </c>
      <c r="J628" s="365" t="inlineStr">
        <is>
          <t>PENDENTE</t>
        </is>
      </c>
    </row>
    <row r="629" ht="15" customHeight="1" s="290">
      <c r="A629" s="296" t="inlineStr">
        <is>
          <t>AGUA</t>
        </is>
      </c>
      <c r="B629" s="296" t="inlineStr">
        <is>
          <t>T-076</t>
        </is>
      </c>
      <c r="C629" s="296" t="inlineStr">
        <is>
          <t>PI 76</t>
        </is>
      </c>
      <c r="D629" s="349" t="inlineStr">
        <is>
          <t>PI 77</t>
        </is>
      </c>
      <c r="E629" s="345" t="n">
        <v>0.23</v>
      </c>
      <c r="F629" s="349" t="inlineStr">
        <is>
          <t>200</t>
        </is>
      </c>
      <c r="G629" s="349" t="inlineStr">
        <is>
          <t>Tubo PVC</t>
        </is>
      </c>
      <c r="H629" s="345" t="n">
        <v>0.6</v>
      </c>
      <c r="I629" s="345" t="n">
        <v>0.11</v>
      </c>
      <c r="J629" s="365" t="inlineStr">
        <is>
          <t>PENDENTE</t>
        </is>
      </c>
    </row>
    <row r="630" ht="15" customHeight="1" s="290">
      <c r="A630" s="295" t="inlineStr">
        <is>
          <t>AGUA</t>
        </is>
      </c>
      <c r="B630" s="295" t="inlineStr">
        <is>
          <t>T-077</t>
        </is>
      </c>
      <c r="C630" s="295" t="inlineStr">
        <is>
          <t>PI 77</t>
        </is>
      </c>
      <c r="D630" s="334" t="inlineStr">
        <is>
          <t>PI 78</t>
        </is>
      </c>
      <c r="E630" s="340" t="n">
        <v>0.63</v>
      </c>
      <c r="F630" s="334" t="inlineStr">
        <is>
          <t>200</t>
        </is>
      </c>
      <c r="G630" s="334" t="inlineStr">
        <is>
          <t>Tubo PVC</t>
        </is>
      </c>
      <c r="H630" s="340" t="n">
        <v>0.62</v>
      </c>
      <c r="I630" s="340" t="n">
        <v>0.32</v>
      </c>
      <c r="J630" s="365" t="inlineStr">
        <is>
          <t>PENDENTE</t>
        </is>
      </c>
    </row>
    <row r="631" ht="15" customHeight="1" s="290">
      <c r="A631" s="296" t="inlineStr">
        <is>
          <t>AGUA</t>
        </is>
      </c>
      <c r="B631" s="296" t="inlineStr">
        <is>
          <t>T-078</t>
        </is>
      </c>
      <c r="C631" s="296" t="inlineStr">
        <is>
          <t>PI 49</t>
        </is>
      </c>
      <c r="D631" s="349" t="inlineStr">
        <is>
          <t>PI 67</t>
        </is>
      </c>
      <c r="E631" s="345" t="n">
        <v>0.36</v>
      </c>
      <c r="F631" s="349" t="inlineStr">
        <is>
          <t>200</t>
        </is>
      </c>
      <c r="G631" s="349" t="inlineStr">
        <is>
          <t>Tubo PVC</t>
        </is>
      </c>
      <c r="H631" s="345" t="n">
        <v>1.05</v>
      </c>
      <c r="I631" s="345" t="n">
        <v>0.3</v>
      </c>
      <c r="J631" s="365" t="inlineStr">
        <is>
          <t>PENDENTE</t>
        </is>
      </c>
    </row>
    <row r="632" ht="15" customHeight="1" s="290">
      <c r="A632" s="295" t="inlineStr">
        <is>
          <t>AGUA</t>
        </is>
      </c>
      <c r="B632" s="295" t="inlineStr">
        <is>
          <t>T-079</t>
        </is>
      </c>
      <c r="C632" s="295" t="inlineStr">
        <is>
          <t>PI 02</t>
        </is>
      </c>
      <c r="D632" s="334" t="inlineStr">
        <is>
          <t>PI 79</t>
        </is>
      </c>
      <c r="E632" s="340" t="n">
        <v>0.4</v>
      </c>
      <c r="F632" s="334" t="inlineStr">
        <is>
          <t>200</t>
        </is>
      </c>
      <c r="G632" s="334" t="inlineStr">
        <is>
          <t>Tubo PVC</t>
        </is>
      </c>
      <c r="H632" s="340" t="n">
        <v>0.6</v>
      </c>
      <c r="I632" s="340" t="n">
        <v>0.19</v>
      </c>
      <c r="J632" s="365" t="inlineStr">
        <is>
          <t>PENDENTE</t>
        </is>
      </c>
    </row>
    <row r="633" ht="15" customHeight="1" s="290">
      <c r="A633" s="296" t="inlineStr">
        <is>
          <t>AGUA</t>
        </is>
      </c>
      <c r="B633" s="296" t="inlineStr">
        <is>
          <t>T-080</t>
        </is>
      </c>
      <c r="C633" s="296" t="inlineStr">
        <is>
          <t>PI 79</t>
        </is>
      </c>
      <c r="D633" s="349" t="inlineStr">
        <is>
          <t>PI 32</t>
        </is>
      </c>
      <c r="E633" s="345" t="n">
        <v>1.32</v>
      </c>
      <c r="F633" s="349" t="inlineStr">
        <is>
          <t>200</t>
        </is>
      </c>
      <c r="G633" s="349" t="inlineStr">
        <is>
          <t>Tubo PVC</t>
        </is>
      </c>
      <c r="H633" s="345" t="n">
        <v>0.6</v>
      </c>
      <c r="I633" s="345" t="n">
        <v>0.63</v>
      </c>
      <c r="J633" s="365" t="inlineStr">
        <is>
          <t>PENDENTE</t>
        </is>
      </c>
    </row>
    <row r="634" ht="15" customHeight="1" s="290">
      <c r="A634" s="295" t="inlineStr">
        <is>
          <t>AGUA</t>
        </is>
      </c>
      <c r="B634" s="295" t="inlineStr">
        <is>
          <t>T-081</t>
        </is>
      </c>
      <c r="C634" s="295" t="inlineStr">
        <is>
          <t>PI 41</t>
        </is>
      </c>
      <c r="D634" s="334" t="inlineStr">
        <is>
          <t>PI 80</t>
        </is>
      </c>
      <c r="E634" s="340" t="n">
        <v>0.53</v>
      </c>
      <c r="F634" s="334" t="inlineStr">
        <is>
          <t>200</t>
        </is>
      </c>
      <c r="G634" s="334" t="inlineStr">
        <is>
          <t>Tubo PVC</t>
        </is>
      </c>
      <c r="H634" s="340" t="n">
        <v>0.6</v>
      </c>
      <c r="I634" s="340" t="n">
        <v>0.25</v>
      </c>
      <c r="J634" s="365" t="inlineStr">
        <is>
          <t>PENDENTE</t>
        </is>
      </c>
    </row>
    <row r="635" ht="15" customHeight="1" s="290">
      <c r="A635" s="296" t="inlineStr">
        <is>
          <t>AGUA</t>
        </is>
      </c>
      <c r="B635" s="296" t="inlineStr">
        <is>
          <t>T-082</t>
        </is>
      </c>
      <c r="C635" s="296" t="inlineStr">
        <is>
          <t>PI 80</t>
        </is>
      </c>
      <c r="D635" s="349" t="inlineStr">
        <is>
          <t>PI 81</t>
        </is>
      </c>
      <c r="E635" s="345" t="n">
        <v>0.28</v>
      </c>
      <c r="F635" s="349" t="inlineStr">
        <is>
          <t>200</t>
        </is>
      </c>
      <c r="G635" s="349" t="inlineStr">
        <is>
          <t>Tubo PVC</t>
        </is>
      </c>
      <c r="H635" s="345" t="n">
        <v>0.6</v>
      </c>
      <c r="I635" s="345" t="n">
        <v>0.13</v>
      </c>
      <c r="J635" s="365" t="inlineStr">
        <is>
          <t>PENDENTE</t>
        </is>
      </c>
    </row>
    <row r="636" ht="15" customHeight="1" s="290">
      <c r="A636" s="295" t="inlineStr">
        <is>
          <t>AGUA</t>
        </is>
      </c>
      <c r="B636" s="295" t="inlineStr">
        <is>
          <t>T-083</t>
        </is>
      </c>
      <c r="C636" s="295" t="inlineStr">
        <is>
          <t>PI 81</t>
        </is>
      </c>
      <c r="D636" s="334" t="inlineStr">
        <is>
          <t>PI 82</t>
        </is>
      </c>
      <c r="E636" s="340" t="n">
        <v>0.68</v>
      </c>
      <c r="F636" s="334" t="inlineStr">
        <is>
          <t>200</t>
        </is>
      </c>
      <c r="G636" s="334" t="inlineStr">
        <is>
          <t>Tubo PVC</t>
        </is>
      </c>
      <c r="H636" s="340" t="n">
        <v>0.6</v>
      </c>
      <c r="I636" s="340" t="n">
        <v>0.33</v>
      </c>
      <c r="J636" s="365" t="inlineStr">
        <is>
          <t>PENDENTE</t>
        </is>
      </c>
    </row>
    <row r="637" ht="15" customHeight="1" s="290">
      <c r="A637" s="296" t="inlineStr">
        <is>
          <t>AGUA</t>
        </is>
      </c>
      <c r="B637" s="296" t="inlineStr">
        <is>
          <t>T-084</t>
        </is>
      </c>
      <c r="C637" s="296" t="inlineStr">
        <is>
          <t>PI 82</t>
        </is>
      </c>
      <c r="D637" s="349" t="inlineStr">
        <is>
          <t>PI 83</t>
        </is>
      </c>
      <c r="E637" s="345" t="n">
        <v>0.6899999999999999</v>
      </c>
      <c r="F637" s="349" t="inlineStr">
        <is>
          <t>200</t>
        </is>
      </c>
      <c r="G637" s="349" t="inlineStr">
        <is>
          <t>Tubo PVC</t>
        </is>
      </c>
      <c r="H637" s="345" t="n">
        <v>0.6</v>
      </c>
      <c r="I637" s="345" t="n">
        <v>0.33</v>
      </c>
      <c r="J637" s="365" t="inlineStr">
        <is>
          <t>PENDENTE</t>
        </is>
      </c>
    </row>
    <row r="638" ht="15" customHeight="1" s="290">
      <c r="A638" s="295" t="inlineStr">
        <is>
          <t>AGUA</t>
        </is>
      </c>
      <c r="B638" s="295" t="inlineStr">
        <is>
          <t>T-085</t>
        </is>
      </c>
      <c r="C638" s="295" t="inlineStr">
        <is>
          <t>PI 83</t>
        </is>
      </c>
      <c r="D638" s="334" t="inlineStr">
        <is>
          <t>PI 84</t>
        </is>
      </c>
      <c r="E638" s="340" t="n">
        <v>1.4</v>
      </c>
      <c r="F638" s="334" t="inlineStr">
        <is>
          <t>200</t>
        </is>
      </c>
      <c r="G638" s="334" t="inlineStr">
        <is>
          <t>Tubo PVC</t>
        </is>
      </c>
      <c r="H638" s="340" t="n">
        <v>0.6</v>
      </c>
      <c r="I638" s="340" t="n">
        <v>0.67</v>
      </c>
      <c r="J638" s="365" t="inlineStr">
        <is>
          <t>PENDENTE</t>
        </is>
      </c>
    </row>
    <row r="639" ht="15" customHeight="1" s="290">
      <c r="A639" s="296" t="inlineStr">
        <is>
          <t>AGUA</t>
        </is>
      </c>
      <c r="B639" s="296" t="inlineStr">
        <is>
          <t>T-086</t>
        </is>
      </c>
      <c r="C639" s="296" t="inlineStr">
        <is>
          <t>PI 74</t>
        </is>
      </c>
      <c r="D639" s="349" t="inlineStr">
        <is>
          <t>PI 85</t>
        </is>
      </c>
      <c r="E639" s="345" t="n">
        <v>0.66</v>
      </c>
      <c r="F639" s="349" t="inlineStr">
        <is>
          <t>200</t>
        </is>
      </c>
      <c r="G639" s="349" t="inlineStr">
        <is>
          <t>Tubo PVC</t>
        </is>
      </c>
      <c r="H639" s="345" t="n">
        <v>0.8</v>
      </c>
      <c r="I639" s="345" t="n">
        <v>0.42</v>
      </c>
      <c r="J639" s="365" t="inlineStr">
        <is>
          <t>PENDENTE</t>
        </is>
      </c>
    </row>
    <row r="640" ht="15" customHeight="1" s="290">
      <c r="A640" s="295" t="inlineStr">
        <is>
          <t>AGUA</t>
        </is>
      </c>
      <c r="B640" s="295" t="inlineStr">
        <is>
          <t>T-087</t>
        </is>
      </c>
      <c r="C640" s="295" t="inlineStr">
        <is>
          <t>PI 85</t>
        </is>
      </c>
      <c r="D640" s="334" t="inlineStr">
        <is>
          <t>PI 86</t>
        </is>
      </c>
      <c r="E640" s="340" t="n">
        <v>0.19</v>
      </c>
      <c r="F640" s="334" t="inlineStr">
        <is>
          <t>200</t>
        </is>
      </c>
      <c r="G640" s="334" t="inlineStr">
        <is>
          <t>Tubo PVC</t>
        </is>
      </c>
      <c r="H640" s="340" t="n">
        <v>0.8</v>
      </c>
      <c r="I640" s="340" t="n">
        <v>0.12</v>
      </c>
      <c r="J640" s="365" t="inlineStr">
        <is>
          <t>PENDENTE</t>
        </is>
      </c>
    </row>
    <row r="641" ht="15" customHeight="1" s="290">
      <c r="A641" s="296" t="inlineStr">
        <is>
          <t>AGUA</t>
        </is>
      </c>
      <c r="B641" s="296" t="inlineStr">
        <is>
          <t>T-088</t>
        </is>
      </c>
      <c r="C641" s="296" t="inlineStr">
        <is>
          <t>PI 86</t>
        </is>
      </c>
      <c r="D641" s="349" t="inlineStr">
        <is>
          <t>PI 87</t>
        </is>
      </c>
      <c r="E641" s="345" t="n">
        <v>0.9</v>
      </c>
      <c r="F641" s="349" t="inlineStr">
        <is>
          <t>200</t>
        </is>
      </c>
      <c r="G641" s="349" t="inlineStr">
        <is>
          <t>Tubo PVC</t>
        </is>
      </c>
      <c r="H641" s="345" t="n">
        <v>0.6</v>
      </c>
      <c r="I641" s="345" t="n">
        <v>0.43</v>
      </c>
      <c r="J641" s="365" t="inlineStr">
        <is>
          <t>PENDENTE</t>
        </is>
      </c>
    </row>
    <row r="642" ht="15" customHeight="1" s="290">
      <c r="A642" s="295" t="inlineStr">
        <is>
          <t>AGUA</t>
        </is>
      </c>
      <c r="B642" s="295" t="inlineStr">
        <is>
          <t>T-089</t>
        </is>
      </c>
      <c r="C642" s="295" t="inlineStr">
        <is>
          <t>PI 87</t>
        </is>
      </c>
      <c r="D642" s="334" t="inlineStr">
        <is>
          <t>PI 88</t>
        </is>
      </c>
      <c r="E642" s="340" t="n">
        <v>0.3</v>
      </c>
      <c r="F642" s="334" t="inlineStr">
        <is>
          <t>200</t>
        </is>
      </c>
      <c r="G642" s="334" t="inlineStr">
        <is>
          <t>Tubo PVC</t>
        </is>
      </c>
      <c r="H642" s="340" t="n">
        <v>0.6</v>
      </c>
      <c r="I642" s="340" t="n">
        <v>0.14</v>
      </c>
      <c r="J642" s="365" t="inlineStr">
        <is>
          <t>PENDENTE</t>
        </is>
      </c>
    </row>
    <row r="643" ht="15" customHeight="1" s="290">
      <c r="A643" s="296" t="inlineStr">
        <is>
          <t>AGUA</t>
        </is>
      </c>
      <c r="B643" s="296" t="inlineStr">
        <is>
          <t>T-090</t>
        </is>
      </c>
      <c r="C643" s="296" t="inlineStr">
        <is>
          <t>PI 88</t>
        </is>
      </c>
      <c r="D643" s="349" t="inlineStr">
        <is>
          <t>PI 89</t>
        </is>
      </c>
      <c r="E643" s="345" t="n">
        <v>0.28</v>
      </c>
      <c r="F643" s="349" t="inlineStr">
        <is>
          <t>200</t>
        </is>
      </c>
      <c r="G643" s="349" t="inlineStr">
        <is>
          <t>Tubo PVC</t>
        </is>
      </c>
      <c r="H643" s="345" t="n">
        <v>1.2</v>
      </c>
      <c r="I643" s="345" t="n">
        <v>0.27</v>
      </c>
      <c r="J643" s="365" t="inlineStr">
        <is>
          <t>PENDENTE</t>
        </is>
      </c>
    </row>
    <row r="644" ht="15" customHeight="1" s="290">
      <c r="A644" s="295" t="inlineStr">
        <is>
          <t>AGUA</t>
        </is>
      </c>
      <c r="B644" s="295" t="inlineStr">
        <is>
          <t>T-091</t>
        </is>
      </c>
      <c r="C644" s="295" t="inlineStr">
        <is>
          <t>PI 89</t>
        </is>
      </c>
      <c r="D644" s="334" t="inlineStr">
        <is>
          <t>PI 90</t>
        </is>
      </c>
      <c r="E644" s="340" t="n">
        <v>0.24</v>
      </c>
      <c r="F644" s="334" t="inlineStr">
        <is>
          <t>200</t>
        </is>
      </c>
      <c r="G644" s="334" t="inlineStr">
        <is>
          <t>Tubo PVC</t>
        </is>
      </c>
      <c r="H644" s="340" t="n">
        <v>1.1</v>
      </c>
      <c r="I644" s="340" t="n">
        <v>0.21</v>
      </c>
      <c r="J644" s="365" t="inlineStr">
        <is>
          <t>PENDENTE</t>
        </is>
      </c>
    </row>
    <row r="645" ht="15" customHeight="1" s="290">
      <c r="A645" s="296" t="inlineStr">
        <is>
          <t>AGUA</t>
        </is>
      </c>
      <c r="B645" s="296" t="inlineStr">
        <is>
          <t>T-092</t>
        </is>
      </c>
      <c r="C645" s="296" t="inlineStr">
        <is>
          <t>PI 90</t>
        </is>
      </c>
      <c r="D645" s="349" t="inlineStr">
        <is>
          <t>PI 91</t>
        </is>
      </c>
      <c r="E645" s="345" t="n">
        <v>0.39</v>
      </c>
      <c r="F645" s="349" t="inlineStr">
        <is>
          <t>200</t>
        </is>
      </c>
      <c r="G645" s="349" t="inlineStr">
        <is>
          <t>Tubo PVC</t>
        </is>
      </c>
      <c r="H645" s="345" t="n">
        <v>0.5</v>
      </c>
      <c r="I645" s="345" t="n">
        <v>0.16</v>
      </c>
      <c r="J645" s="365" t="inlineStr">
        <is>
          <t>PENDENTE</t>
        </is>
      </c>
    </row>
    <row r="646" ht="15" customHeight="1" s="290">
      <c r="A646" s="295" t="inlineStr">
        <is>
          <t>AGUA</t>
        </is>
      </c>
      <c r="B646" s="295" t="inlineStr">
        <is>
          <t>T-093</t>
        </is>
      </c>
      <c r="C646" s="295" t="inlineStr">
        <is>
          <t>PI 82</t>
        </is>
      </c>
      <c r="D646" s="334" t="inlineStr">
        <is>
          <t>PI 92</t>
        </is>
      </c>
      <c r="E646" s="340" t="n">
        <v>1.18</v>
      </c>
      <c r="F646" s="334" t="inlineStr">
        <is>
          <t>200</t>
        </is>
      </c>
      <c r="G646" s="334" t="inlineStr">
        <is>
          <t>Tubo PVC</t>
        </is>
      </c>
      <c r="H646" s="340" t="n">
        <v>0.6</v>
      </c>
      <c r="I646" s="340" t="n">
        <v>0.57</v>
      </c>
      <c r="J646" s="365" t="inlineStr">
        <is>
          <t>PENDENTE</t>
        </is>
      </c>
    </row>
    <row r="647" ht="15" customHeight="1" s="290">
      <c r="A647" s="296" t="inlineStr">
        <is>
          <t>AGUA</t>
        </is>
      </c>
      <c r="B647" s="296" t="inlineStr">
        <is>
          <t>T-094</t>
        </is>
      </c>
      <c r="C647" s="296" t="inlineStr">
        <is>
          <t>PI 92</t>
        </is>
      </c>
      <c r="D647" s="349" t="inlineStr">
        <is>
          <t>PI 93</t>
        </is>
      </c>
      <c r="E647" s="345" t="n">
        <v>0.5</v>
      </c>
      <c r="F647" s="349" t="inlineStr">
        <is>
          <t>200</t>
        </is>
      </c>
      <c r="G647" s="349" t="inlineStr">
        <is>
          <t>Tubo PVC</t>
        </is>
      </c>
      <c r="H647" s="345" t="n">
        <v>0.6</v>
      </c>
      <c r="I647" s="345" t="n">
        <v>0.24</v>
      </c>
      <c r="J647" s="365" t="inlineStr">
        <is>
          <t>PENDENTE</t>
        </is>
      </c>
    </row>
    <row r="648" ht="15" customHeight="1" s="290">
      <c r="A648" s="295" t="inlineStr">
        <is>
          <t>AGUA</t>
        </is>
      </c>
      <c r="B648" s="295" t="inlineStr">
        <is>
          <t>T-095</t>
        </is>
      </c>
      <c r="C648" s="295" t="inlineStr">
        <is>
          <t>PI 93</t>
        </is>
      </c>
      <c r="D648" s="334" t="inlineStr">
        <is>
          <t>PI 73</t>
        </is>
      </c>
      <c r="E648" s="340" t="n">
        <v>0.5</v>
      </c>
      <c r="F648" s="334" t="inlineStr">
        <is>
          <t>200</t>
        </is>
      </c>
      <c r="G648" s="334" t="inlineStr">
        <is>
          <t>Tubo PVC</t>
        </is>
      </c>
      <c r="H648" s="340" t="n">
        <v>0.6</v>
      </c>
      <c r="I648" s="340" t="n">
        <v>0.24</v>
      </c>
      <c r="J648" s="365" t="inlineStr">
        <is>
          <t>PENDENTE</t>
        </is>
      </c>
    </row>
    <row r="649" ht="15" customHeight="1" s="290">
      <c r="A649" s="296" t="inlineStr">
        <is>
          <t>AGUA</t>
        </is>
      </c>
      <c r="B649" s="296" t="inlineStr">
        <is>
          <t>T-096</t>
        </is>
      </c>
      <c r="C649" s="296" t="inlineStr">
        <is>
          <t>PI 33</t>
        </is>
      </c>
      <c r="D649" s="349" t="inlineStr">
        <is>
          <t>PI 94</t>
        </is>
      </c>
      <c r="E649" s="345" t="n">
        <v>1.57</v>
      </c>
      <c r="F649" s="349" t="inlineStr">
        <is>
          <t>200</t>
        </is>
      </c>
      <c r="G649" s="349" t="inlineStr">
        <is>
          <t>Tubo PVC</t>
        </is>
      </c>
      <c r="H649" s="345" t="n">
        <v>0.6</v>
      </c>
      <c r="I649" s="345" t="n">
        <v>0.75</v>
      </c>
      <c r="J649" s="365" t="inlineStr">
        <is>
          <t>PENDENTE</t>
        </is>
      </c>
    </row>
    <row r="650" ht="15" customHeight="1" s="290">
      <c r="A650" s="295" t="inlineStr">
        <is>
          <t>AGUA</t>
        </is>
      </c>
      <c r="B650" s="295" t="inlineStr">
        <is>
          <t>T-097</t>
        </is>
      </c>
      <c r="C650" s="295" t="inlineStr">
        <is>
          <t>PI 94</t>
        </is>
      </c>
      <c r="D650" s="334" t="inlineStr">
        <is>
          <t>PI 32</t>
        </is>
      </c>
      <c r="E650" s="340" t="n">
        <v>0.11</v>
      </c>
      <c r="F650" s="334" t="inlineStr">
        <is>
          <t>200</t>
        </is>
      </c>
      <c r="G650" s="334" t="inlineStr">
        <is>
          <t>Tubo PVC</t>
        </is>
      </c>
      <c r="H650" s="340" t="n">
        <v>0.6</v>
      </c>
      <c r="I650" s="340" t="n">
        <v>0.05</v>
      </c>
      <c r="J650" s="365" t="inlineStr">
        <is>
          <t>PENDENTE</t>
        </is>
      </c>
    </row>
    <row r="651" ht="15" customHeight="1" s="290">
      <c r="A651" s="296" t="inlineStr">
        <is>
          <t>AGUA</t>
        </is>
      </c>
      <c r="B651" s="296" t="inlineStr">
        <is>
          <t>T-098</t>
        </is>
      </c>
      <c r="C651" s="296" t="inlineStr">
        <is>
          <t>PI 94</t>
        </is>
      </c>
      <c r="D651" s="349" t="inlineStr">
        <is>
          <t>PI 83</t>
        </is>
      </c>
      <c r="E651" s="345" t="n">
        <v>1.52</v>
      </c>
      <c r="F651" s="349" t="inlineStr">
        <is>
          <t>200</t>
        </is>
      </c>
      <c r="G651" s="349" t="inlineStr">
        <is>
          <t>Tubo PVC</t>
        </is>
      </c>
      <c r="H651" s="345" t="n">
        <v>0.6</v>
      </c>
      <c r="I651" s="345" t="n">
        <v>0.73</v>
      </c>
      <c r="J651" s="365" t="inlineStr">
        <is>
          <t>PENDENTE</t>
        </is>
      </c>
    </row>
    <row r="652" ht="15" customHeight="1" s="290">
      <c r="A652" s="295" t="inlineStr">
        <is>
          <t>AGUA</t>
        </is>
      </c>
      <c r="B652" s="295" t="inlineStr">
        <is>
          <t>T-099</t>
        </is>
      </c>
      <c r="C652" s="295" t="inlineStr">
        <is>
          <t>PI 06</t>
        </is>
      </c>
      <c r="D652" s="334" t="inlineStr">
        <is>
          <t>PI 95</t>
        </is>
      </c>
      <c r="E652" s="340" t="n">
        <v>0.78</v>
      </c>
      <c r="F652" s="334" t="inlineStr">
        <is>
          <t>200</t>
        </is>
      </c>
      <c r="G652" s="334" t="inlineStr">
        <is>
          <t>Tubo PVC</t>
        </is>
      </c>
      <c r="H652" s="340" t="n">
        <v>0.6</v>
      </c>
      <c r="I652" s="340" t="n">
        <v>0.37</v>
      </c>
      <c r="J652" s="365" t="inlineStr">
        <is>
          <t>PENDENTE</t>
        </is>
      </c>
    </row>
    <row r="653" ht="15" customHeight="1" s="290">
      <c r="A653" s="296" t="inlineStr">
        <is>
          <t>AGUA</t>
        </is>
      </c>
      <c r="B653" s="296" t="inlineStr">
        <is>
          <t>T-100</t>
        </is>
      </c>
      <c r="C653" s="296" t="inlineStr">
        <is>
          <t>PI 95</t>
        </is>
      </c>
      <c r="D653" s="349" t="inlineStr">
        <is>
          <t>PI 96</t>
        </is>
      </c>
      <c r="E653" s="345" t="n">
        <v>0.43</v>
      </c>
      <c r="F653" s="349" t="inlineStr">
        <is>
          <t>200</t>
        </is>
      </c>
      <c r="G653" s="349" t="inlineStr">
        <is>
          <t>Tubo PVC</t>
        </is>
      </c>
      <c r="H653" s="345" t="n">
        <v>0.7</v>
      </c>
      <c r="I653" s="345" t="n">
        <v>0.24</v>
      </c>
      <c r="J653" s="365" t="inlineStr">
        <is>
          <t>PENDENTE</t>
        </is>
      </c>
    </row>
    <row r="654" ht="15" customHeight="1" s="290">
      <c r="A654" s="295" t="inlineStr">
        <is>
          <t>AGUA</t>
        </is>
      </c>
      <c r="B654" s="295" t="inlineStr">
        <is>
          <t>T-101</t>
        </is>
      </c>
      <c r="C654" s="295" t="inlineStr">
        <is>
          <t>PI 96</t>
        </is>
      </c>
      <c r="D654" s="334" t="inlineStr">
        <is>
          <t>PI 97</t>
        </is>
      </c>
      <c r="E654" s="340" t="n">
        <v>0.63</v>
      </c>
      <c r="F654" s="334" t="inlineStr">
        <is>
          <t>200</t>
        </is>
      </c>
      <c r="G654" s="334" t="inlineStr">
        <is>
          <t>Tubo PVC</t>
        </is>
      </c>
      <c r="H654" s="340" t="n">
        <v>0.7</v>
      </c>
      <c r="I654" s="340" t="n">
        <v>0.35</v>
      </c>
      <c r="J654" s="365" t="inlineStr">
        <is>
          <t>PENDENTE</t>
        </is>
      </c>
    </row>
    <row r="655" ht="15" customHeight="1" s="290">
      <c r="A655" s="296" t="inlineStr">
        <is>
          <t>AGUA</t>
        </is>
      </c>
      <c r="B655" s="296" t="inlineStr">
        <is>
          <t>T-102</t>
        </is>
      </c>
      <c r="C655" s="296" t="inlineStr">
        <is>
          <t>PI 91</t>
        </is>
      </c>
      <c r="D655" s="349" t="inlineStr">
        <is>
          <t>PI 98</t>
        </is>
      </c>
      <c r="E655" s="345" t="n">
        <v>0.11</v>
      </c>
      <c r="F655" s="349" t="inlineStr">
        <is>
          <t>200</t>
        </is>
      </c>
      <c r="G655" s="349" t="inlineStr">
        <is>
          <t>Tubo PVC</t>
        </is>
      </c>
      <c r="H655" s="345" t="n">
        <v>0.6</v>
      </c>
      <c r="I655" s="345" t="n">
        <v>0.05</v>
      </c>
      <c r="J655" s="365" t="inlineStr">
        <is>
          <t>PENDENTE</t>
        </is>
      </c>
    </row>
    <row r="656" ht="15" customHeight="1" s="290">
      <c r="A656" s="295" t="inlineStr">
        <is>
          <t>AGUA</t>
        </is>
      </c>
      <c r="B656" s="295" t="inlineStr">
        <is>
          <t>T-103</t>
        </is>
      </c>
      <c r="C656" s="295" t="inlineStr">
        <is>
          <t>PI 98</t>
        </is>
      </c>
      <c r="D656" s="334" t="inlineStr">
        <is>
          <t>PI 99</t>
        </is>
      </c>
      <c r="E656" s="340" t="n">
        <v>0.11</v>
      </c>
      <c r="F656" s="334" t="inlineStr">
        <is>
          <t>200</t>
        </is>
      </c>
      <c r="G656" s="334" t="inlineStr">
        <is>
          <t>Tubo PVC</t>
        </is>
      </c>
      <c r="H656" s="340" t="n">
        <v>0.6</v>
      </c>
      <c r="I656" s="340" t="n">
        <v>0.05</v>
      </c>
      <c r="J656" s="365" t="inlineStr">
        <is>
          <t>PENDENTE</t>
        </is>
      </c>
    </row>
    <row r="657" ht="15" customHeight="1" s="290">
      <c r="A657" s="296" t="inlineStr">
        <is>
          <t>AGUA</t>
        </is>
      </c>
      <c r="B657" s="296" t="inlineStr">
        <is>
          <t>T-104</t>
        </is>
      </c>
      <c r="C657" s="296" t="inlineStr">
        <is>
          <t>PI 99</t>
        </is>
      </c>
      <c r="D657" s="349" t="inlineStr">
        <is>
          <t>PI 100</t>
        </is>
      </c>
      <c r="E657" s="345" t="n">
        <v>0.34</v>
      </c>
      <c r="F657" s="349" t="inlineStr">
        <is>
          <t>200</t>
        </is>
      </c>
      <c r="G657" s="349" t="inlineStr">
        <is>
          <t>Tubo PVC</t>
        </is>
      </c>
      <c r="H657" s="345" t="n">
        <v>0.59</v>
      </c>
      <c r="I657" s="345" t="n">
        <v>0.16</v>
      </c>
      <c r="J657" s="365" t="inlineStr">
        <is>
          <t>PENDENTE</t>
        </is>
      </c>
    </row>
    <row r="658" ht="15" customHeight="1" s="290">
      <c r="A658" s="295" t="inlineStr">
        <is>
          <t>AGUA</t>
        </is>
      </c>
      <c r="B658" s="295" t="inlineStr">
        <is>
          <t>T-105</t>
        </is>
      </c>
      <c r="C658" s="295" t="inlineStr">
        <is>
          <t>PI 70</t>
        </is>
      </c>
      <c r="D658" s="334" t="inlineStr">
        <is>
          <t>PI 100</t>
        </is>
      </c>
      <c r="E658" s="340" t="n">
        <v>0.19</v>
      </c>
      <c r="F658" s="334" t="inlineStr">
        <is>
          <t>200</t>
        </is>
      </c>
      <c r="G658" s="334" t="inlineStr">
        <is>
          <t>Tubo PVC</t>
        </is>
      </c>
      <c r="H658" s="340" t="n">
        <v>0.59</v>
      </c>
      <c r="I658" s="340" t="n">
        <v>0.09</v>
      </c>
      <c r="J658" s="365" t="inlineStr">
        <is>
          <t>PENDENTE</t>
        </is>
      </c>
    </row>
    <row r="659" ht="15" customHeight="1" s="290">
      <c r="A659" s="296" t="inlineStr">
        <is>
          <t>AGUA</t>
        </is>
      </c>
      <c r="B659" s="296" t="inlineStr">
        <is>
          <t>T-106</t>
        </is>
      </c>
      <c r="C659" s="296" t="inlineStr">
        <is>
          <t>PI 91</t>
        </is>
      </c>
      <c r="D659" s="349" t="inlineStr">
        <is>
          <t>PI 101</t>
        </is>
      </c>
      <c r="E659" s="345" t="n">
        <v>0.45</v>
      </c>
      <c r="F659" s="349" t="inlineStr">
        <is>
          <t>200</t>
        </is>
      </c>
      <c r="G659" s="349" t="inlineStr">
        <is>
          <t>Tubo PVC</t>
        </is>
      </c>
      <c r="H659" s="345" t="n">
        <v>0.6</v>
      </c>
      <c r="I659" s="345" t="n">
        <v>0.22</v>
      </c>
      <c r="J659" s="365" t="inlineStr">
        <is>
          <t>PENDENTE</t>
        </is>
      </c>
    </row>
    <row r="660" ht="15" customHeight="1" s="290">
      <c r="A660" s="295" t="inlineStr">
        <is>
          <t>AGUA</t>
        </is>
      </c>
      <c r="B660" s="295" t="inlineStr">
        <is>
          <t>T-107</t>
        </is>
      </c>
      <c r="C660" s="295" t="inlineStr">
        <is>
          <t>PI 101</t>
        </is>
      </c>
      <c r="D660" s="334" t="inlineStr">
        <is>
          <t>PI 102</t>
        </is>
      </c>
      <c r="E660" s="340" t="n">
        <v>0.54</v>
      </c>
      <c r="F660" s="334" t="inlineStr">
        <is>
          <t>200</t>
        </is>
      </c>
      <c r="G660" s="334" t="inlineStr">
        <is>
          <t>Tubo PVC</t>
        </is>
      </c>
      <c r="H660" s="340" t="n">
        <v>0.6</v>
      </c>
      <c r="I660" s="340" t="n">
        <v>0.26</v>
      </c>
      <c r="J660" s="365" t="inlineStr">
        <is>
          <t>PENDENTE</t>
        </is>
      </c>
    </row>
    <row r="661" ht="15" customHeight="1" s="290">
      <c r="A661" s="296" t="inlineStr">
        <is>
          <t>AGUA</t>
        </is>
      </c>
      <c r="B661" s="296" t="inlineStr">
        <is>
          <t>T-108</t>
        </is>
      </c>
      <c r="C661" s="296" t="inlineStr">
        <is>
          <t>PI 102</t>
        </is>
      </c>
      <c r="D661" s="349" t="inlineStr">
        <is>
          <t>PI 103</t>
        </is>
      </c>
      <c r="E661" s="345" t="n">
        <v>0.79</v>
      </c>
      <c r="F661" s="349" t="inlineStr">
        <is>
          <t>200</t>
        </is>
      </c>
      <c r="G661" s="349" t="inlineStr">
        <is>
          <t>Tubo PVC</t>
        </is>
      </c>
      <c r="H661" s="345" t="n">
        <v>0.6</v>
      </c>
      <c r="I661" s="345" t="n">
        <v>0.38</v>
      </c>
      <c r="J661" s="365" t="inlineStr">
        <is>
          <t>PENDENTE</t>
        </is>
      </c>
    </row>
    <row r="662" ht="15" customHeight="1" s="290">
      <c r="A662" s="295" t="inlineStr">
        <is>
          <t>AGUA</t>
        </is>
      </c>
      <c r="B662" s="295" t="inlineStr">
        <is>
          <t>T-109</t>
        </is>
      </c>
      <c r="C662" s="295" t="inlineStr">
        <is>
          <t>PI 103</t>
        </is>
      </c>
      <c r="D662" s="334" t="inlineStr">
        <is>
          <t>PI 104</t>
        </is>
      </c>
      <c r="E662" s="340" t="n">
        <v>0.53</v>
      </c>
      <c r="F662" s="334" t="inlineStr">
        <is>
          <t>200</t>
        </is>
      </c>
      <c r="G662" s="334" t="inlineStr">
        <is>
          <t>Tubo PVC</t>
        </is>
      </c>
      <c r="H662" s="340" t="n">
        <v>0.6</v>
      </c>
      <c r="I662" s="340" t="n">
        <v>0.25</v>
      </c>
      <c r="J662" s="365" t="inlineStr">
        <is>
          <t>PENDENTE</t>
        </is>
      </c>
    </row>
    <row r="663" ht="15" customHeight="1" s="290">
      <c r="A663" s="296" t="inlineStr">
        <is>
          <t>AGUA</t>
        </is>
      </c>
      <c r="B663" s="296" t="inlineStr">
        <is>
          <t>T-110</t>
        </is>
      </c>
      <c r="C663" s="296" t="inlineStr">
        <is>
          <t>PI 104</t>
        </is>
      </c>
      <c r="D663" s="349" t="inlineStr">
        <is>
          <t>PI 105</t>
        </is>
      </c>
      <c r="E663" s="345" t="n">
        <v>0.13</v>
      </c>
      <c r="F663" s="349" t="inlineStr">
        <is>
          <t>200</t>
        </is>
      </c>
      <c r="G663" s="349" t="inlineStr">
        <is>
          <t>Tubo PVC</t>
        </is>
      </c>
      <c r="H663" s="345" t="n">
        <v>0.6</v>
      </c>
      <c r="I663" s="345" t="n">
        <v>0.06</v>
      </c>
      <c r="J663" s="365" t="inlineStr">
        <is>
          <t>PENDENTE</t>
        </is>
      </c>
    </row>
    <row r="664" ht="15" customHeight="1" s="290">
      <c r="A664" s="295" t="inlineStr">
        <is>
          <t>AGUA</t>
        </is>
      </c>
      <c r="B664" s="295" t="inlineStr">
        <is>
          <t>T-111</t>
        </is>
      </c>
      <c r="C664" s="295" t="inlineStr">
        <is>
          <t>PI 105</t>
        </is>
      </c>
      <c r="D664" s="334" t="inlineStr">
        <is>
          <t>PI 106</t>
        </is>
      </c>
      <c r="E664" s="340" t="n">
        <v>0.44</v>
      </c>
      <c r="F664" s="334" t="inlineStr">
        <is>
          <t>200</t>
        </is>
      </c>
      <c r="G664" s="334" t="inlineStr">
        <is>
          <t>Tubo PVC</t>
        </is>
      </c>
      <c r="H664" s="340" t="n">
        <v>0.6</v>
      </c>
      <c r="I664" s="340" t="n">
        <v>0.21</v>
      </c>
      <c r="J664" s="365" t="inlineStr">
        <is>
          <t>PENDENTE</t>
        </is>
      </c>
    </row>
    <row r="665" ht="15" customHeight="1" s="290">
      <c r="A665" s="296" t="inlineStr">
        <is>
          <t>AGUA</t>
        </is>
      </c>
      <c r="B665" s="296" t="inlineStr">
        <is>
          <t>T-112</t>
        </is>
      </c>
      <c r="C665" s="296" t="inlineStr">
        <is>
          <t>PI 106</t>
        </is>
      </c>
      <c r="D665" s="349" t="inlineStr">
        <is>
          <t>PI 107</t>
        </is>
      </c>
      <c r="E665" s="345" t="n">
        <v>0.11</v>
      </c>
      <c r="F665" s="349" t="inlineStr">
        <is>
          <t>200</t>
        </is>
      </c>
      <c r="G665" s="349" t="inlineStr">
        <is>
          <t>Tubo PVC</t>
        </is>
      </c>
      <c r="H665" s="345" t="n">
        <v>0.6</v>
      </c>
      <c r="I665" s="345" t="n">
        <v>0.05</v>
      </c>
      <c r="J665" s="365" t="inlineStr">
        <is>
          <t>PENDENTE</t>
        </is>
      </c>
    </row>
    <row r="666" ht="15" customHeight="1" s="290">
      <c r="A666" s="295" t="inlineStr">
        <is>
          <t>AGUA</t>
        </is>
      </c>
      <c r="B666" s="295" t="inlineStr">
        <is>
          <t>T-113</t>
        </is>
      </c>
      <c r="C666" s="295" t="inlineStr">
        <is>
          <t>PI 107</t>
        </is>
      </c>
      <c r="D666" s="334" t="inlineStr">
        <is>
          <t>PI 108</t>
        </is>
      </c>
      <c r="E666" s="340" t="n">
        <v>0.22</v>
      </c>
      <c r="F666" s="334" t="inlineStr">
        <is>
          <t>200</t>
        </is>
      </c>
      <c r="G666" s="334" t="inlineStr">
        <is>
          <t>Tubo PVC</t>
        </is>
      </c>
      <c r="H666" s="340" t="n">
        <v>0.6</v>
      </c>
      <c r="I666" s="340" t="n">
        <v>0.11</v>
      </c>
      <c r="J666" s="365" t="inlineStr">
        <is>
          <t>PENDENTE</t>
        </is>
      </c>
    </row>
    <row r="667" ht="15" customHeight="1" s="290">
      <c r="A667" s="296" t="inlineStr">
        <is>
          <t>AGUA</t>
        </is>
      </c>
      <c r="B667" s="296" t="inlineStr">
        <is>
          <t>T-114</t>
        </is>
      </c>
      <c r="C667" s="296" t="inlineStr">
        <is>
          <t>PI 108</t>
        </is>
      </c>
      <c r="D667" s="349" t="inlineStr">
        <is>
          <t>PI 109</t>
        </is>
      </c>
      <c r="E667" s="345" t="n">
        <v>0.11</v>
      </c>
      <c r="F667" s="349" t="inlineStr">
        <is>
          <t>200</t>
        </is>
      </c>
      <c r="G667" s="349" t="inlineStr">
        <is>
          <t>Tubo PVC</t>
        </is>
      </c>
      <c r="H667" s="345" t="n">
        <v>0.6</v>
      </c>
      <c r="I667" s="345" t="n">
        <v>0.05</v>
      </c>
      <c r="J667" s="365" t="inlineStr">
        <is>
          <t>PENDENTE</t>
        </is>
      </c>
    </row>
    <row r="668" ht="15" customHeight="1" s="290">
      <c r="A668" s="295" t="inlineStr">
        <is>
          <t>AGUA</t>
        </is>
      </c>
      <c r="B668" s="295" t="inlineStr">
        <is>
          <t>T-115</t>
        </is>
      </c>
      <c r="C668" s="295" t="inlineStr">
        <is>
          <t>PI 109</t>
        </is>
      </c>
      <c r="D668" s="334" t="inlineStr">
        <is>
          <t>PI 110</t>
        </is>
      </c>
      <c r="E668" s="340" t="n">
        <v>0.53</v>
      </c>
      <c r="F668" s="334" t="inlineStr">
        <is>
          <t>200</t>
        </is>
      </c>
      <c r="G668" s="334" t="inlineStr">
        <is>
          <t>Tubo PVC</t>
        </is>
      </c>
      <c r="H668" s="340" t="n">
        <v>0.6</v>
      </c>
      <c r="I668" s="340" t="n">
        <v>0.25</v>
      </c>
      <c r="J668" s="365" t="inlineStr">
        <is>
          <t>PENDENTE</t>
        </is>
      </c>
    </row>
    <row r="669" ht="15" customHeight="1" s="290">
      <c r="A669" s="296" t="inlineStr">
        <is>
          <t>AGUA</t>
        </is>
      </c>
      <c r="B669" s="296" t="inlineStr">
        <is>
          <t>T-116</t>
        </is>
      </c>
      <c r="C669" s="296" t="inlineStr">
        <is>
          <t>PI 65</t>
        </is>
      </c>
      <c r="D669" s="349" t="inlineStr">
        <is>
          <t>PI 110</t>
        </is>
      </c>
      <c r="E669" s="345" t="n">
        <v>0.63</v>
      </c>
      <c r="F669" s="349" t="inlineStr">
        <is>
          <t>200</t>
        </is>
      </c>
      <c r="G669" s="349" t="inlineStr">
        <is>
          <t>Tubo PVC</t>
        </is>
      </c>
      <c r="H669" s="345" t="n">
        <v>0.6</v>
      </c>
      <c r="I669" s="345" t="n">
        <v>0.3</v>
      </c>
      <c r="J669" s="365" t="inlineStr">
        <is>
          <t>PENDENTE</t>
        </is>
      </c>
    </row>
    <row r="670" ht="15" customHeight="1" s="290">
      <c r="A670" s="295" t="inlineStr">
        <is>
          <t>AGUA</t>
        </is>
      </c>
      <c r="B670" s="295" t="inlineStr">
        <is>
          <t>T-117</t>
        </is>
      </c>
      <c r="C670" s="295" t="inlineStr">
        <is>
          <t>PI 64</t>
        </is>
      </c>
      <c r="D670" s="334" t="inlineStr">
        <is>
          <t>PI 111</t>
        </is>
      </c>
      <c r="E670" s="340" t="n">
        <v>0.24</v>
      </c>
      <c r="F670" s="334" t="inlineStr">
        <is>
          <t>200</t>
        </is>
      </c>
      <c r="G670" s="334" t="inlineStr">
        <is>
          <t>Tubo PVC</t>
        </is>
      </c>
      <c r="H670" s="340" t="n">
        <v>0.6</v>
      </c>
      <c r="I670" s="340" t="n">
        <v>0.12</v>
      </c>
      <c r="J670" s="365" t="inlineStr">
        <is>
          <t>PENDENTE</t>
        </is>
      </c>
    </row>
    <row r="671" ht="15" customHeight="1" s="290">
      <c r="A671" s="296" t="inlineStr">
        <is>
          <t>AGUA</t>
        </is>
      </c>
      <c r="B671" s="296" t="inlineStr">
        <is>
          <t>T-118</t>
        </is>
      </c>
      <c r="C671" s="296" t="inlineStr">
        <is>
          <t>PI 111</t>
        </is>
      </c>
      <c r="D671" s="349" t="inlineStr">
        <is>
          <t>PI 112</t>
        </is>
      </c>
      <c r="E671" s="345" t="n">
        <v>0.54</v>
      </c>
      <c r="F671" s="349" t="inlineStr">
        <is>
          <t>200</t>
        </is>
      </c>
      <c r="G671" s="349" t="inlineStr">
        <is>
          <t>Tubo PVC</t>
        </is>
      </c>
      <c r="H671" s="345" t="n">
        <v>0.6</v>
      </c>
      <c r="I671" s="345" t="n">
        <v>0.26</v>
      </c>
      <c r="J671" s="365" t="inlineStr">
        <is>
          <t>PENDENTE</t>
        </is>
      </c>
    </row>
    <row r="672" ht="15" customHeight="1" s="290">
      <c r="A672" s="295" t="inlineStr">
        <is>
          <t>AGUA</t>
        </is>
      </c>
      <c r="B672" s="295" t="inlineStr">
        <is>
          <t>T-119</t>
        </is>
      </c>
      <c r="C672" s="295" t="inlineStr">
        <is>
          <t>PI 112</t>
        </is>
      </c>
      <c r="D672" s="334" t="inlineStr">
        <is>
          <t>PI 113</t>
        </is>
      </c>
      <c r="E672" s="340" t="n">
        <v>0.2</v>
      </c>
      <c r="F672" s="334" t="inlineStr">
        <is>
          <t>200</t>
        </is>
      </c>
      <c r="G672" s="334" t="inlineStr">
        <is>
          <t>Tubo PVC</t>
        </is>
      </c>
      <c r="H672" s="340" t="n">
        <v>0.6</v>
      </c>
      <c r="I672" s="340" t="n">
        <v>0.1</v>
      </c>
      <c r="J672" s="365" t="inlineStr">
        <is>
          <t>PENDENTE</t>
        </is>
      </c>
    </row>
    <row r="673" ht="15" customHeight="1" s="290">
      <c r="A673" s="296" t="inlineStr">
        <is>
          <t>AGUA</t>
        </is>
      </c>
      <c r="B673" s="296" t="inlineStr">
        <is>
          <t>T-120</t>
        </is>
      </c>
      <c r="C673" s="296" t="inlineStr">
        <is>
          <t>PI 114</t>
        </is>
      </c>
      <c r="D673" s="349" t="inlineStr">
        <is>
          <t>PI 115</t>
        </is>
      </c>
      <c r="E673" s="345" t="n">
        <v>0.47</v>
      </c>
      <c r="F673" s="349" t="inlineStr">
        <is>
          <t>200</t>
        </is>
      </c>
      <c r="G673" s="349" t="inlineStr">
        <is>
          <t>Tubo PVC</t>
        </is>
      </c>
      <c r="H673" s="345" t="n">
        <v>1.2</v>
      </c>
      <c r="I673" s="345" t="n">
        <v>0.45</v>
      </c>
      <c r="J673" s="365" t="inlineStr">
        <is>
          <t>PENDENTE</t>
        </is>
      </c>
    </row>
    <row r="674" ht="15" customHeight="1" s="290">
      <c r="A674" s="295" t="inlineStr">
        <is>
          <t>AGUA</t>
        </is>
      </c>
      <c r="B674" s="295" t="inlineStr">
        <is>
          <t>T-121</t>
        </is>
      </c>
      <c r="C674" s="295" t="inlineStr">
        <is>
          <t>PI 115</t>
        </is>
      </c>
      <c r="D674" s="334" t="inlineStr">
        <is>
          <t>PI 116</t>
        </is>
      </c>
      <c r="E674" s="340" t="n">
        <v>0.49</v>
      </c>
      <c r="F674" s="334" t="inlineStr">
        <is>
          <t>200</t>
        </is>
      </c>
      <c r="G674" s="334" t="inlineStr">
        <is>
          <t>Tubo PVC</t>
        </is>
      </c>
      <c r="H674" s="340" t="n">
        <v>0.6</v>
      </c>
      <c r="I674" s="340" t="n">
        <v>0.24</v>
      </c>
      <c r="J674" s="365" t="inlineStr">
        <is>
          <t>PENDENTE</t>
        </is>
      </c>
    </row>
    <row r="675" ht="15" customHeight="1" s="290">
      <c r="A675" s="296" t="inlineStr">
        <is>
          <t>AGUA</t>
        </is>
      </c>
      <c r="B675" s="296" t="inlineStr">
        <is>
          <t>T-122</t>
        </is>
      </c>
      <c r="C675" s="296" t="inlineStr">
        <is>
          <t>PI 116</t>
        </is>
      </c>
      <c r="D675" s="349" t="inlineStr">
        <is>
          <t>PI 108</t>
        </is>
      </c>
      <c r="E675" s="345" t="n">
        <v>0.27</v>
      </c>
      <c r="F675" s="349" t="inlineStr">
        <is>
          <t>200</t>
        </is>
      </c>
      <c r="G675" s="349" t="inlineStr">
        <is>
          <t>Tubo PVC</t>
        </is>
      </c>
      <c r="H675" s="345" t="n">
        <v>0.6</v>
      </c>
      <c r="I675" s="345" t="n">
        <v>0.13</v>
      </c>
      <c r="J675" s="365" t="inlineStr">
        <is>
          <t>PENDENTE</t>
        </is>
      </c>
    </row>
    <row r="676" ht="15" customHeight="1" s="290">
      <c r="A676" s="295" t="inlineStr">
        <is>
          <t>AGUA</t>
        </is>
      </c>
      <c r="B676" s="295" t="inlineStr">
        <is>
          <t>T-123</t>
        </is>
      </c>
      <c r="C676" s="295" t="inlineStr">
        <is>
          <t>PI 115</t>
        </is>
      </c>
      <c r="D676" s="334" t="inlineStr">
        <is>
          <t>PI 117</t>
        </is>
      </c>
      <c r="E676" s="340" t="n">
        <v>0.54</v>
      </c>
      <c r="F676" s="334" t="inlineStr">
        <is>
          <t>200</t>
        </is>
      </c>
      <c r="G676" s="334" t="inlineStr">
        <is>
          <t>Tubo PVC</t>
        </is>
      </c>
      <c r="H676" s="340" t="n">
        <v>0.6</v>
      </c>
      <c r="I676" s="340" t="n">
        <v>0.26</v>
      </c>
      <c r="J676" s="365" t="inlineStr">
        <is>
          <t>PENDENTE</t>
        </is>
      </c>
    </row>
    <row r="677" ht="15" customHeight="1" s="290">
      <c r="A677" s="296" t="inlineStr">
        <is>
          <t>AGUA</t>
        </is>
      </c>
      <c r="B677" s="296" t="inlineStr">
        <is>
          <t>T-124</t>
        </is>
      </c>
      <c r="C677" s="296" t="inlineStr">
        <is>
          <t>PI 117</t>
        </is>
      </c>
      <c r="D677" s="349" t="inlineStr">
        <is>
          <t>PI 118</t>
        </is>
      </c>
      <c r="E677" s="345" t="n">
        <v>0.14</v>
      </c>
      <c r="F677" s="349" t="inlineStr">
        <is>
          <t>200</t>
        </is>
      </c>
      <c r="G677" s="349" t="inlineStr">
        <is>
          <t>Tubo PVC</t>
        </is>
      </c>
      <c r="H677" s="345" t="n">
        <v>0.6</v>
      </c>
      <c r="I677" s="345" t="n">
        <v>0.07000000000000001</v>
      </c>
      <c r="J677" s="365" t="inlineStr">
        <is>
          <t>PENDENTE</t>
        </is>
      </c>
    </row>
    <row r="678" ht="15" customHeight="1" s="290">
      <c r="A678" s="295" t="inlineStr">
        <is>
          <t>AGUA</t>
        </is>
      </c>
      <c r="B678" s="295" t="inlineStr">
        <is>
          <t>T-125</t>
        </is>
      </c>
      <c r="C678" s="295" t="inlineStr">
        <is>
          <t>PI 119</t>
        </is>
      </c>
      <c r="D678" s="334" t="inlineStr">
        <is>
          <t>PI 120</t>
        </is>
      </c>
      <c r="E678" s="340" t="n">
        <v>1.64</v>
      </c>
      <c r="F678" s="334" t="inlineStr">
        <is>
          <t>200</t>
        </is>
      </c>
      <c r="G678" s="334" t="inlineStr">
        <is>
          <t>Tubo PVC</t>
        </is>
      </c>
      <c r="H678" s="340" t="n">
        <v>0.6</v>
      </c>
      <c r="I678" s="340" t="n">
        <v>0.79</v>
      </c>
      <c r="J678" s="365" t="inlineStr">
        <is>
          <t>PENDENTE</t>
        </is>
      </c>
    </row>
    <row r="679" ht="15" customHeight="1" s="290">
      <c r="A679" s="296" t="inlineStr">
        <is>
          <t>AGUA</t>
        </is>
      </c>
      <c r="B679" s="296" t="inlineStr">
        <is>
          <t>T-126</t>
        </is>
      </c>
      <c r="C679" s="296" t="inlineStr">
        <is>
          <t>PI 120</t>
        </is>
      </c>
      <c r="D679" s="349" t="inlineStr">
        <is>
          <t>PI 121</t>
        </is>
      </c>
      <c r="E679" s="345" t="n">
        <v>0.66</v>
      </c>
      <c r="F679" s="349" t="inlineStr">
        <is>
          <t>200</t>
        </is>
      </c>
      <c r="G679" s="349" t="inlineStr">
        <is>
          <t>Tubo PVC</t>
        </is>
      </c>
      <c r="H679" s="345" t="n">
        <v>0.6</v>
      </c>
      <c r="I679" s="345" t="n">
        <v>0.32</v>
      </c>
      <c r="J679" s="365" t="inlineStr">
        <is>
          <t>PENDENTE</t>
        </is>
      </c>
    </row>
    <row r="680" ht="15" customHeight="1" s="290">
      <c r="A680" s="295" t="inlineStr">
        <is>
          <t>AGUA</t>
        </is>
      </c>
      <c r="B680" s="295" t="inlineStr">
        <is>
          <t>T-127</t>
        </is>
      </c>
      <c r="C680" s="295" t="inlineStr">
        <is>
          <t>PI 121</t>
        </is>
      </c>
      <c r="D680" s="334" t="inlineStr">
        <is>
          <t>PI 122</t>
        </is>
      </c>
      <c r="E680" s="340" t="n">
        <v>1.71</v>
      </c>
      <c r="F680" s="334" t="inlineStr">
        <is>
          <t>200</t>
        </is>
      </c>
      <c r="G680" s="334" t="inlineStr">
        <is>
          <t>Tubo PVC</t>
        </is>
      </c>
      <c r="H680" s="340" t="n">
        <v>0.6</v>
      </c>
      <c r="I680" s="340" t="n">
        <v>0.82</v>
      </c>
      <c r="J680" s="365" t="inlineStr">
        <is>
          <t>PENDENTE</t>
        </is>
      </c>
    </row>
    <row r="681" ht="15" customHeight="1" s="290">
      <c r="A681" s="296" t="inlineStr">
        <is>
          <t>AGUA</t>
        </is>
      </c>
      <c r="B681" s="296" t="inlineStr">
        <is>
          <t>T-128</t>
        </is>
      </c>
      <c r="C681" s="296" t="inlineStr">
        <is>
          <t>PI 122</t>
        </is>
      </c>
      <c r="D681" s="349" t="inlineStr">
        <is>
          <t>PI 123</t>
        </is>
      </c>
      <c r="E681" s="345" t="n">
        <v>1.05</v>
      </c>
      <c r="F681" s="349" t="inlineStr">
        <is>
          <t>200</t>
        </is>
      </c>
      <c r="G681" s="349" t="inlineStr">
        <is>
          <t>Tubo PVC</t>
        </is>
      </c>
      <c r="H681" s="345" t="n">
        <v>0.6</v>
      </c>
      <c r="I681" s="345" t="n">
        <v>0.5</v>
      </c>
      <c r="J681" s="365" t="inlineStr">
        <is>
          <t>PENDENTE</t>
        </is>
      </c>
    </row>
    <row r="682" ht="15" customHeight="1" s="290">
      <c r="A682" s="295" t="inlineStr">
        <is>
          <t>AGUA</t>
        </is>
      </c>
      <c r="B682" s="295" t="inlineStr">
        <is>
          <t>T-129</t>
        </is>
      </c>
      <c r="C682" s="295" t="inlineStr">
        <is>
          <t>PI 123</t>
        </is>
      </c>
      <c r="D682" s="334" t="inlineStr">
        <is>
          <t>PI 124</t>
        </is>
      </c>
      <c r="E682" s="340" t="n">
        <v>1.06</v>
      </c>
      <c r="F682" s="334" t="inlineStr">
        <is>
          <t>200</t>
        </is>
      </c>
      <c r="G682" s="334" t="inlineStr">
        <is>
          <t>Tubo PVC</t>
        </is>
      </c>
      <c r="H682" s="340" t="n">
        <v>0.6</v>
      </c>
      <c r="I682" s="340" t="n">
        <v>0.51</v>
      </c>
      <c r="J682" s="365" t="inlineStr">
        <is>
          <t>PENDENTE</t>
        </is>
      </c>
    </row>
    <row r="683" ht="15" customHeight="1" s="290">
      <c r="A683" s="296" t="inlineStr">
        <is>
          <t>AGUA</t>
        </is>
      </c>
      <c r="B683" s="296" t="inlineStr">
        <is>
          <t>T-130</t>
        </is>
      </c>
      <c r="C683" s="296" t="inlineStr">
        <is>
          <t>PI 124</t>
        </is>
      </c>
      <c r="D683" s="349" t="inlineStr">
        <is>
          <t>PI 125</t>
        </is>
      </c>
      <c r="E683" s="345" t="n">
        <v>0.18</v>
      </c>
      <c r="F683" s="349" t="inlineStr">
        <is>
          <t>200</t>
        </is>
      </c>
      <c r="G683" s="349" t="inlineStr">
        <is>
          <t>Tubo PVC</t>
        </is>
      </c>
      <c r="H683" s="345" t="n">
        <v>0.6</v>
      </c>
      <c r="I683" s="345" t="n">
        <v>0.09</v>
      </c>
      <c r="J683" s="365" t="inlineStr">
        <is>
          <t>PENDENTE</t>
        </is>
      </c>
    </row>
    <row r="684" ht="15" customHeight="1" s="290">
      <c r="A684" s="295" t="inlineStr">
        <is>
          <t>AGUA</t>
        </is>
      </c>
      <c r="B684" s="295" t="inlineStr">
        <is>
          <t>T-131</t>
        </is>
      </c>
      <c r="C684" s="295" t="inlineStr">
        <is>
          <t>PI 125</t>
        </is>
      </c>
      <c r="D684" s="334" t="inlineStr">
        <is>
          <t>PI 126</t>
        </is>
      </c>
      <c r="E684" s="340" t="n">
        <v>0.24</v>
      </c>
      <c r="F684" s="334" t="inlineStr">
        <is>
          <t>200</t>
        </is>
      </c>
      <c r="G684" s="334" t="inlineStr">
        <is>
          <t>Tubo PVC</t>
        </is>
      </c>
      <c r="H684" s="340" t="n">
        <v>0.6</v>
      </c>
      <c r="I684" s="340" t="n">
        <v>0.12</v>
      </c>
      <c r="J684" s="365" t="inlineStr">
        <is>
          <t>PENDENTE</t>
        </is>
      </c>
    </row>
    <row r="685" ht="15" customHeight="1" s="290">
      <c r="A685" s="296" t="inlineStr">
        <is>
          <t>AGUA</t>
        </is>
      </c>
      <c r="B685" s="296" t="inlineStr">
        <is>
          <t>T-132</t>
        </is>
      </c>
      <c r="C685" s="296" t="inlineStr">
        <is>
          <t>PI 126</t>
        </is>
      </c>
      <c r="D685" s="349" t="inlineStr">
        <is>
          <t>PI 127</t>
        </is>
      </c>
      <c r="E685" s="345" t="n">
        <v>0.54</v>
      </c>
      <c r="F685" s="349" t="inlineStr">
        <is>
          <t>200</t>
        </is>
      </c>
      <c r="G685" s="349" t="inlineStr">
        <is>
          <t>Tubo PVC</t>
        </is>
      </c>
      <c r="H685" s="345" t="n">
        <v>0.6</v>
      </c>
      <c r="I685" s="345" t="n">
        <v>0.26</v>
      </c>
      <c r="J685" s="365" t="inlineStr">
        <is>
          <t>PENDENTE</t>
        </is>
      </c>
    </row>
    <row r="686" ht="15" customHeight="1" s="290">
      <c r="A686" s="295" t="inlineStr">
        <is>
          <t>AGUA</t>
        </is>
      </c>
      <c r="B686" s="295" t="inlineStr">
        <is>
          <t>T-133</t>
        </is>
      </c>
      <c r="C686" s="295" t="inlineStr">
        <is>
          <t>PI 127</t>
        </is>
      </c>
      <c r="D686" s="334" t="inlineStr">
        <is>
          <t>PI 128</t>
        </is>
      </c>
      <c r="E686" s="340" t="n">
        <v>0.39</v>
      </c>
      <c r="F686" s="334" t="inlineStr">
        <is>
          <t>200</t>
        </is>
      </c>
      <c r="G686" s="334" t="inlineStr">
        <is>
          <t>Tubo PVC</t>
        </is>
      </c>
      <c r="H686" s="340" t="n">
        <v>0.54</v>
      </c>
      <c r="I686" s="340" t="n">
        <v>0.17</v>
      </c>
      <c r="J686" s="365" t="inlineStr">
        <is>
          <t>PENDENTE</t>
        </is>
      </c>
    </row>
    <row r="687" ht="15" customHeight="1" s="290">
      <c r="A687" s="296" t="inlineStr">
        <is>
          <t>AGUA</t>
        </is>
      </c>
      <c r="B687" s="296" t="inlineStr">
        <is>
          <t>T-134</t>
        </is>
      </c>
      <c r="C687" s="296" t="inlineStr">
        <is>
          <t>PI 128</t>
        </is>
      </c>
      <c r="D687" s="349" t="inlineStr">
        <is>
          <t>PI 129</t>
        </is>
      </c>
      <c r="E687" s="345" t="n">
        <v>0.4</v>
      </c>
      <c r="F687" s="349" t="inlineStr">
        <is>
          <t>200</t>
        </is>
      </c>
      <c r="G687" s="349" t="inlineStr">
        <is>
          <t>Tubo PVC</t>
        </is>
      </c>
      <c r="H687" s="345" t="n">
        <v>0.54</v>
      </c>
      <c r="I687" s="345" t="n">
        <v>0.17</v>
      </c>
      <c r="J687" s="365" t="inlineStr">
        <is>
          <t>PENDENTE</t>
        </is>
      </c>
    </row>
    <row r="688" ht="15" customHeight="1" s="290">
      <c r="A688" s="295" t="inlineStr">
        <is>
          <t>AGUA</t>
        </is>
      </c>
      <c r="B688" s="295" t="inlineStr">
        <is>
          <t>T-135</t>
        </is>
      </c>
      <c r="C688" s="295" t="inlineStr">
        <is>
          <t>PI 129</t>
        </is>
      </c>
      <c r="D688" s="334" t="inlineStr">
        <is>
          <t>PI 130</t>
        </is>
      </c>
      <c r="E688" s="340" t="n">
        <v>0.62</v>
      </c>
      <c r="F688" s="334" t="inlineStr">
        <is>
          <t>200</t>
        </is>
      </c>
      <c r="G688" s="334" t="inlineStr">
        <is>
          <t>Tubo PVC</t>
        </is>
      </c>
      <c r="H688" s="340" t="n">
        <v>0.6</v>
      </c>
      <c r="I688" s="340" t="n">
        <v>0.3</v>
      </c>
      <c r="J688" s="365" t="inlineStr">
        <is>
          <t>PENDENTE</t>
        </is>
      </c>
    </row>
    <row r="689" ht="15" customHeight="1" s="290">
      <c r="A689" s="296" t="inlineStr">
        <is>
          <t>AGUA</t>
        </is>
      </c>
      <c r="B689" s="296" t="inlineStr">
        <is>
          <t>T-136</t>
        </is>
      </c>
      <c r="C689" s="296" t="inlineStr">
        <is>
          <t>PI 131</t>
        </is>
      </c>
      <c r="D689" s="349" t="inlineStr">
        <is>
          <t>PI 130</t>
        </is>
      </c>
      <c r="E689" s="345" t="n">
        <v>0.55</v>
      </c>
      <c r="F689" s="349" t="inlineStr">
        <is>
          <t>200</t>
        </is>
      </c>
      <c r="G689" s="349" t="inlineStr">
        <is>
          <t>Tubo PVC</t>
        </is>
      </c>
      <c r="H689" s="345" t="n">
        <v>1.7</v>
      </c>
      <c r="I689" s="345" t="n">
        <v>0.75</v>
      </c>
      <c r="J689" s="365" t="inlineStr">
        <is>
          <t>PENDENTE</t>
        </is>
      </c>
    </row>
    <row r="690" ht="15" customHeight="1" s="290">
      <c r="A690" s="295" t="inlineStr">
        <is>
          <t>AGUA</t>
        </is>
      </c>
      <c r="B690" s="295" t="inlineStr">
        <is>
          <t>T-137</t>
        </is>
      </c>
      <c r="C690" s="295" t="inlineStr">
        <is>
          <t>PI 131</t>
        </is>
      </c>
      <c r="D690" s="334" t="inlineStr">
        <is>
          <t>PI 132</t>
        </is>
      </c>
      <c r="E690" s="340" t="n">
        <v>0.6899999999999999</v>
      </c>
      <c r="F690" s="334" t="inlineStr">
        <is>
          <t>200</t>
        </is>
      </c>
      <c r="G690" s="334" t="inlineStr">
        <is>
          <t>Tubo PVC</t>
        </is>
      </c>
      <c r="H690" s="340" t="n">
        <v>1.59</v>
      </c>
      <c r="I690" s="340" t="n">
        <v>0.88</v>
      </c>
      <c r="J690" s="365" t="inlineStr">
        <is>
          <t>PENDENTE</t>
        </is>
      </c>
    </row>
    <row r="691" ht="15" customHeight="1" s="290">
      <c r="A691" s="296" t="inlineStr">
        <is>
          <t>AGUA</t>
        </is>
      </c>
      <c r="B691" s="296" t="inlineStr">
        <is>
          <t>T-138</t>
        </is>
      </c>
      <c r="C691" s="296" t="inlineStr">
        <is>
          <t>PI 132</t>
        </is>
      </c>
      <c r="D691" s="349" t="inlineStr">
        <is>
          <t>PI 133</t>
        </is>
      </c>
      <c r="E691" s="345" t="n">
        <v>0.4</v>
      </c>
      <c r="F691" s="349" t="inlineStr">
        <is>
          <t>200</t>
        </is>
      </c>
      <c r="G691" s="349" t="inlineStr">
        <is>
          <t>Tubo PVC</t>
        </is>
      </c>
      <c r="H691" s="345" t="n">
        <v>0.49</v>
      </c>
      <c r="I691" s="345" t="n">
        <v>0.16</v>
      </c>
      <c r="J691" s="365" t="inlineStr">
        <is>
          <t>PENDENTE</t>
        </is>
      </c>
    </row>
    <row r="692" ht="15" customHeight="1" s="290">
      <c r="A692" s="295" t="inlineStr">
        <is>
          <t>AGUA</t>
        </is>
      </c>
      <c r="B692" s="295" t="inlineStr">
        <is>
          <t>T-139</t>
        </is>
      </c>
      <c r="C692" s="295" t="inlineStr">
        <is>
          <t>PI 133</t>
        </is>
      </c>
      <c r="D692" s="334" t="inlineStr">
        <is>
          <t>PI 134</t>
        </is>
      </c>
      <c r="E692" s="340" t="n">
        <v>0.37</v>
      </c>
      <c r="F692" s="334" t="inlineStr">
        <is>
          <t>200</t>
        </is>
      </c>
      <c r="G692" s="334" t="inlineStr">
        <is>
          <t>Tubo PVC</t>
        </is>
      </c>
      <c r="H692" s="340" t="n">
        <v>0.7</v>
      </c>
      <c r="I692" s="340" t="n">
        <v>0.21</v>
      </c>
      <c r="J692" s="365" t="inlineStr">
        <is>
          <t>PENDENTE</t>
        </is>
      </c>
    </row>
    <row r="693" ht="15" customHeight="1" s="290">
      <c r="A693" s="296" t="inlineStr">
        <is>
          <t>AGUA</t>
        </is>
      </c>
      <c r="B693" s="296" t="inlineStr">
        <is>
          <t>T-140</t>
        </is>
      </c>
      <c r="C693" s="296" t="inlineStr">
        <is>
          <t>PI 135</t>
        </is>
      </c>
      <c r="D693" s="349" t="inlineStr">
        <is>
          <t>PI 136</t>
        </is>
      </c>
      <c r="E693" s="345" t="n">
        <v>0.2</v>
      </c>
      <c r="F693" s="349" t="inlineStr">
        <is>
          <t>200</t>
        </is>
      </c>
      <c r="G693" s="349" t="inlineStr">
        <is>
          <t>Tubo PVC</t>
        </is>
      </c>
      <c r="H693" s="345" t="n">
        <v>0.5</v>
      </c>
      <c r="I693" s="345" t="n">
        <v>0.08</v>
      </c>
      <c r="J693" s="365" t="inlineStr">
        <is>
          <t>PENDENTE</t>
        </is>
      </c>
    </row>
    <row r="694" ht="15" customHeight="1" s="290">
      <c r="A694" s="295" t="inlineStr">
        <is>
          <t>AGUA</t>
        </is>
      </c>
      <c r="B694" s="295" t="inlineStr">
        <is>
          <t>T-141</t>
        </is>
      </c>
      <c r="C694" s="295" t="inlineStr">
        <is>
          <t>PI 136</t>
        </is>
      </c>
      <c r="D694" s="334" t="inlineStr">
        <is>
          <t>PI 137</t>
        </is>
      </c>
      <c r="E694" s="340" t="n">
        <v>0.28</v>
      </c>
      <c r="F694" s="334" t="inlineStr">
        <is>
          <t>200</t>
        </is>
      </c>
      <c r="G694" s="334" t="inlineStr">
        <is>
          <t>Tubo PVC</t>
        </is>
      </c>
      <c r="H694" s="340" t="n">
        <v>0.6</v>
      </c>
      <c r="I694" s="340" t="n">
        <v>0.13</v>
      </c>
      <c r="J694" s="365" t="inlineStr">
        <is>
          <t>PENDENTE</t>
        </is>
      </c>
    </row>
    <row r="695" ht="15" customHeight="1" s="290">
      <c r="A695" s="296" t="inlineStr">
        <is>
          <t>AGUA</t>
        </is>
      </c>
      <c r="B695" s="296" t="inlineStr">
        <is>
          <t>T-142</t>
        </is>
      </c>
      <c r="C695" s="296" t="inlineStr">
        <is>
          <t>PI 137</t>
        </is>
      </c>
      <c r="D695" s="349" t="inlineStr">
        <is>
          <t>PI 138</t>
        </is>
      </c>
      <c r="E695" s="345" t="n">
        <v>0.79</v>
      </c>
      <c r="F695" s="349" t="inlineStr">
        <is>
          <t>200</t>
        </is>
      </c>
      <c r="G695" s="349" t="inlineStr">
        <is>
          <t>Tubo PVC</t>
        </is>
      </c>
      <c r="H695" s="345" t="n">
        <v>0.6</v>
      </c>
      <c r="I695" s="345" t="n">
        <v>0.38</v>
      </c>
      <c r="J695" s="365" t="inlineStr">
        <is>
          <t>PENDENTE</t>
        </is>
      </c>
    </row>
    <row r="696" ht="15" customHeight="1" s="290">
      <c r="A696" s="295" t="inlineStr">
        <is>
          <t>AGUA</t>
        </is>
      </c>
      <c r="B696" s="295" t="inlineStr">
        <is>
          <t>T-143</t>
        </is>
      </c>
      <c r="C696" s="295" t="inlineStr">
        <is>
          <t>PI 138</t>
        </is>
      </c>
      <c r="D696" s="334" t="inlineStr">
        <is>
          <t>PI 139</t>
        </is>
      </c>
      <c r="E696" s="340" t="n">
        <v>0.78</v>
      </c>
      <c r="F696" s="334" t="inlineStr">
        <is>
          <t>200</t>
        </is>
      </c>
      <c r="G696" s="334" t="inlineStr">
        <is>
          <t>Tubo PVC</t>
        </is>
      </c>
      <c r="H696" s="340" t="n">
        <v>0.6</v>
      </c>
      <c r="I696" s="340" t="n">
        <v>0.37</v>
      </c>
      <c r="J696" s="365" t="inlineStr">
        <is>
          <t>PENDENTE</t>
        </is>
      </c>
    </row>
    <row r="697" ht="15" customHeight="1" s="290">
      <c r="A697" s="296" t="inlineStr">
        <is>
          <t>AGUA</t>
        </is>
      </c>
      <c r="B697" s="296" t="inlineStr">
        <is>
          <t>T-144</t>
        </is>
      </c>
      <c r="C697" s="296" t="inlineStr">
        <is>
          <t>PI 139</t>
        </is>
      </c>
      <c r="D697" s="349" t="inlineStr">
        <is>
          <t>PI 140</t>
        </is>
      </c>
      <c r="E697" s="345" t="n">
        <v>0.23</v>
      </c>
      <c r="F697" s="349" t="inlineStr">
        <is>
          <t>200</t>
        </is>
      </c>
      <c r="G697" s="349" t="inlineStr">
        <is>
          <t>Tubo PVC</t>
        </is>
      </c>
      <c r="H697" s="345" t="n">
        <v>0.6</v>
      </c>
      <c r="I697" s="345" t="n">
        <v>0.11</v>
      </c>
      <c r="J697" s="365" t="inlineStr">
        <is>
          <t>PENDENTE</t>
        </is>
      </c>
    </row>
    <row r="698" ht="15" customHeight="1" s="290">
      <c r="A698" s="295" t="inlineStr">
        <is>
          <t>AGUA</t>
        </is>
      </c>
      <c r="B698" s="295" t="inlineStr">
        <is>
          <t>T-145</t>
        </is>
      </c>
      <c r="C698" s="295" t="inlineStr">
        <is>
          <t>PI 140</t>
        </is>
      </c>
      <c r="D698" s="334" t="inlineStr">
        <is>
          <t>PI 141</t>
        </is>
      </c>
      <c r="E698" s="340" t="n">
        <v>0.28</v>
      </c>
      <c r="F698" s="334" t="inlineStr">
        <is>
          <t>200</t>
        </is>
      </c>
      <c r="G698" s="334" t="inlineStr">
        <is>
          <t>Tubo PVC</t>
        </is>
      </c>
      <c r="H698" s="340" t="n">
        <v>0.6</v>
      </c>
      <c r="I698" s="340" t="n">
        <v>0.13</v>
      </c>
      <c r="J698" s="365" t="inlineStr">
        <is>
          <t>PENDENTE</t>
        </is>
      </c>
    </row>
    <row r="699" ht="15" customHeight="1" s="290">
      <c r="A699" s="296" t="inlineStr">
        <is>
          <t>AGUA</t>
        </is>
      </c>
      <c r="B699" s="296" t="inlineStr">
        <is>
          <t>T-146</t>
        </is>
      </c>
      <c r="C699" s="296" t="inlineStr">
        <is>
          <t>PI 141</t>
        </is>
      </c>
      <c r="D699" s="349" t="inlineStr">
        <is>
          <t>PI 142</t>
        </is>
      </c>
      <c r="E699" s="345" t="n">
        <v>0.28</v>
      </c>
      <c r="F699" s="349" t="inlineStr">
        <is>
          <t>200</t>
        </is>
      </c>
      <c r="G699" s="349" t="inlineStr">
        <is>
          <t>Tubo PVC</t>
        </is>
      </c>
      <c r="H699" s="345" t="n">
        <v>0.6</v>
      </c>
      <c r="I699" s="345" t="n">
        <v>0.13</v>
      </c>
      <c r="J699" s="365" t="inlineStr">
        <is>
          <t>PENDENTE</t>
        </is>
      </c>
    </row>
    <row r="700" ht="15" customHeight="1" s="290">
      <c r="A700" s="295" t="inlineStr">
        <is>
          <t>AGUA</t>
        </is>
      </c>
      <c r="B700" s="295" t="inlineStr">
        <is>
          <t>T-147</t>
        </is>
      </c>
      <c r="C700" s="295" t="inlineStr">
        <is>
          <t>PI 142</t>
        </is>
      </c>
      <c r="D700" s="334" t="inlineStr">
        <is>
          <t>PI 22</t>
        </is>
      </c>
      <c r="E700" s="340" t="n">
        <v>0.19</v>
      </c>
      <c r="F700" s="334" t="inlineStr">
        <is>
          <t>200</t>
        </is>
      </c>
      <c r="G700" s="334" t="inlineStr">
        <is>
          <t>Tubo PVC</t>
        </is>
      </c>
      <c r="H700" s="340" t="n">
        <v>0.6</v>
      </c>
      <c r="I700" s="340" t="n">
        <v>0.09</v>
      </c>
      <c r="J700" s="365" t="inlineStr">
        <is>
          <t>PENDENTE</t>
        </is>
      </c>
    </row>
    <row r="701" ht="15" customHeight="1" s="290">
      <c r="A701" s="296" t="inlineStr">
        <is>
          <t>AGUA</t>
        </is>
      </c>
      <c r="B701" s="296" t="inlineStr">
        <is>
          <t>T-148</t>
        </is>
      </c>
      <c r="C701" s="296" t="inlineStr">
        <is>
          <t>PI 139</t>
        </is>
      </c>
      <c r="D701" s="349" t="inlineStr">
        <is>
          <t>PI 143</t>
        </is>
      </c>
      <c r="E701" s="345" t="n">
        <v>0.62</v>
      </c>
      <c r="F701" s="349" t="inlineStr">
        <is>
          <t>200</t>
        </is>
      </c>
      <c r="G701" s="349" t="inlineStr">
        <is>
          <t>Tubo PVC</t>
        </is>
      </c>
      <c r="H701" s="345" t="n">
        <v>0.6</v>
      </c>
      <c r="I701" s="345" t="n">
        <v>0.3</v>
      </c>
      <c r="J701" s="365" t="inlineStr">
        <is>
          <t>PENDENTE</t>
        </is>
      </c>
    </row>
    <row r="702" ht="15" customHeight="1" s="290">
      <c r="A702" s="295" t="inlineStr">
        <is>
          <t>AGUA</t>
        </is>
      </c>
      <c r="B702" s="295" t="inlineStr">
        <is>
          <t>T-149</t>
        </is>
      </c>
      <c r="C702" s="295" t="inlineStr">
        <is>
          <t>PI 143</t>
        </is>
      </c>
      <c r="D702" s="334" t="inlineStr">
        <is>
          <t>PI 144</t>
        </is>
      </c>
      <c r="E702" s="340" t="n">
        <v>1.25</v>
      </c>
      <c r="F702" s="334" t="inlineStr">
        <is>
          <t>200</t>
        </is>
      </c>
      <c r="G702" s="334" t="inlineStr">
        <is>
          <t>Tubo PVC</t>
        </is>
      </c>
      <c r="H702" s="340" t="n">
        <v>0.6</v>
      </c>
      <c r="I702" s="340" t="n">
        <v>0.6</v>
      </c>
      <c r="J702" s="365" t="inlineStr">
        <is>
          <t>PENDENTE</t>
        </is>
      </c>
    </row>
    <row r="703" ht="15" customHeight="1" s="290">
      <c r="A703" s="296" t="inlineStr">
        <is>
          <t>AGUA</t>
        </is>
      </c>
      <c r="B703" s="296" t="inlineStr">
        <is>
          <t>T-150</t>
        </is>
      </c>
      <c r="C703" s="296" t="inlineStr">
        <is>
          <t>PI 144</t>
        </is>
      </c>
      <c r="D703" s="349" t="inlineStr">
        <is>
          <t>PI 145</t>
        </is>
      </c>
      <c r="E703" s="345" t="n">
        <v>1.4</v>
      </c>
      <c r="F703" s="349" t="inlineStr">
        <is>
          <t>200</t>
        </is>
      </c>
      <c r="G703" s="349" t="inlineStr">
        <is>
          <t>Tubo PVC</t>
        </is>
      </c>
      <c r="H703" s="345" t="n">
        <v>0.6</v>
      </c>
      <c r="I703" s="345" t="n">
        <v>0.67</v>
      </c>
      <c r="J703" s="365" t="inlineStr">
        <is>
          <t>PENDENTE</t>
        </is>
      </c>
    </row>
    <row r="704" ht="15" customHeight="1" s="290">
      <c r="A704" s="295" t="inlineStr">
        <is>
          <t>AGUA</t>
        </is>
      </c>
      <c r="B704" s="295" t="inlineStr">
        <is>
          <t>T-151</t>
        </is>
      </c>
      <c r="C704" s="295" t="inlineStr">
        <is>
          <t>PI 145</t>
        </is>
      </c>
      <c r="D704" s="334" t="inlineStr">
        <is>
          <t>PI 146</t>
        </is>
      </c>
      <c r="E704" s="340" t="n">
        <v>1.93</v>
      </c>
      <c r="F704" s="334" t="inlineStr">
        <is>
          <t>200</t>
        </is>
      </c>
      <c r="G704" s="334" t="inlineStr">
        <is>
          <t>Tubo PVC</t>
        </is>
      </c>
      <c r="H704" s="340" t="n">
        <v>0.6</v>
      </c>
      <c r="I704" s="340" t="n">
        <v>0.93</v>
      </c>
      <c r="J704" s="365" t="inlineStr">
        <is>
          <t>PENDENTE</t>
        </is>
      </c>
    </row>
    <row r="705" ht="15" customHeight="1" s="290">
      <c r="A705" s="296" t="inlineStr">
        <is>
          <t>AGUA</t>
        </is>
      </c>
      <c r="B705" s="296" t="inlineStr">
        <is>
          <t>T-152</t>
        </is>
      </c>
      <c r="C705" s="296" t="inlineStr">
        <is>
          <t>PI 146</t>
        </is>
      </c>
      <c r="D705" s="349" t="inlineStr">
        <is>
          <t>PI 147</t>
        </is>
      </c>
      <c r="E705" s="345" t="n">
        <v>0.32</v>
      </c>
      <c r="F705" s="349" t="inlineStr">
        <is>
          <t>200</t>
        </is>
      </c>
      <c r="G705" s="349" t="inlineStr">
        <is>
          <t>Tubo PVC</t>
        </is>
      </c>
      <c r="H705" s="345" t="n">
        <v>0.6</v>
      </c>
      <c r="I705" s="345" t="n">
        <v>0.15</v>
      </c>
      <c r="J705" s="365" t="inlineStr">
        <is>
          <t>PENDENTE</t>
        </is>
      </c>
    </row>
    <row r="706" ht="15" customHeight="1" s="290">
      <c r="A706" s="295" t="inlineStr">
        <is>
          <t>AGUA</t>
        </is>
      </c>
      <c r="B706" s="295" t="inlineStr">
        <is>
          <t>T-153</t>
        </is>
      </c>
      <c r="C706" s="295" t="inlineStr">
        <is>
          <t>PI 147</t>
        </is>
      </c>
      <c r="D706" s="334" t="inlineStr">
        <is>
          <t>PI 148</t>
        </is>
      </c>
      <c r="E706" s="340" t="n">
        <v>2.09</v>
      </c>
      <c r="F706" s="334" t="inlineStr">
        <is>
          <t>200</t>
        </is>
      </c>
      <c r="G706" s="334" t="inlineStr">
        <is>
          <t>Tubo PVC</t>
        </is>
      </c>
      <c r="H706" s="340" t="n">
        <v>0.6</v>
      </c>
      <c r="I706" s="340" t="n">
        <v>1</v>
      </c>
      <c r="J706" s="365" t="inlineStr">
        <is>
          <t>PENDENTE</t>
        </is>
      </c>
    </row>
    <row r="707" ht="15" customHeight="1" s="290">
      <c r="A707" s="296" t="inlineStr">
        <is>
          <t>AGUA</t>
        </is>
      </c>
      <c r="B707" s="296" t="inlineStr">
        <is>
          <t>T-154</t>
        </is>
      </c>
      <c r="C707" s="296" t="inlineStr">
        <is>
          <t>PI 148</t>
        </is>
      </c>
      <c r="D707" s="349" t="inlineStr">
        <is>
          <t>PI 149</t>
        </is>
      </c>
      <c r="E707" s="345" t="n">
        <v>0.34</v>
      </c>
      <c r="F707" s="349" t="inlineStr">
        <is>
          <t>200</t>
        </is>
      </c>
      <c r="G707" s="349" t="inlineStr">
        <is>
          <t>Tubo PVC</t>
        </is>
      </c>
      <c r="H707" s="345" t="n">
        <v>0.6</v>
      </c>
      <c r="I707" s="345" t="n">
        <v>0.16</v>
      </c>
      <c r="J707" s="365" t="inlineStr">
        <is>
          <t>PENDENTE</t>
        </is>
      </c>
    </row>
    <row r="708" ht="15" customHeight="1" s="290">
      <c r="A708" s="295" t="inlineStr">
        <is>
          <t>AGUA</t>
        </is>
      </c>
      <c r="B708" s="295" t="inlineStr">
        <is>
          <t>T-155</t>
        </is>
      </c>
      <c r="C708" s="295" t="inlineStr">
        <is>
          <t>PI 149</t>
        </is>
      </c>
      <c r="D708" s="334" t="inlineStr">
        <is>
          <t>PI 150</t>
        </is>
      </c>
      <c r="E708" s="340" t="n">
        <v>1.06</v>
      </c>
      <c r="F708" s="334" t="inlineStr">
        <is>
          <t>200</t>
        </is>
      </c>
      <c r="G708" s="334" t="inlineStr">
        <is>
          <t>Tubo PVC</t>
        </is>
      </c>
      <c r="H708" s="340" t="n">
        <v>0.6</v>
      </c>
      <c r="I708" s="340" t="n">
        <v>0.51</v>
      </c>
      <c r="J708" s="365" t="inlineStr">
        <is>
          <t>PENDENTE</t>
        </is>
      </c>
    </row>
    <row r="709" ht="15" customHeight="1" s="290">
      <c r="A709" s="296" t="inlineStr">
        <is>
          <t>AGUA</t>
        </is>
      </c>
      <c r="B709" s="296" t="inlineStr">
        <is>
          <t>T-156</t>
        </is>
      </c>
      <c r="C709" s="296" t="inlineStr">
        <is>
          <t>PI 150</t>
        </is>
      </c>
      <c r="D709" s="349" t="inlineStr">
        <is>
          <t>PI 151</t>
        </is>
      </c>
      <c r="E709" s="345" t="n">
        <v>2.78</v>
      </c>
      <c r="F709" s="349" t="inlineStr">
        <is>
          <t>200</t>
        </is>
      </c>
      <c r="G709" s="349" t="inlineStr">
        <is>
          <t>Tubo PVC</t>
        </is>
      </c>
      <c r="H709" s="345" t="n">
        <v>0.6</v>
      </c>
      <c r="I709" s="345" t="n">
        <v>1.33</v>
      </c>
      <c r="J709" s="365" t="inlineStr">
        <is>
          <t>PENDENTE</t>
        </is>
      </c>
    </row>
    <row r="710" ht="15" customHeight="1" s="290">
      <c r="A710" s="295" t="inlineStr">
        <is>
          <t>AGUA</t>
        </is>
      </c>
      <c r="B710" s="295" t="inlineStr">
        <is>
          <t>T-157</t>
        </is>
      </c>
      <c r="C710" s="295" t="inlineStr">
        <is>
          <t>PI 151</t>
        </is>
      </c>
      <c r="D710" s="334" t="inlineStr">
        <is>
          <t>PI 152</t>
        </is>
      </c>
      <c r="E710" s="340" t="n">
        <v>0.42</v>
      </c>
      <c r="F710" s="334" t="inlineStr">
        <is>
          <t>200</t>
        </is>
      </c>
      <c r="G710" s="334" t="inlineStr">
        <is>
          <t>Tubo PVC</t>
        </is>
      </c>
      <c r="H710" s="340" t="n">
        <v>0.6</v>
      </c>
      <c r="I710" s="340" t="n">
        <v>0.2</v>
      </c>
      <c r="J710" s="365" t="inlineStr">
        <is>
          <t>PENDENTE</t>
        </is>
      </c>
    </row>
    <row r="711" ht="15" customHeight="1" s="290">
      <c r="A711" s="296" t="inlineStr">
        <is>
          <t>AGUA</t>
        </is>
      </c>
      <c r="B711" s="296" t="inlineStr">
        <is>
          <t>T-158</t>
        </is>
      </c>
      <c r="C711" s="296" t="inlineStr">
        <is>
          <t>PI 152</t>
        </is>
      </c>
      <c r="D711" s="349" t="inlineStr">
        <is>
          <t>PI 153</t>
        </is>
      </c>
      <c r="E711" s="345" t="n">
        <v>0.93</v>
      </c>
      <c r="F711" s="349" t="inlineStr">
        <is>
          <t>200</t>
        </is>
      </c>
      <c r="G711" s="349" t="inlineStr">
        <is>
          <t>Tubo PVC</t>
        </is>
      </c>
      <c r="H711" s="345" t="n">
        <v>0.6</v>
      </c>
      <c r="I711" s="345" t="n">
        <v>0.45</v>
      </c>
      <c r="J711" s="365" t="inlineStr">
        <is>
          <t>PENDENTE</t>
        </is>
      </c>
    </row>
    <row r="712" ht="15" customHeight="1" s="290">
      <c r="A712" s="295" t="inlineStr">
        <is>
          <t>AGUA</t>
        </is>
      </c>
      <c r="B712" s="295" t="inlineStr">
        <is>
          <t>T-159</t>
        </is>
      </c>
      <c r="C712" s="295" t="inlineStr">
        <is>
          <t>PI 145</t>
        </is>
      </c>
      <c r="D712" s="334" t="inlineStr">
        <is>
          <t>PI 154</t>
        </is>
      </c>
      <c r="E712" s="340" t="n">
        <v>0.72</v>
      </c>
      <c r="F712" s="334" t="inlineStr">
        <is>
          <t>200</t>
        </is>
      </c>
      <c r="G712" s="334" t="inlineStr">
        <is>
          <t>Tubo PVC</t>
        </is>
      </c>
      <c r="H712" s="340" t="n">
        <v>0.6</v>
      </c>
      <c r="I712" s="340" t="n">
        <v>0.35</v>
      </c>
      <c r="J712" s="365" t="inlineStr">
        <is>
          <t>PENDENTE</t>
        </is>
      </c>
    </row>
    <row r="713" ht="15" customHeight="1" s="290">
      <c r="A713" s="296" t="inlineStr">
        <is>
          <t>AGUA</t>
        </is>
      </c>
      <c r="B713" s="296" t="inlineStr">
        <is>
          <t>T-160</t>
        </is>
      </c>
      <c r="C713" s="296" t="inlineStr">
        <is>
          <t>PI 154</t>
        </is>
      </c>
      <c r="D713" s="349" t="inlineStr">
        <is>
          <t>PI 155</t>
        </is>
      </c>
      <c r="E713" s="345" t="n">
        <v>1.16</v>
      </c>
      <c r="F713" s="349" t="inlineStr">
        <is>
          <t>200</t>
        </is>
      </c>
      <c r="G713" s="349" t="inlineStr">
        <is>
          <t>Tubo PVC</t>
        </is>
      </c>
      <c r="H713" s="345" t="n">
        <v>0.6</v>
      </c>
      <c r="I713" s="345" t="n">
        <v>0.5600000000000001</v>
      </c>
      <c r="J713" s="365" t="inlineStr">
        <is>
          <t>PENDENTE</t>
        </is>
      </c>
    </row>
    <row r="714" ht="15" customHeight="1" s="290">
      <c r="A714" s="295" t="inlineStr">
        <is>
          <t>AGUA</t>
        </is>
      </c>
      <c r="B714" s="295" t="inlineStr">
        <is>
          <t>T-161</t>
        </is>
      </c>
      <c r="C714" s="295" t="inlineStr">
        <is>
          <t>PI 149</t>
        </is>
      </c>
      <c r="D714" s="334" t="inlineStr">
        <is>
          <t>PI 156</t>
        </is>
      </c>
      <c r="E714" s="340" t="n">
        <v>1.3</v>
      </c>
      <c r="F714" s="334" t="inlineStr">
        <is>
          <t>200</t>
        </is>
      </c>
      <c r="G714" s="334" t="inlineStr">
        <is>
          <t>Tubo PVC</t>
        </is>
      </c>
      <c r="H714" s="340" t="n">
        <v>0.6</v>
      </c>
      <c r="I714" s="340" t="n">
        <v>0.62</v>
      </c>
      <c r="J714" s="365" t="inlineStr">
        <is>
          <t>PENDENTE</t>
        </is>
      </c>
    </row>
    <row r="715" ht="15" customHeight="1" s="290">
      <c r="A715" s="296" t="inlineStr">
        <is>
          <t>AGUA</t>
        </is>
      </c>
      <c r="B715" s="296" t="inlineStr">
        <is>
          <t>T-162</t>
        </is>
      </c>
      <c r="C715" s="296" t="inlineStr">
        <is>
          <t>PI 155</t>
        </is>
      </c>
      <c r="D715" s="349" t="inlineStr">
        <is>
          <t>PI 149</t>
        </is>
      </c>
      <c r="E715" s="345" t="n">
        <v>0.65</v>
      </c>
      <c r="F715" s="349" t="inlineStr">
        <is>
          <t>200</t>
        </is>
      </c>
      <c r="G715" s="349" t="inlineStr">
        <is>
          <t>Tubo PVC</t>
        </is>
      </c>
      <c r="H715" s="345" t="n">
        <v>0.6</v>
      </c>
      <c r="I715" s="345" t="n">
        <v>0.31</v>
      </c>
      <c r="J715" s="365" t="inlineStr">
        <is>
          <t>PENDENTE</t>
        </is>
      </c>
    </row>
    <row r="716" ht="15" customHeight="1" s="290">
      <c r="A716" s="295" t="inlineStr">
        <is>
          <t>AGUA</t>
        </is>
      </c>
      <c r="B716" s="295" t="inlineStr">
        <is>
          <t>T-163</t>
        </is>
      </c>
      <c r="C716" s="295" t="inlineStr">
        <is>
          <t>PI 30</t>
        </is>
      </c>
      <c r="D716" s="334" t="inlineStr">
        <is>
          <t>PI 150</t>
        </is>
      </c>
      <c r="E716" s="340" t="n">
        <v>0.87</v>
      </c>
      <c r="F716" s="334" t="inlineStr">
        <is>
          <t>200</t>
        </is>
      </c>
      <c r="G716" s="334" t="inlineStr">
        <is>
          <t>Tubo PVC</t>
        </is>
      </c>
      <c r="H716" s="340" t="n">
        <v>0.6</v>
      </c>
      <c r="I716" s="340" t="n">
        <v>0.42</v>
      </c>
      <c r="J716" s="365" t="inlineStr">
        <is>
          <t>PENDENTE</t>
        </is>
      </c>
    </row>
    <row r="717" ht="15" customHeight="1" s="290">
      <c r="A717" s="296" t="inlineStr">
        <is>
          <t>AGUA</t>
        </is>
      </c>
      <c r="B717" s="296" t="inlineStr">
        <is>
          <t>T-164</t>
        </is>
      </c>
      <c r="C717" s="296" t="inlineStr">
        <is>
          <t>PI 144</t>
        </is>
      </c>
      <c r="D717" s="349" t="inlineStr">
        <is>
          <t>PI 157</t>
        </is>
      </c>
      <c r="E717" s="345" t="n">
        <v>0.21</v>
      </c>
      <c r="F717" s="349" t="inlineStr">
        <is>
          <t>200</t>
        </is>
      </c>
      <c r="G717" s="349" t="inlineStr">
        <is>
          <t>Tubo PVC</t>
        </is>
      </c>
      <c r="H717" s="345" t="n">
        <v>0.6</v>
      </c>
      <c r="I717" s="345" t="n">
        <v>0.1</v>
      </c>
      <c r="J717" s="365" t="inlineStr">
        <is>
          <t>PENDENTE</t>
        </is>
      </c>
    </row>
    <row r="718" ht="15" customHeight="1" s="290">
      <c r="A718" s="295" t="inlineStr">
        <is>
          <t>AGUA</t>
        </is>
      </c>
      <c r="B718" s="295" t="inlineStr">
        <is>
          <t>T-165</t>
        </is>
      </c>
      <c r="C718" s="295" t="inlineStr">
        <is>
          <t>PI 157</t>
        </is>
      </c>
      <c r="D718" s="334" t="inlineStr">
        <is>
          <t>PI 158</t>
        </is>
      </c>
      <c r="E718" s="340" t="n">
        <v>0.29</v>
      </c>
      <c r="F718" s="334" t="inlineStr">
        <is>
          <t>200</t>
        </is>
      </c>
      <c r="G718" s="334" t="inlineStr">
        <is>
          <t>Tubo PVC</t>
        </is>
      </c>
      <c r="H718" s="340" t="n">
        <v>0.6</v>
      </c>
      <c r="I718" s="340" t="n">
        <v>0.14</v>
      </c>
      <c r="J718" s="365" t="inlineStr">
        <is>
          <t>PENDENTE</t>
        </is>
      </c>
    </row>
    <row r="719" ht="15" customHeight="1" s="290">
      <c r="A719" s="296" t="inlineStr">
        <is>
          <t>AGUA</t>
        </is>
      </c>
      <c r="B719" s="296" t="inlineStr">
        <is>
          <t>T-166</t>
        </is>
      </c>
      <c r="C719" s="296" t="inlineStr">
        <is>
          <t>PI 158</t>
        </is>
      </c>
      <c r="D719" s="349" t="inlineStr">
        <is>
          <t>PI 159</t>
        </is>
      </c>
      <c r="E719" s="345" t="n">
        <v>0.35</v>
      </c>
      <c r="F719" s="349" t="inlineStr">
        <is>
          <t>200</t>
        </is>
      </c>
      <c r="G719" s="349" t="inlineStr">
        <is>
          <t>Tubo PVC</t>
        </is>
      </c>
      <c r="H719" s="345" t="n">
        <v>0.6</v>
      </c>
      <c r="I719" s="345" t="n">
        <v>0.17</v>
      </c>
      <c r="J719" s="365" t="inlineStr">
        <is>
          <t>PENDENTE</t>
        </is>
      </c>
    </row>
    <row r="720" ht="15" customHeight="1" s="290">
      <c r="A720" s="295" t="inlineStr">
        <is>
          <t>AGUA</t>
        </is>
      </c>
      <c r="B720" s="295" t="inlineStr">
        <is>
          <t>T-167</t>
        </is>
      </c>
      <c r="C720" s="295" t="inlineStr">
        <is>
          <t>PI 159</t>
        </is>
      </c>
      <c r="D720" s="334" t="inlineStr">
        <is>
          <t>PI 160</t>
        </is>
      </c>
      <c r="E720" s="340" t="n">
        <v>0.33</v>
      </c>
      <c r="F720" s="334" t="inlineStr">
        <is>
          <t>200</t>
        </is>
      </c>
      <c r="G720" s="334" t="inlineStr">
        <is>
          <t>Tubo PVC</t>
        </is>
      </c>
      <c r="H720" s="340" t="n">
        <v>0.6</v>
      </c>
      <c r="I720" s="340" t="n">
        <v>0.16</v>
      </c>
      <c r="J720" s="365" t="inlineStr">
        <is>
          <t>PENDENTE</t>
        </is>
      </c>
    </row>
    <row r="721" ht="15" customHeight="1" s="290">
      <c r="A721" s="296" t="inlineStr">
        <is>
          <t>AGUA</t>
        </is>
      </c>
      <c r="B721" s="296" t="inlineStr">
        <is>
          <t>T-168</t>
        </is>
      </c>
      <c r="C721" s="296" t="inlineStr">
        <is>
          <t>PI 160</t>
        </is>
      </c>
      <c r="D721" s="349" t="inlineStr">
        <is>
          <t>PI 161</t>
        </is>
      </c>
      <c r="E721" s="345" t="n">
        <v>0.75</v>
      </c>
      <c r="F721" s="349" t="inlineStr">
        <is>
          <t>200</t>
        </is>
      </c>
      <c r="G721" s="349" t="inlineStr">
        <is>
          <t>Tubo PVC</t>
        </is>
      </c>
      <c r="H721" s="345" t="n">
        <v>0.6</v>
      </c>
      <c r="I721" s="345" t="n">
        <v>0.36</v>
      </c>
      <c r="J721" s="365" t="inlineStr">
        <is>
          <t>PENDENTE</t>
        </is>
      </c>
    </row>
    <row r="722" ht="15" customHeight="1" s="290">
      <c r="A722" s="295" t="inlineStr">
        <is>
          <t>AGUA</t>
        </is>
      </c>
      <c r="B722" s="295" t="inlineStr">
        <is>
          <t>T-169</t>
        </is>
      </c>
      <c r="C722" s="295" t="inlineStr">
        <is>
          <t>PI 137</t>
        </is>
      </c>
      <c r="D722" s="334" t="inlineStr">
        <is>
          <t>PI 161</t>
        </is>
      </c>
      <c r="E722" s="340" t="n">
        <v>0.72</v>
      </c>
      <c r="F722" s="334" t="inlineStr">
        <is>
          <t>200</t>
        </is>
      </c>
      <c r="G722" s="334" t="inlineStr">
        <is>
          <t>Tubo PVC</t>
        </is>
      </c>
      <c r="H722" s="340" t="n">
        <v>0.6</v>
      </c>
      <c r="I722" s="340" t="n">
        <v>0.35</v>
      </c>
      <c r="J722" s="365" t="inlineStr">
        <is>
          <t>PENDENTE</t>
        </is>
      </c>
    </row>
    <row r="723" ht="15" customHeight="1" s="290">
      <c r="A723" s="296" t="inlineStr">
        <is>
          <t>AGUA</t>
        </is>
      </c>
      <c r="B723" s="296" t="inlineStr">
        <is>
          <t>T-170</t>
        </is>
      </c>
      <c r="C723" s="296" t="inlineStr">
        <is>
          <t>PV 05</t>
        </is>
      </c>
      <c r="D723" s="349" t="inlineStr">
        <is>
          <t>PI 163</t>
        </is>
      </c>
      <c r="E723" s="345" t="n">
        <v>3.03</v>
      </c>
      <c r="F723" s="349" t="inlineStr">
        <is>
          <t>300</t>
        </is>
      </c>
      <c r="G723" s="349" t="inlineStr">
        <is>
          <t>Tubo PVC</t>
        </is>
      </c>
      <c r="H723" s="345" t="n">
        <v>0.6</v>
      </c>
      <c r="I723" s="345" t="n">
        <v>1.45</v>
      </c>
      <c r="J723" s="365" t="inlineStr">
        <is>
          <t>PENDENTE</t>
        </is>
      </c>
    </row>
    <row r="724" ht="15" customHeight="1" s="290">
      <c r="A724" s="295" t="inlineStr">
        <is>
          <t>AGUA</t>
        </is>
      </c>
      <c r="B724" s="295" t="inlineStr">
        <is>
          <t>T-171</t>
        </is>
      </c>
      <c r="C724" s="295" t="inlineStr">
        <is>
          <t>PI 164</t>
        </is>
      </c>
      <c r="D724" s="334" t="inlineStr">
        <is>
          <t>PI 165</t>
        </is>
      </c>
      <c r="E724" s="340" t="n">
        <v>1.46</v>
      </c>
      <c r="F724" s="334" t="inlineStr">
        <is>
          <t>300</t>
        </is>
      </c>
      <c r="G724" s="334" t="inlineStr">
        <is>
          <t>Tubo PVC</t>
        </is>
      </c>
      <c r="H724" s="340" t="n">
        <v>0.6</v>
      </c>
      <c r="I724" s="340" t="n">
        <v>0.7</v>
      </c>
      <c r="J724" s="365" t="inlineStr">
        <is>
          <t>PENDENTE</t>
        </is>
      </c>
    </row>
    <row r="725" ht="15" customHeight="1" s="290">
      <c r="A725" s="296" t="inlineStr">
        <is>
          <t>AGUA</t>
        </is>
      </c>
      <c r="B725" s="296" t="inlineStr">
        <is>
          <t>T-172</t>
        </is>
      </c>
      <c r="C725" s="296" t="inlineStr">
        <is>
          <t>PI 165</t>
        </is>
      </c>
      <c r="D725" s="349" t="inlineStr">
        <is>
          <t>PI 166</t>
        </is>
      </c>
      <c r="E725" s="345" t="n">
        <v>1.84</v>
      </c>
      <c r="F725" s="349" t="inlineStr">
        <is>
          <t>300</t>
        </is>
      </c>
      <c r="G725" s="349" t="inlineStr">
        <is>
          <t>Tubo PVC</t>
        </is>
      </c>
      <c r="H725" s="345" t="n">
        <v>0.6</v>
      </c>
      <c r="I725" s="345" t="n">
        <v>0.88</v>
      </c>
      <c r="J725" s="365" t="inlineStr">
        <is>
          <t>PENDENTE</t>
        </is>
      </c>
    </row>
    <row r="726" ht="15" customHeight="1" s="290">
      <c r="A726" s="295" t="inlineStr">
        <is>
          <t>AGUA</t>
        </is>
      </c>
      <c r="B726" s="295" t="inlineStr">
        <is>
          <t>T-173</t>
        </is>
      </c>
      <c r="C726" s="295" t="inlineStr">
        <is>
          <t>PI 166</t>
        </is>
      </c>
      <c r="D726" s="334" t="inlineStr">
        <is>
          <t>PI 167</t>
        </is>
      </c>
      <c r="E726" s="340" t="n">
        <v>1.88</v>
      </c>
      <c r="F726" s="334" t="inlineStr">
        <is>
          <t>300</t>
        </is>
      </c>
      <c r="G726" s="334" t="inlineStr">
        <is>
          <t>Tubo PVC</t>
        </is>
      </c>
      <c r="H726" s="340" t="n">
        <v>0.6</v>
      </c>
      <c r="I726" s="340" t="n">
        <v>0.9</v>
      </c>
      <c r="J726" s="365" t="inlineStr">
        <is>
          <t>PENDENTE</t>
        </is>
      </c>
    </row>
    <row r="727" ht="15" customHeight="1" s="290">
      <c r="A727" s="296" t="inlineStr">
        <is>
          <t>AGUA</t>
        </is>
      </c>
      <c r="B727" s="296" t="inlineStr">
        <is>
          <t>T-174</t>
        </is>
      </c>
      <c r="C727" s="296" t="inlineStr">
        <is>
          <t>PI 167</t>
        </is>
      </c>
      <c r="D727" s="349" t="inlineStr">
        <is>
          <t>PI 168</t>
        </is>
      </c>
      <c r="E727" s="345" t="n">
        <v>1.5</v>
      </c>
      <c r="F727" s="349" t="inlineStr">
        <is>
          <t>300</t>
        </is>
      </c>
      <c r="G727" s="349" t="inlineStr">
        <is>
          <t>Tubo PVC</t>
        </is>
      </c>
      <c r="H727" s="345" t="n">
        <v>0.6</v>
      </c>
      <c r="I727" s="345" t="n">
        <v>0.72</v>
      </c>
      <c r="J727" s="365" t="inlineStr">
        <is>
          <t>PENDENTE</t>
        </is>
      </c>
    </row>
    <row r="728" ht="15" customHeight="1" s="290">
      <c r="A728" s="295" t="inlineStr">
        <is>
          <t>AGUA</t>
        </is>
      </c>
      <c r="B728" s="295" t="inlineStr">
        <is>
          <t>T-175</t>
        </is>
      </c>
      <c r="C728" s="295" t="inlineStr">
        <is>
          <t>PI 168</t>
        </is>
      </c>
      <c r="D728" s="334" t="inlineStr">
        <is>
          <t>PI 169</t>
        </is>
      </c>
      <c r="E728" s="340" t="n">
        <v>0.15</v>
      </c>
      <c r="F728" s="334" t="inlineStr">
        <is>
          <t>300</t>
        </is>
      </c>
      <c r="G728" s="334" t="inlineStr">
        <is>
          <t>Tubo PVC</t>
        </is>
      </c>
      <c r="H728" s="340" t="n">
        <v>0.6</v>
      </c>
      <c r="I728" s="340" t="n">
        <v>0.07000000000000001</v>
      </c>
      <c r="J728" s="365" t="inlineStr">
        <is>
          <t>PENDENTE</t>
        </is>
      </c>
    </row>
    <row r="729" ht="15" customHeight="1" s="290">
      <c r="A729" s="296" t="inlineStr">
        <is>
          <t>AGUA</t>
        </is>
      </c>
      <c r="B729" s="296" t="inlineStr">
        <is>
          <t>T-176</t>
        </is>
      </c>
      <c r="C729" s="296" t="inlineStr">
        <is>
          <t>PI 169</t>
        </is>
      </c>
      <c r="D729" s="349" t="inlineStr">
        <is>
          <t>PI 170</t>
        </is>
      </c>
      <c r="E729" s="345" t="n">
        <v>0.12</v>
      </c>
      <c r="F729" s="349" t="inlineStr">
        <is>
          <t>300</t>
        </is>
      </c>
      <c r="G729" s="349" t="inlineStr">
        <is>
          <t>Tubo PVC</t>
        </is>
      </c>
      <c r="H729" s="345" t="n">
        <v>0.6</v>
      </c>
      <c r="I729" s="345" t="n">
        <v>0.06</v>
      </c>
      <c r="J729" s="365" t="inlineStr">
        <is>
          <t>PENDENTE</t>
        </is>
      </c>
    </row>
    <row r="730" ht="15" customHeight="1" s="290">
      <c r="A730" s="295" t="inlineStr">
        <is>
          <t>AGUA</t>
        </is>
      </c>
      <c r="B730" s="295" t="inlineStr">
        <is>
          <t>T-177</t>
        </is>
      </c>
      <c r="C730" s="295" t="inlineStr">
        <is>
          <t>PI 170</t>
        </is>
      </c>
      <c r="D730" s="334" t="inlineStr">
        <is>
          <t>PI 171</t>
        </is>
      </c>
      <c r="E730" s="340" t="n">
        <v>0.9399999999999999</v>
      </c>
      <c r="F730" s="334" t="inlineStr">
        <is>
          <t>300</t>
        </is>
      </c>
      <c r="G730" s="334" t="inlineStr">
        <is>
          <t>Tubo PVC</t>
        </is>
      </c>
      <c r="H730" s="340" t="n">
        <v>0.6</v>
      </c>
      <c r="I730" s="340" t="n">
        <v>0.45</v>
      </c>
      <c r="J730" s="365" t="inlineStr">
        <is>
          <t>PENDENTE</t>
        </is>
      </c>
    </row>
    <row r="731" ht="15" customHeight="1" s="290">
      <c r="A731" s="296" t="inlineStr">
        <is>
          <t>AGUA</t>
        </is>
      </c>
      <c r="B731" s="296" t="inlineStr">
        <is>
          <t>T-178</t>
        </is>
      </c>
      <c r="C731" s="296" t="inlineStr">
        <is>
          <t>PI 171</t>
        </is>
      </c>
      <c r="D731" s="349" t="inlineStr">
        <is>
          <t>PI 172</t>
        </is>
      </c>
      <c r="E731" s="345" t="n">
        <v>0.19</v>
      </c>
      <c r="F731" s="349" t="inlineStr">
        <is>
          <t>300</t>
        </is>
      </c>
      <c r="G731" s="349" t="inlineStr">
        <is>
          <t>Tubo PVC</t>
        </is>
      </c>
      <c r="H731" s="345" t="n">
        <v>0.6</v>
      </c>
      <c r="I731" s="345" t="n">
        <v>0.09</v>
      </c>
      <c r="J731" s="365" t="inlineStr">
        <is>
          <t>PENDENTE</t>
        </is>
      </c>
    </row>
    <row r="732" ht="15" customHeight="1" s="290">
      <c r="A732" s="295" t="inlineStr">
        <is>
          <t>AGUA</t>
        </is>
      </c>
      <c r="B732" s="295" t="inlineStr">
        <is>
          <t>T-179</t>
        </is>
      </c>
      <c r="C732" s="295" t="inlineStr">
        <is>
          <t>PI 172</t>
        </is>
      </c>
      <c r="D732" s="334" t="inlineStr">
        <is>
          <t>PI 173</t>
        </is>
      </c>
      <c r="E732" s="340" t="n">
        <v>0.23</v>
      </c>
      <c r="F732" s="334" t="inlineStr">
        <is>
          <t>300</t>
        </is>
      </c>
      <c r="G732" s="334" t="inlineStr">
        <is>
          <t>Tubo PVC</t>
        </is>
      </c>
      <c r="H732" s="340" t="n">
        <v>0.6</v>
      </c>
      <c r="I732" s="340" t="n">
        <v>0.11</v>
      </c>
      <c r="J732" s="365" t="inlineStr">
        <is>
          <t>PENDENTE</t>
        </is>
      </c>
    </row>
    <row r="733" ht="15" customHeight="1" s="290">
      <c r="A733" s="296" t="inlineStr">
        <is>
          <t>AGUA</t>
        </is>
      </c>
      <c r="B733" s="296" t="inlineStr">
        <is>
          <t>T-180</t>
        </is>
      </c>
      <c r="C733" s="296" t="inlineStr">
        <is>
          <t>PI 174</t>
        </is>
      </c>
      <c r="D733" s="349" t="inlineStr">
        <is>
          <t>PI 173</t>
        </is>
      </c>
      <c r="E733" s="345" t="n">
        <v>1.17</v>
      </c>
      <c r="F733" s="349" t="inlineStr">
        <is>
          <t>300</t>
        </is>
      </c>
      <c r="G733" s="349" t="inlineStr">
        <is>
          <t>Tubo PVC</t>
        </is>
      </c>
      <c r="H733" s="345" t="n">
        <v>0.6</v>
      </c>
      <c r="I733" s="345" t="n">
        <v>0.5600000000000001</v>
      </c>
      <c r="J733" s="365" t="inlineStr">
        <is>
          <t>PENDENTE</t>
        </is>
      </c>
    </row>
    <row r="734" ht="15" customHeight="1" s="290">
      <c r="A734" s="295" t="inlineStr">
        <is>
          <t>AGUA</t>
        </is>
      </c>
      <c r="B734" s="295" t="inlineStr">
        <is>
          <t>T-181</t>
        </is>
      </c>
      <c r="C734" s="295" t="inlineStr">
        <is>
          <t>PI 174</t>
        </is>
      </c>
      <c r="D734" s="334" t="inlineStr">
        <is>
          <t>PI 175</t>
        </is>
      </c>
      <c r="E734" s="340" t="n">
        <v>1.24</v>
      </c>
      <c r="F734" s="334" t="inlineStr">
        <is>
          <t>300</t>
        </is>
      </c>
      <c r="G734" s="334" t="inlineStr">
        <is>
          <t>Tubo PVC</t>
        </is>
      </c>
      <c r="H734" s="340" t="n">
        <v>0.6</v>
      </c>
      <c r="I734" s="340" t="n">
        <v>0.6</v>
      </c>
      <c r="J734" s="365" t="inlineStr">
        <is>
          <t>PENDENTE</t>
        </is>
      </c>
    </row>
    <row r="735" ht="15" customHeight="1" s="290">
      <c r="A735" s="296" t="inlineStr">
        <is>
          <t>AGUA</t>
        </is>
      </c>
      <c r="B735" s="296" t="inlineStr">
        <is>
          <t>T-182</t>
        </is>
      </c>
      <c r="C735" s="296" t="inlineStr">
        <is>
          <t>PI 175</t>
        </is>
      </c>
      <c r="D735" s="349" t="inlineStr">
        <is>
          <t>PI 176</t>
        </is>
      </c>
      <c r="E735" s="345" t="n">
        <v>0.54</v>
      </c>
      <c r="F735" s="349" t="inlineStr">
        <is>
          <t>300</t>
        </is>
      </c>
      <c r="G735" s="349" t="inlineStr">
        <is>
          <t>Tubo PVC</t>
        </is>
      </c>
      <c r="H735" s="345" t="n">
        <v>0.6</v>
      </c>
      <c r="I735" s="345" t="n">
        <v>0.26</v>
      </c>
      <c r="J735" s="365" t="inlineStr">
        <is>
          <t>PENDENTE</t>
        </is>
      </c>
    </row>
    <row r="736" ht="15" customHeight="1" s="290">
      <c r="A736" s="295" t="inlineStr">
        <is>
          <t>AGUA</t>
        </is>
      </c>
      <c r="B736" s="295" t="inlineStr">
        <is>
          <t>T-183</t>
        </is>
      </c>
      <c r="C736" s="295" t="inlineStr">
        <is>
          <t>PI 176</t>
        </is>
      </c>
      <c r="D736" s="334" t="inlineStr">
        <is>
          <t>PI 177</t>
        </is>
      </c>
      <c r="E736" s="340" t="n">
        <v>0.36</v>
      </c>
      <c r="F736" s="334" t="inlineStr">
        <is>
          <t>300</t>
        </is>
      </c>
      <c r="G736" s="334" t="inlineStr">
        <is>
          <t>Tubo PVC</t>
        </is>
      </c>
      <c r="H736" s="340" t="n">
        <v>0.6</v>
      </c>
      <c r="I736" s="340" t="n">
        <v>0.17</v>
      </c>
      <c r="J736" s="365" t="inlineStr">
        <is>
          <t>PENDENTE</t>
        </is>
      </c>
    </row>
    <row r="737" ht="15" customHeight="1" s="290">
      <c r="A737" s="296" t="inlineStr">
        <is>
          <t>AGUA</t>
        </is>
      </c>
      <c r="B737" s="296" t="inlineStr">
        <is>
          <t>T-184</t>
        </is>
      </c>
      <c r="C737" s="296" t="inlineStr">
        <is>
          <t>PI 177</t>
        </is>
      </c>
      <c r="D737" s="349" t="inlineStr">
        <is>
          <t>PI 178</t>
        </is>
      </c>
      <c r="E737" s="345" t="n">
        <v>0.63</v>
      </c>
      <c r="F737" s="349" t="inlineStr">
        <is>
          <t>300</t>
        </is>
      </c>
      <c r="G737" s="349" t="inlineStr">
        <is>
          <t>Tubo PVC</t>
        </is>
      </c>
      <c r="H737" s="345" t="n">
        <v>0.6</v>
      </c>
      <c r="I737" s="345" t="n">
        <v>0.3</v>
      </c>
      <c r="J737" s="365" t="inlineStr">
        <is>
          <t>PENDENTE</t>
        </is>
      </c>
    </row>
    <row r="738" ht="15" customHeight="1" s="290">
      <c r="A738" s="295" t="inlineStr">
        <is>
          <t>AGUA</t>
        </is>
      </c>
      <c r="B738" s="295" t="inlineStr">
        <is>
          <t>T-185</t>
        </is>
      </c>
      <c r="C738" s="295" t="inlineStr">
        <is>
          <t>PI 178</t>
        </is>
      </c>
      <c r="D738" s="334" t="inlineStr">
        <is>
          <t>PI 179</t>
        </is>
      </c>
      <c r="E738" s="340" t="n">
        <v>1.01</v>
      </c>
      <c r="F738" s="334" t="inlineStr">
        <is>
          <t>300</t>
        </is>
      </c>
      <c r="G738" s="334" t="inlineStr">
        <is>
          <t>Tubo PVC</t>
        </is>
      </c>
      <c r="H738" s="340" t="n">
        <v>0.6</v>
      </c>
      <c r="I738" s="340" t="n">
        <v>0.48</v>
      </c>
      <c r="J738" s="365" t="inlineStr">
        <is>
          <t>PENDENTE</t>
        </is>
      </c>
    </row>
    <row r="739" ht="15" customHeight="1" s="290">
      <c r="A739" s="296" t="inlineStr">
        <is>
          <t>AGUA</t>
        </is>
      </c>
      <c r="B739" s="296" t="inlineStr">
        <is>
          <t>T-186</t>
        </is>
      </c>
      <c r="C739" s="296" t="inlineStr">
        <is>
          <t>PI 179</t>
        </is>
      </c>
      <c r="D739" s="349" t="inlineStr">
        <is>
          <t>PI 180</t>
        </is>
      </c>
      <c r="E739" s="345" t="n">
        <v>0.74</v>
      </c>
      <c r="F739" s="349" t="inlineStr">
        <is>
          <t>300</t>
        </is>
      </c>
      <c r="G739" s="349" t="inlineStr">
        <is>
          <t>Tubo PVC</t>
        </is>
      </c>
      <c r="H739" s="345" t="n">
        <v>0.6</v>
      </c>
      <c r="I739" s="345" t="n">
        <v>0.36</v>
      </c>
      <c r="J739" s="365" t="inlineStr">
        <is>
          <t>PENDENTE</t>
        </is>
      </c>
    </row>
    <row r="740" ht="15" customHeight="1" s="290">
      <c r="A740" s="295" t="inlineStr">
        <is>
          <t>AGUA</t>
        </is>
      </c>
      <c r="B740" s="295" t="inlineStr">
        <is>
          <t>T-187</t>
        </is>
      </c>
      <c r="C740" s="295" t="inlineStr">
        <is>
          <t>PI 180</t>
        </is>
      </c>
      <c r="D740" s="334" t="inlineStr">
        <is>
          <t>PI 181</t>
        </is>
      </c>
      <c r="E740" s="340" t="n">
        <v>0.66</v>
      </c>
      <c r="F740" s="334" t="inlineStr">
        <is>
          <t>300</t>
        </is>
      </c>
      <c r="G740" s="334" t="inlineStr">
        <is>
          <t>Tubo PVC</t>
        </is>
      </c>
      <c r="H740" s="340" t="n">
        <v>0.6</v>
      </c>
      <c r="I740" s="340" t="n">
        <v>0.32</v>
      </c>
      <c r="J740" s="365" t="inlineStr">
        <is>
          <t>PENDENTE</t>
        </is>
      </c>
    </row>
    <row r="741" ht="15" customHeight="1" s="290">
      <c r="A741" s="296" t="inlineStr">
        <is>
          <t>AGUA</t>
        </is>
      </c>
      <c r="B741" s="296" t="inlineStr">
        <is>
          <t>T-188</t>
        </is>
      </c>
      <c r="C741" s="296" t="inlineStr">
        <is>
          <t>PI 181</t>
        </is>
      </c>
      <c r="D741" s="349" t="inlineStr">
        <is>
          <t>PI 182</t>
        </is>
      </c>
      <c r="E741" s="345" t="n">
        <v>1.89</v>
      </c>
      <c r="F741" s="349" t="inlineStr">
        <is>
          <t>300</t>
        </is>
      </c>
      <c r="G741" s="349" t="inlineStr">
        <is>
          <t>Tubo PVC</t>
        </is>
      </c>
      <c r="H741" s="345" t="n">
        <v>0.6</v>
      </c>
      <c r="I741" s="345" t="n">
        <v>0.91</v>
      </c>
      <c r="J741" s="365" t="inlineStr">
        <is>
          <t>PENDENTE</t>
        </is>
      </c>
    </row>
    <row r="742" ht="15" customHeight="1" s="290">
      <c r="A742" s="295" t="inlineStr">
        <is>
          <t>AGUA</t>
        </is>
      </c>
      <c r="B742" s="295" t="inlineStr">
        <is>
          <t>T-189</t>
        </is>
      </c>
      <c r="C742" s="295" t="inlineStr">
        <is>
          <t>PI 166</t>
        </is>
      </c>
      <c r="D742" s="334" t="inlineStr">
        <is>
          <t>PI 183</t>
        </is>
      </c>
      <c r="E742" s="340" t="n">
        <v>1.7</v>
      </c>
      <c r="F742" s="334" t="inlineStr">
        <is>
          <t>200</t>
        </is>
      </c>
      <c r="G742" s="334" t="inlineStr">
        <is>
          <t>Tubo PVC</t>
        </is>
      </c>
      <c r="H742" s="340" t="n">
        <v>0.6</v>
      </c>
      <c r="I742" s="340" t="n">
        <v>0.82</v>
      </c>
      <c r="J742" s="365" t="inlineStr">
        <is>
          <t>PENDENTE</t>
        </is>
      </c>
    </row>
    <row r="743" ht="15" customHeight="1" s="290">
      <c r="A743" s="296" t="inlineStr">
        <is>
          <t>AGUA</t>
        </is>
      </c>
      <c r="B743" s="296" t="inlineStr">
        <is>
          <t>T-190</t>
        </is>
      </c>
      <c r="C743" s="296" t="inlineStr">
        <is>
          <t>PI 183</t>
        </is>
      </c>
      <c r="D743" s="349" t="inlineStr">
        <is>
          <t>PI 184</t>
        </is>
      </c>
      <c r="E743" s="345" t="n">
        <v>1.51</v>
      </c>
      <c r="F743" s="349" t="inlineStr">
        <is>
          <t>200</t>
        </is>
      </c>
      <c r="G743" s="349" t="inlineStr">
        <is>
          <t>Tubo PVC</t>
        </is>
      </c>
      <c r="H743" s="345" t="n">
        <v>0.6</v>
      </c>
      <c r="I743" s="345" t="n">
        <v>0.72</v>
      </c>
      <c r="J743" s="365" t="inlineStr">
        <is>
          <t>PENDENTE</t>
        </is>
      </c>
    </row>
    <row r="744" ht="15" customHeight="1" s="290">
      <c r="A744" s="295" t="inlineStr">
        <is>
          <t>AGUA</t>
        </is>
      </c>
      <c r="B744" s="295" t="inlineStr">
        <is>
          <t>T-191</t>
        </is>
      </c>
      <c r="C744" s="295" t="inlineStr">
        <is>
          <t>PI 184</t>
        </is>
      </c>
      <c r="D744" s="334" t="inlineStr">
        <is>
          <t>PI 185</t>
        </is>
      </c>
      <c r="E744" s="340" t="n">
        <v>1.78</v>
      </c>
      <c r="F744" s="334" t="inlineStr">
        <is>
          <t>200</t>
        </is>
      </c>
      <c r="G744" s="334" t="inlineStr">
        <is>
          <t>Tubo PVC</t>
        </is>
      </c>
      <c r="H744" s="340" t="n">
        <v>0.6</v>
      </c>
      <c r="I744" s="340" t="n">
        <v>0.85</v>
      </c>
      <c r="J744" s="365" t="inlineStr">
        <is>
          <t>PENDENTE</t>
        </is>
      </c>
    </row>
    <row r="745" ht="15" customHeight="1" s="290">
      <c r="A745" s="296" t="inlineStr">
        <is>
          <t>AGUA</t>
        </is>
      </c>
      <c r="B745" s="296" t="inlineStr">
        <is>
          <t>T-192</t>
        </is>
      </c>
      <c r="C745" s="296" t="inlineStr">
        <is>
          <t>PI 185</t>
        </is>
      </c>
      <c r="D745" s="349" t="inlineStr">
        <is>
          <t>PI 186</t>
        </is>
      </c>
      <c r="E745" s="345" t="n">
        <v>0.35</v>
      </c>
      <c r="F745" s="349" t="inlineStr">
        <is>
          <t>200</t>
        </is>
      </c>
      <c r="G745" s="349" t="inlineStr">
        <is>
          <t>Tubo PVC</t>
        </is>
      </c>
      <c r="H745" s="345" t="n">
        <v>0.6</v>
      </c>
      <c r="I745" s="345" t="n">
        <v>0.17</v>
      </c>
      <c r="J745" s="365" t="inlineStr">
        <is>
          <t>PENDENTE</t>
        </is>
      </c>
    </row>
    <row r="746" ht="15" customHeight="1" s="290">
      <c r="A746" s="295" t="inlineStr">
        <is>
          <t>AGUA</t>
        </is>
      </c>
      <c r="B746" s="295" t="inlineStr">
        <is>
          <t>T-193</t>
        </is>
      </c>
      <c r="C746" s="295" t="inlineStr">
        <is>
          <t>PI 186</t>
        </is>
      </c>
      <c r="D746" s="334" t="inlineStr">
        <is>
          <t>PI 187</t>
        </is>
      </c>
      <c r="E746" s="340" t="n">
        <v>0.48</v>
      </c>
      <c r="F746" s="334" t="inlineStr">
        <is>
          <t>200</t>
        </is>
      </c>
      <c r="G746" s="334" t="inlineStr">
        <is>
          <t>Tubo PVC</t>
        </is>
      </c>
      <c r="H746" s="340" t="n">
        <v>0.6</v>
      </c>
      <c r="I746" s="340" t="n">
        <v>0.23</v>
      </c>
      <c r="J746" s="365" t="inlineStr">
        <is>
          <t>PENDENTE</t>
        </is>
      </c>
    </row>
    <row r="747" ht="15" customHeight="1" s="290">
      <c r="A747" s="296" t="inlineStr">
        <is>
          <t>AGUA</t>
        </is>
      </c>
      <c r="B747" s="296" t="inlineStr">
        <is>
          <t>T-194</t>
        </is>
      </c>
      <c r="C747" s="296" t="inlineStr">
        <is>
          <t>PI 187</t>
        </is>
      </c>
      <c r="D747" s="349" t="inlineStr">
        <is>
          <t>PI 188</t>
        </is>
      </c>
      <c r="E747" s="345" t="n">
        <v>0.16</v>
      </c>
      <c r="F747" s="349" t="inlineStr">
        <is>
          <t>200</t>
        </is>
      </c>
      <c r="G747" s="349" t="inlineStr">
        <is>
          <t>Tubo PVC</t>
        </is>
      </c>
      <c r="H747" s="345" t="n">
        <v>0.6</v>
      </c>
      <c r="I747" s="345" t="n">
        <v>0.08</v>
      </c>
      <c r="J747" s="365" t="inlineStr">
        <is>
          <t>PENDENTE</t>
        </is>
      </c>
    </row>
    <row r="748" ht="15" customHeight="1" s="290">
      <c r="A748" s="295" t="inlineStr">
        <is>
          <t>AGUA</t>
        </is>
      </c>
      <c r="B748" s="295" t="inlineStr">
        <is>
          <t>T-195</t>
        </is>
      </c>
      <c r="C748" s="295" t="inlineStr">
        <is>
          <t>PI 188</t>
        </is>
      </c>
      <c r="D748" s="334" t="inlineStr">
        <is>
          <t>PI 189</t>
        </is>
      </c>
      <c r="E748" s="340" t="n">
        <v>0.25</v>
      </c>
      <c r="F748" s="334" t="inlineStr">
        <is>
          <t>200</t>
        </is>
      </c>
      <c r="G748" s="334" t="inlineStr">
        <is>
          <t>Tubo PVC</t>
        </is>
      </c>
      <c r="H748" s="340" t="n">
        <v>0.6</v>
      </c>
      <c r="I748" s="340" t="n">
        <v>0.12</v>
      </c>
      <c r="J748" s="365" t="inlineStr">
        <is>
          <t>PENDENTE</t>
        </is>
      </c>
    </row>
    <row r="749" ht="15" customHeight="1" s="290">
      <c r="A749" s="296" t="inlineStr">
        <is>
          <t>AGUA</t>
        </is>
      </c>
      <c r="B749" s="296" t="inlineStr">
        <is>
          <t>T-196</t>
        </is>
      </c>
      <c r="C749" s="296" t="inlineStr">
        <is>
          <t>PI 189</t>
        </is>
      </c>
      <c r="D749" s="349" t="inlineStr">
        <is>
          <t>PI 190</t>
        </is>
      </c>
      <c r="E749" s="345" t="n">
        <v>0.55</v>
      </c>
      <c r="F749" s="349" t="inlineStr">
        <is>
          <t>200</t>
        </is>
      </c>
      <c r="G749" s="349" t="inlineStr">
        <is>
          <t>Tubo PVC</t>
        </is>
      </c>
      <c r="H749" s="345" t="n">
        <v>1.05</v>
      </c>
      <c r="I749" s="345" t="n">
        <v>0.46</v>
      </c>
      <c r="J749" s="365" t="inlineStr">
        <is>
          <t>PENDENTE</t>
        </is>
      </c>
    </row>
    <row r="750" ht="15" customHeight="1" s="290">
      <c r="A750" s="295" t="inlineStr">
        <is>
          <t>AGUA</t>
        </is>
      </c>
      <c r="B750" s="295" t="inlineStr">
        <is>
          <t>T-197</t>
        </is>
      </c>
      <c r="C750" s="295" t="inlineStr">
        <is>
          <t>PI 190</t>
        </is>
      </c>
      <c r="D750" s="334" t="inlineStr">
        <is>
          <t>PI 191</t>
        </is>
      </c>
      <c r="E750" s="340" t="n">
        <v>0.4</v>
      </c>
      <c r="F750" s="334" t="inlineStr">
        <is>
          <t>200</t>
        </is>
      </c>
      <c r="G750" s="334" t="inlineStr">
        <is>
          <t>Tubo PVC</t>
        </is>
      </c>
      <c r="H750" s="340" t="n">
        <v>1.35</v>
      </c>
      <c r="I750" s="340" t="n">
        <v>0.43</v>
      </c>
      <c r="J750" s="365" t="inlineStr">
        <is>
          <t>PENDENTE</t>
        </is>
      </c>
    </row>
    <row r="751" ht="15" customHeight="1" s="290">
      <c r="A751" s="296" t="inlineStr">
        <is>
          <t>AGUA</t>
        </is>
      </c>
      <c r="B751" s="296" t="inlineStr">
        <is>
          <t>T-198</t>
        </is>
      </c>
      <c r="C751" s="296" t="inlineStr">
        <is>
          <t>PI 193</t>
        </is>
      </c>
      <c r="D751" s="349" t="inlineStr">
        <is>
          <t>PI 194</t>
        </is>
      </c>
      <c r="E751" s="345" t="n">
        <v>0.64</v>
      </c>
      <c r="F751" s="349" t="inlineStr">
        <is>
          <t>200</t>
        </is>
      </c>
      <c r="G751" s="349" t="inlineStr">
        <is>
          <t>Tubo PVC</t>
        </is>
      </c>
      <c r="H751" s="345" t="n">
        <v>0.6</v>
      </c>
      <c r="I751" s="345" t="n">
        <v>0.31</v>
      </c>
      <c r="J751" s="365" t="inlineStr">
        <is>
          <t>PENDENTE</t>
        </is>
      </c>
    </row>
    <row r="752" ht="15" customHeight="1" s="290">
      <c r="A752" s="295" t="inlineStr">
        <is>
          <t>AGUA</t>
        </is>
      </c>
      <c r="B752" s="295" t="inlineStr">
        <is>
          <t>T-199</t>
        </is>
      </c>
      <c r="C752" s="295" t="inlineStr">
        <is>
          <t>PI 194</t>
        </is>
      </c>
      <c r="D752" s="334" t="inlineStr">
        <is>
          <t>PI 195</t>
        </is>
      </c>
      <c r="E752" s="340" t="n">
        <v>0.34</v>
      </c>
      <c r="F752" s="334" t="inlineStr">
        <is>
          <t>200</t>
        </is>
      </c>
      <c r="G752" s="334" t="inlineStr">
        <is>
          <t>Tubo PVC</t>
        </is>
      </c>
      <c r="H752" s="340" t="n">
        <v>0.6</v>
      </c>
      <c r="I752" s="340" t="n">
        <v>0.16</v>
      </c>
      <c r="J752" s="365" t="inlineStr">
        <is>
          <t>PENDENTE</t>
        </is>
      </c>
    </row>
    <row r="753" ht="15" customHeight="1" s="290">
      <c r="A753" s="296" t="inlineStr">
        <is>
          <t>AGUA</t>
        </is>
      </c>
      <c r="B753" s="296" t="inlineStr">
        <is>
          <t>T-200</t>
        </is>
      </c>
      <c r="C753" s="296" t="inlineStr">
        <is>
          <t>PI 195</t>
        </is>
      </c>
      <c r="D753" s="349" t="inlineStr">
        <is>
          <t>PI 196</t>
        </is>
      </c>
      <c r="E753" s="345" t="n">
        <v>0.37</v>
      </c>
      <c r="F753" s="349" t="inlineStr">
        <is>
          <t>200</t>
        </is>
      </c>
      <c r="G753" s="349" t="inlineStr">
        <is>
          <t>Tubo PVC</t>
        </is>
      </c>
      <c r="H753" s="345" t="n">
        <v>0.6</v>
      </c>
      <c r="I753" s="345" t="n">
        <v>0.18</v>
      </c>
      <c r="J753" s="365" t="inlineStr">
        <is>
          <t>PENDENTE</t>
        </is>
      </c>
    </row>
    <row r="754" ht="15" customHeight="1" s="290">
      <c r="A754" s="295" t="inlineStr">
        <is>
          <t>AGUA</t>
        </is>
      </c>
      <c r="B754" s="295" t="inlineStr">
        <is>
          <t>T-201</t>
        </is>
      </c>
      <c r="C754" s="295" t="inlineStr">
        <is>
          <t>PI 196</t>
        </is>
      </c>
      <c r="D754" s="334" t="inlineStr">
        <is>
          <t>PI 197</t>
        </is>
      </c>
      <c r="E754" s="340" t="n">
        <v>0.27</v>
      </c>
      <c r="F754" s="334" t="inlineStr">
        <is>
          <t>200</t>
        </is>
      </c>
      <c r="G754" s="334" t="inlineStr">
        <is>
          <t>Tubo PVC</t>
        </is>
      </c>
      <c r="H754" s="340" t="n">
        <v>0.6</v>
      </c>
      <c r="I754" s="340" t="n">
        <v>0.13</v>
      </c>
      <c r="J754" s="365" t="inlineStr">
        <is>
          <t>PENDENTE</t>
        </is>
      </c>
    </row>
    <row r="755" ht="15" customHeight="1" s="290">
      <c r="A755" s="296" t="inlineStr">
        <is>
          <t>AGUA</t>
        </is>
      </c>
      <c r="B755" s="296" t="inlineStr">
        <is>
          <t>T-202</t>
        </is>
      </c>
      <c r="C755" s="296" t="inlineStr">
        <is>
          <t>PI 197</t>
        </is>
      </c>
      <c r="D755" s="349" t="inlineStr">
        <is>
          <t>PI 198</t>
        </is>
      </c>
      <c r="E755" s="345" t="n">
        <v>0.21</v>
      </c>
      <c r="F755" s="349" t="inlineStr">
        <is>
          <t>200</t>
        </is>
      </c>
      <c r="G755" s="349" t="inlineStr">
        <is>
          <t>Tubo PVC</t>
        </is>
      </c>
      <c r="H755" s="345" t="n">
        <v>0.6</v>
      </c>
      <c r="I755" s="345" t="n">
        <v>0.1</v>
      </c>
      <c r="J755" s="365" t="inlineStr">
        <is>
          <t>PENDENTE</t>
        </is>
      </c>
    </row>
    <row r="756" ht="15" customHeight="1" s="290">
      <c r="A756" s="295" t="inlineStr">
        <is>
          <t>AGUA</t>
        </is>
      </c>
      <c r="B756" s="295" t="inlineStr">
        <is>
          <t>T-203</t>
        </is>
      </c>
      <c r="C756" s="295" t="inlineStr">
        <is>
          <t>PI 198</t>
        </is>
      </c>
      <c r="D756" s="334" t="inlineStr">
        <is>
          <t>PI 176</t>
        </is>
      </c>
      <c r="E756" s="340" t="n">
        <v>1.29</v>
      </c>
      <c r="F756" s="334" t="inlineStr">
        <is>
          <t>200</t>
        </is>
      </c>
      <c r="G756" s="334" t="inlineStr">
        <is>
          <t>Tubo PVC</t>
        </is>
      </c>
      <c r="H756" s="340" t="n">
        <v>0.6</v>
      </c>
      <c r="I756" s="340" t="n">
        <v>0.62</v>
      </c>
      <c r="J756" s="365" t="inlineStr">
        <is>
          <t>PENDENTE</t>
        </is>
      </c>
    </row>
    <row r="757" ht="15" customHeight="1" s="290">
      <c r="A757" s="296" t="inlineStr">
        <is>
          <t>AGUA</t>
        </is>
      </c>
      <c r="B757" s="296" t="inlineStr">
        <is>
          <t>T-204</t>
        </is>
      </c>
      <c r="C757" s="296" t="inlineStr">
        <is>
          <t>PI 198</t>
        </is>
      </c>
      <c r="D757" s="349" t="inlineStr">
        <is>
          <t>PI 199</t>
        </is>
      </c>
      <c r="E757" s="345" t="n">
        <v>0.4</v>
      </c>
      <c r="F757" s="349" t="inlineStr">
        <is>
          <t>200</t>
        </is>
      </c>
      <c r="G757" s="349" t="inlineStr">
        <is>
          <t>Tubo PVC</t>
        </is>
      </c>
      <c r="H757" s="345" t="n">
        <v>0.6</v>
      </c>
      <c r="I757" s="345" t="n">
        <v>0.19</v>
      </c>
      <c r="J757" s="365" t="inlineStr">
        <is>
          <t>PENDENTE</t>
        </is>
      </c>
    </row>
    <row r="758" ht="15" customHeight="1" s="290">
      <c r="A758" s="295" t="inlineStr">
        <is>
          <t>AGUA</t>
        </is>
      </c>
      <c r="B758" s="295" t="inlineStr">
        <is>
          <t>T-205</t>
        </is>
      </c>
      <c r="C758" s="295" t="inlineStr">
        <is>
          <t>PI 199</t>
        </is>
      </c>
      <c r="D758" s="334" t="inlineStr">
        <is>
          <t>PI 200</t>
        </is>
      </c>
      <c r="E758" s="340" t="n">
        <v>0.34</v>
      </c>
      <c r="F758" s="334" t="inlineStr">
        <is>
          <t>200</t>
        </is>
      </c>
      <c r="G758" s="334" t="inlineStr">
        <is>
          <t>Tubo PVC</t>
        </is>
      </c>
      <c r="H758" s="340" t="n">
        <v>0.6</v>
      </c>
      <c r="I758" s="340" t="n">
        <v>0.16</v>
      </c>
      <c r="J758" s="365" t="inlineStr">
        <is>
          <t>PENDENTE</t>
        </is>
      </c>
    </row>
    <row r="759" ht="15" customHeight="1" s="290">
      <c r="A759" s="296" t="inlineStr">
        <is>
          <t>AGUA</t>
        </is>
      </c>
      <c r="B759" s="296" t="inlineStr">
        <is>
          <t>T-206</t>
        </is>
      </c>
      <c r="C759" s="296" t="inlineStr">
        <is>
          <t>PI 200</t>
        </is>
      </c>
      <c r="D759" s="349" t="inlineStr">
        <is>
          <t>PI 201</t>
        </is>
      </c>
      <c r="E759" s="345" t="n">
        <v>0.24</v>
      </c>
      <c r="F759" s="349" t="inlineStr">
        <is>
          <t>200</t>
        </is>
      </c>
      <c r="G759" s="349" t="inlineStr">
        <is>
          <t>Tubo PVC</t>
        </is>
      </c>
      <c r="H759" s="345" t="n">
        <v>0.6</v>
      </c>
      <c r="I759" s="345" t="n">
        <v>0.12</v>
      </c>
      <c r="J759" s="365" t="inlineStr">
        <is>
          <t>PENDENTE</t>
        </is>
      </c>
    </row>
    <row r="760" ht="15" customHeight="1" s="290">
      <c r="A760" s="295" t="inlineStr">
        <is>
          <t>AGUA</t>
        </is>
      </c>
      <c r="B760" s="295" t="inlineStr">
        <is>
          <t>T-207</t>
        </is>
      </c>
      <c r="C760" s="295" t="inlineStr">
        <is>
          <t>PI 201</t>
        </is>
      </c>
      <c r="D760" s="334" t="inlineStr">
        <is>
          <t>PI 202</t>
        </is>
      </c>
      <c r="E760" s="340" t="n">
        <v>0.59</v>
      </c>
      <c r="F760" s="334" t="inlineStr">
        <is>
          <t>200</t>
        </is>
      </c>
      <c r="G760" s="334" t="inlineStr">
        <is>
          <t>Tubo PVC</t>
        </is>
      </c>
      <c r="H760" s="340" t="n">
        <v>0.6</v>
      </c>
      <c r="I760" s="340" t="n">
        <v>0.28</v>
      </c>
      <c r="J760" s="365" t="inlineStr">
        <is>
          <t>PENDENTE</t>
        </is>
      </c>
    </row>
    <row r="761" ht="15" customHeight="1" s="290">
      <c r="A761" s="296" t="inlineStr">
        <is>
          <t>AGUA</t>
        </is>
      </c>
      <c r="B761" s="296" t="inlineStr">
        <is>
          <t>T-208</t>
        </is>
      </c>
      <c r="C761" s="296" t="inlineStr">
        <is>
          <t>PI 202</t>
        </is>
      </c>
      <c r="D761" s="349" t="inlineStr">
        <is>
          <t>PI 203</t>
        </is>
      </c>
      <c r="E761" s="345" t="n">
        <v>0.37</v>
      </c>
      <c r="F761" s="349" t="inlineStr">
        <is>
          <t>200</t>
        </is>
      </c>
      <c r="G761" s="349" t="inlineStr">
        <is>
          <t>Tubo PVC</t>
        </is>
      </c>
      <c r="H761" s="345" t="n">
        <v>0.6</v>
      </c>
      <c r="I761" s="345" t="n">
        <v>0.18</v>
      </c>
      <c r="J761" s="365" t="inlineStr">
        <is>
          <t>PENDENTE</t>
        </is>
      </c>
    </row>
    <row r="762" ht="15" customHeight="1" s="290">
      <c r="A762" s="295" t="inlineStr">
        <is>
          <t>AGUA</t>
        </is>
      </c>
      <c r="B762" s="295" t="inlineStr">
        <is>
          <t>T-209</t>
        </is>
      </c>
      <c r="C762" s="295" t="inlineStr">
        <is>
          <t>PI 203</t>
        </is>
      </c>
      <c r="D762" s="334" t="inlineStr">
        <is>
          <t>PI 204</t>
        </is>
      </c>
      <c r="E762" s="340" t="n">
        <v>0.53</v>
      </c>
      <c r="F762" s="334" t="inlineStr">
        <is>
          <t>200</t>
        </is>
      </c>
      <c r="G762" s="334" t="inlineStr">
        <is>
          <t>Tubo PVC</t>
        </is>
      </c>
      <c r="H762" s="340" t="n">
        <v>0.6</v>
      </c>
      <c r="I762" s="340" t="n">
        <v>0.25</v>
      </c>
      <c r="J762" s="365" t="inlineStr">
        <is>
          <t>PENDENTE</t>
        </is>
      </c>
    </row>
    <row r="763" ht="15" customHeight="1" s="290">
      <c r="A763" s="296" t="inlineStr">
        <is>
          <t>AGUA</t>
        </is>
      </c>
      <c r="B763" s="296" t="inlineStr">
        <is>
          <t>T-210</t>
        </is>
      </c>
      <c r="C763" s="296" t="inlineStr">
        <is>
          <t>PI 204</t>
        </is>
      </c>
      <c r="D763" s="349" t="inlineStr">
        <is>
          <t>PI 205</t>
        </is>
      </c>
      <c r="E763" s="345" t="n">
        <v>0.16</v>
      </c>
      <c r="F763" s="349" t="inlineStr">
        <is>
          <t>200</t>
        </is>
      </c>
      <c r="G763" s="349" t="inlineStr">
        <is>
          <t>Tubo PVC</t>
        </is>
      </c>
      <c r="H763" s="345" t="n">
        <v>0.6</v>
      </c>
      <c r="I763" s="345" t="n">
        <v>0.08</v>
      </c>
      <c r="J763" s="365" t="inlineStr">
        <is>
          <t>PENDENTE</t>
        </is>
      </c>
    </row>
    <row r="764" ht="15" customHeight="1" s="290">
      <c r="A764" s="295" t="inlineStr">
        <is>
          <t>AGUA</t>
        </is>
      </c>
      <c r="B764" s="295" t="inlineStr">
        <is>
          <t>T-211</t>
        </is>
      </c>
      <c r="C764" s="295" t="inlineStr">
        <is>
          <t>PI 205</t>
        </is>
      </c>
      <c r="D764" s="334" t="inlineStr">
        <is>
          <t>PI 210</t>
        </is>
      </c>
      <c r="E764" s="340" t="n">
        <v>0.67</v>
      </c>
      <c r="F764" s="334" t="inlineStr">
        <is>
          <t>200</t>
        </is>
      </c>
      <c r="G764" s="334" t="inlineStr">
        <is>
          <t>Tubo PVC</t>
        </is>
      </c>
      <c r="H764" s="340" t="n">
        <v>1</v>
      </c>
      <c r="I764" s="340" t="n">
        <v>0.54</v>
      </c>
      <c r="J764" s="365" t="inlineStr">
        <is>
          <t>PENDENTE</t>
        </is>
      </c>
    </row>
    <row r="765" ht="15" customHeight="1" s="290">
      <c r="A765" s="296" t="inlineStr">
        <is>
          <t>AGUA</t>
        </is>
      </c>
      <c r="B765" s="296" t="inlineStr">
        <is>
          <t>T-212</t>
        </is>
      </c>
      <c r="C765" s="296" t="inlineStr">
        <is>
          <t>PI 210</t>
        </is>
      </c>
      <c r="D765" s="349" t="inlineStr">
        <is>
          <t>PI 206</t>
        </is>
      </c>
      <c r="E765" s="345" t="n">
        <v>0.24</v>
      </c>
      <c r="F765" s="349" t="inlineStr">
        <is>
          <t>200</t>
        </is>
      </c>
      <c r="G765" s="349" t="inlineStr">
        <is>
          <t>Tubo PVC</t>
        </is>
      </c>
      <c r="H765" s="345" t="n">
        <v>1</v>
      </c>
      <c r="I765" s="345" t="n">
        <v>0.19</v>
      </c>
      <c r="J765" s="365" t="inlineStr">
        <is>
          <t>PENDENTE</t>
        </is>
      </c>
    </row>
    <row r="766" ht="15" customHeight="1" s="290">
      <c r="A766" s="295" t="inlineStr">
        <is>
          <t>AGUA</t>
        </is>
      </c>
      <c r="B766" s="295" t="inlineStr">
        <is>
          <t>T-213</t>
        </is>
      </c>
      <c r="C766" s="295" t="inlineStr">
        <is>
          <t>PI 207</t>
        </is>
      </c>
      <c r="D766" s="334" t="inlineStr">
        <is>
          <t>PI 206</t>
        </is>
      </c>
      <c r="E766" s="340" t="n">
        <v>0.61</v>
      </c>
      <c r="F766" s="334" t="inlineStr">
        <is>
          <t>200</t>
        </is>
      </c>
      <c r="G766" s="334" t="inlineStr">
        <is>
          <t>Tubo PVC</t>
        </is>
      </c>
      <c r="H766" s="340" t="n">
        <v>0.6</v>
      </c>
      <c r="I766" s="340" t="n">
        <v>0.29</v>
      </c>
      <c r="J766" s="365" t="inlineStr">
        <is>
          <t>PENDENTE</t>
        </is>
      </c>
    </row>
    <row r="767" ht="15" customHeight="1" s="290">
      <c r="A767" s="296" t="inlineStr">
        <is>
          <t>AGUA</t>
        </is>
      </c>
      <c r="B767" s="296" t="inlineStr">
        <is>
          <t>T-214</t>
        </is>
      </c>
      <c r="C767" s="296" t="inlineStr">
        <is>
          <t>PI 207</t>
        </is>
      </c>
      <c r="D767" s="349" t="inlineStr">
        <is>
          <t>PI 168</t>
        </is>
      </c>
      <c r="E767" s="345" t="n">
        <v>0.42</v>
      </c>
      <c r="F767" s="349" t="inlineStr">
        <is>
          <t>200</t>
        </is>
      </c>
      <c r="G767" s="349" t="inlineStr">
        <is>
          <t>Tubo PVC</t>
        </is>
      </c>
      <c r="H767" s="345" t="n">
        <v>0.6</v>
      </c>
      <c r="I767" s="345" t="n">
        <v>0.2</v>
      </c>
      <c r="J767" s="365" t="inlineStr">
        <is>
          <t>PENDENTE</t>
        </is>
      </c>
    </row>
    <row r="768" ht="15" customHeight="1" s="290">
      <c r="A768" s="295" t="inlineStr">
        <is>
          <t>AGUA</t>
        </is>
      </c>
      <c r="B768" s="295" t="inlineStr">
        <is>
          <t>T-215</t>
        </is>
      </c>
      <c r="C768" s="295" t="inlineStr">
        <is>
          <t>PI 195</t>
        </is>
      </c>
      <c r="D768" s="334" t="inlineStr">
        <is>
          <t>PI 208</t>
        </is>
      </c>
      <c r="E768" s="340" t="n">
        <v>0.25</v>
      </c>
      <c r="F768" s="334" t="inlineStr">
        <is>
          <t>200</t>
        </is>
      </c>
      <c r="G768" s="334" t="inlineStr">
        <is>
          <t>Tubo PVC</t>
        </is>
      </c>
      <c r="H768" s="340" t="n">
        <v>0.58</v>
      </c>
      <c r="I768" s="340" t="n">
        <v>0.12</v>
      </c>
      <c r="J768" s="365" t="inlineStr">
        <is>
          <t>PENDENTE</t>
        </is>
      </c>
    </row>
    <row r="769" ht="15" customHeight="1" s="290">
      <c r="A769" s="296" t="inlineStr">
        <is>
          <t>AGUA</t>
        </is>
      </c>
      <c r="B769" s="296" t="inlineStr">
        <is>
          <t>T-216</t>
        </is>
      </c>
      <c r="C769" s="296" t="inlineStr">
        <is>
          <t>PI 208</t>
        </is>
      </c>
      <c r="D769" s="349" t="inlineStr">
        <is>
          <t>PI 209</t>
        </is>
      </c>
      <c r="E769" s="345" t="n">
        <v>0.85</v>
      </c>
      <c r="F769" s="349" t="inlineStr">
        <is>
          <t>200</t>
        </is>
      </c>
      <c r="G769" s="349" t="inlineStr">
        <is>
          <t>Tubo PVC</t>
        </is>
      </c>
      <c r="H769" s="345" t="n">
        <v>1.18</v>
      </c>
      <c r="I769" s="345" t="n">
        <v>0.8</v>
      </c>
      <c r="J769" s="365" t="inlineStr">
        <is>
          <t>PENDENTE</t>
        </is>
      </c>
    </row>
    <row r="770" ht="15" customHeight="1" s="290">
      <c r="A770" s="295" t="inlineStr">
        <is>
          <t>AGUA</t>
        </is>
      </c>
      <c r="B770" s="295" t="inlineStr">
        <is>
          <t>T-217</t>
        </is>
      </c>
      <c r="C770" s="295" t="inlineStr">
        <is>
          <t>PI 209</t>
        </is>
      </c>
      <c r="D770" s="334" t="inlineStr">
        <is>
          <t>PI 211</t>
        </is>
      </c>
      <c r="E770" s="340" t="n">
        <v>0.17</v>
      </c>
      <c r="F770" s="334" t="inlineStr">
        <is>
          <t>200</t>
        </is>
      </c>
      <c r="G770" s="334" t="inlineStr">
        <is>
          <t>Tubo PVC</t>
        </is>
      </c>
      <c r="H770" s="340" t="n">
        <v>1.88</v>
      </c>
      <c r="I770" s="340" t="n">
        <v>0.26</v>
      </c>
      <c r="J770" s="365" t="inlineStr">
        <is>
          <t>PENDENTE</t>
        </is>
      </c>
    </row>
    <row r="771" ht="15" customHeight="1" s="290">
      <c r="A771" s="296" t="inlineStr">
        <is>
          <t>AGUA</t>
        </is>
      </c>
      <c r="B771" s="296" t="inlineStr">
        <is>
          <t>T-218</t>
        </is>
      </c>
      <c r="C771" s="296" t="inlineStr">
        <is>
          <t>PI 209</t>
        </is>
      </c>
      <c r="D771" s="349" t="inlineStr">
        <is>
          <t>PI 212</t>
        </is>
      </c>
      <c r="E771" s="345" t="n">
        <v>1.43</v>
      </c>
      <c r="F771" s="349" t="inlineStr">
        <is>
          <t>200</t>
        </is>
      </c>
      <c r="G771" s="349" t="inlineStr">
        <is>
          <t>Tubo PVC</t>
        </is>
      </c>
      <c r="H771" s="345" t="n">
        <v>1.2</v>
      </c>
      <c r="I771" s="345" t="n">
        <v>1.37</v>
      </c>
      <c r="J771" s="365" t="inlineStr">
        <is>
          <t>PENDENTE</t>
        </is>
      </c>
    </row>
    <row r="772" ht="15" customHeight="1" s="290">
      <c r="A772" s="295" t="inlineStr">
        <is>
          <t>AGUA</t>
        </is>
      </c>
      <c r="B772" s="295" t="inlineStr">
        <is>
          <t>T-219</t>
        </is>
      </c>
      <c r="C772" s="295" t="inlineStr">
        <is>
          <t>PI 212</t>
        </is>
      </c>
      <c r="D772" s="334" t="inlineStr">
        <is>
          <t>PI 213</t>
        </is>
      </c>
      <c r="E772" s="340" t="n">
        <v>1.14</v>
      </c>
      <c r="F772" s="334" t="inlineStr">
        <is>
          <t>200</t>
        </is>
      </c>
      <c r="G772" s="334" t="inlineStr">
        <is>
          <t>Tubo PVC</t>
        </is>
      </c>
      <c r="H772" s="340" t="n">
        <v>0.6</v>
      </c>
      <c r="I772" s="340" t="n">
        <v>0.55</v>
      </c>
      <c r="J772" s="365" t="inlineStr">
        <is>
          <t>PENDENTE</t>
        </is>
      </c>
    </row>
    <row r="773" ht="15" customHeight="1" s="290">
      <c r="A773" s="296" t="inlineStr">
        <is>
          <t>AGUA</t>
        </is>
      </c>
      <c r="B773" s="296" t="inlineStr">
        <is>
          <t>T-220</t>
        </is>
      </c>
      <c r="C773" s="296" t="inlineStr">
        <is>
          <t>PI 213</t>
        </is>
      </c>
      <c r="D773" s="349" t="inlineStr">
        <is>
          <t>PI 214</t>
        </is>
      </c>
      <c r="E773" s="345" t="n">
        <v>0.8</v>
      </c>
      <c r="F773" s="349" t="inlineStr">
        <is>
          <t>200</t>
        </is>
      </c>
      <c r="G773" s="349" t="inlineStr">
        <is>
          <t>Tubo PVC</t>
        </is>
      </c>
      <c r="H773" s="345" t="n">
        <v>0.6</v>
      </c>
      <c r="I773" s="345" t="n">
        <v>0.38</v>
      </c>
      <c r="J773" s="365" t="inlineStr">
        <is>
          <t>PENDENTE</t>
        </is>
      </c>
    </row>
    <row r="774" ht="15" customHeight="1" s="290">
      <c r="A774" s="295" t="inlineStr">
        <is>
          <t>AGUA</t>
        </is>
      </c>
      <c r="B774" s="295" t="inlineStr">
        <is>
          <t>T-221</t>
        </is>
      </c>
      <c r="C774" s="295" t="inlineStr">
        <is>
          <t>PI 214</t>
        </is>
      </c>
      <c r="D774" s="334" t="inlineStr">
        <is>
          <t>PI 215</t>
        </is>
      </c>
      <c r="E774" s="340" t="n">
        <v>0.68</v>
      </c>
      <c r="F774" s="334" t="inlineStr">
        <is>
          <t>200</t>
        </is>
      </c>
      <c r="G774" s="334" t="inlineStr">
        <is>
          <t>Tubo PVC</t>
        </is>
      </c>
      <c r="H774" s="340" t="n">
        <v>0.6</v>
      </c>
      <c r="I774" s="340" t="n">
        <v>0.33</v>
      </c>
      <c r="J774" s="365" t="inlineStr">
        <is>
          <t>PENDENTE</t>
        </is>
      </c>
    </row>
    <row r="775" ht="15" customHeight="1" s="290">
      <c r="A775" s="296" t="inlineStr">
        <is>
          <t>AGUA</t>
        </is>
      </c>
      <c r="B775" s="296" t="inlineStr">
        <is>
          <t>T-222</t>
        </is>
      </c>
      <c r="C775" s="296" t="inlineStr">
        <is>
          <t>PI 208</t>
        </is>
      </c>
      <c r="D775" s="349" t="inlineStr">
        <is>
          <t>PI 216</t>
        </is>
      </c>
      <c r="E775" s="345" t="n">
        <v>0.19</v>
      </c>
      <c r="F775" s="349" t="inlineStr">
        <is>
          <t>200</t>
        </is>
      </c>
      <c r="G775" s="349" t="inlineStr">
        <is>
          <t>Tubo PVC</t>
        </is>
      </c>
      <c r="H775" s="345" t="n">
        <v>0.58</v>
      </c>
      <c r="I775" s="345" t="n">
        <v>0.09</v>
      </c>
      <c r="J775" s="365" t="inlineStr">
        <is>
          <t>PENDENTE</t>
        </is>
      </c>
    </row>
    <row r="776" ht="15" customHeight="1" s="290">
      <c r="A776" s="295" t="inlineStr">
        <is>
          <t>AGUA</t>
        </is>
      </c>
      <c r="B776" s="295" t="inlineStr">
        <is>
          <t>T-223</t>
        </is>
      </c>
      <c r="C776" s="295" t="inlineStr">
        <is>
          <t>PI 216</t>
        </is>
      </c>
      <c r="D776" s="334" t="inlineStr">
        <is>
          <t>PI 217</t>
        </is>
      </c>
      <c r="E776" s="340" t="n">
        <v>0.25</v>
      </c>
      <c r="F776" s="334" t="inlineStr">
        <is>
          <t>200</t>
        </is>
      </c>
      <c r="G776" s="334" t="inlineStr">
        <is>
          <t>Tubo PVC</t>
        </is>
      </c>
      <c r="H776" s="340" t="n">
        <v>0.6</v>
      </c>
      <c r="I776" s="340" t="n">
        <v>0.12</v>
      </c>
      <c r="J776" s="365" t="inlineStr">
        <is>
          <t>PENDENTE</t>
        </is>
      </c>
    </row>
    <row r="777" ht="15" customHeight="1" s="290">
      <c r="A777" s="296" t="inlineStr">
        <is>
          <t>AGUA</t>
        </is>
      </c>
      <c r="B777" s="296" t="inlineStr">
        <is>
          <t>T-224</t>
        </is>
      </c>
      <c r="C777" s="296" t="inlineStr">
        <is>
          <t>PI 217</t>
        </is>
      </c>
      <c r="D777" s="349" t="inlineStr">
        <is>
          <t>PI 218</t>
        </is>
      </c>
      <c r="E777" s="345" t="n">
        <v>0.16</v>
      </c>
      <c r="F777" s="349" t="inlineStr">
        <is>
          <t>200</t>
        </is>
      </c>
      <c r="G777" s="349" t="inlineStr">
        <is>
          <t>Tubo PVC</t>
        </is>
      </c>
      <c r="H777" s="345" t="n">
        <v>0.6</v>
      </c>
      <c r="I777" s="345" t="n">
        <v>0.08</v>
      </c>
      <c r="J777" s="365" t="inlineStr">
        <is>
          <t>PENDENTE</t>
        </is>
      </c>
    </row>
    <row r="778" ht="15" customHeight="1" s="290">
      <c r="A778" s="295" t="inlineStr">
        <is>
          <t>AGUA</t>
        </is>
      </c>
      <c r="B778" s="295" t="inlineStr">
        <is>
          <t>T-225</t>
        </is>
      </c>
      <c r="C778" s="295" t="inlineStr">
        <is>
          <t>PI 218</t>
        </is>
      </c>
      <c r="D778" s="334" t="inlineStr">
        <is>
          <t>PI 219</t>
        </is>
      </c>
      <c r="E778" s="340" t="n">
        <v>0.31</v>
      </c>
      <c r="F778" s="334" t="inlineStr">
        <is>
          <t>200</t>
        </is>
      </c>
      <c r="G778" s="334" t="inlineStr">
        <is>
          <t>Tubo PVC</t>
        </is>
      </c>
      <c r="H778" s="340" t="n">
        <v>0.6</v>
      </c>
      <c r="I778" s="340" t="n">
        <v>0.15</v>
      </c>
      <c r="J778" s="365" t="inlineStr">
        <is>
          <t>PENDENTE</t>
        </is>
      </c>
    </row>
    <row r="779" ht="15" customHeight="1" s="290">
      <c r="A779" s="296" t="inlineStr">
        <is>
          <t>AGUA</t>
        </is>
      </c>
      <c r="B779" s="296" t="inlineStr">
        <is>
          <t>T-226</t>
        </is>
      </c>
      <c r="C779" s="296" t="inlineStr">
        <is>
          <t>PI 219</t>
        </is>
      </c>
      <c r="D779" s="349" t="inlineStr">
        <is>
          <t>PI 220</t>
        </is>
      </c>
      <c r="E779" s="345" t="n">
        <v>0.32</v>
      </c>
      <c r="F779" s="349" t="inlineStr">
        <is>
          <t>200</t>
        </is>
      </c>
      <c r="G779" s="349" t="inlineStr">
        <is>
          <t>Tubo PVC</t>
        </is>
      </c>
      <c r="H779" s="345" t="n">
        <v>0.6</v>
      </c>
      <c r="I779" s="345" t="n">
        <v>0.15</v>
      </c>
      <c r="J779" s="365" t="inlineStr">
        <is>
          <t>PENDENTE</t>
        </is>
      </c>
    </row>
    <row r="780" ht="15" customHeight="1" s="290">
      <c r="A780" s="295" t="inlineStr">
        <is>
          <t>AGUA</t>
        </is>
      </c>
      <c r="B780" s="295" t="inlineStr">
        <is>
          <t>T-227</t>
        </is>
      </c>
      <c r="C780" s="295" t="inlineStr">
        <is>
          <t>PI 220</t>
        </is>
      </c>
      <c r="D780" s="334" t="inlineStr">
        <is>
          <t>PI 221</t>
        </is>
      </c>
      <c r="E780" s="340" t="n">
        <v>0.62</v>
      </c>
      <c r="F780" s="334" t="inlineStr">
        <is>
          <t>200</t>
        </is>
      </c>
      <c r="G780" s="334" t="inlineStr">
        <is>
          <t>Tubo PVC</t>
        </is>
      </c>
      <c r="H780" s="340" t="n">
        <v>0.6</v>
      </c>
      <c r="I780" s="340" t="n">
        <v>0.3</v>
      </c>
      <c r="J780" s="365" t="inlineStr">
        <is>
          <t>PENDENTE</t>
        </is>
      </c>
    </row>
    <row r="781" ht="15" customHeight="1" s="290">
      <c r="A781" s="296" t="inlineStr">
        <is>
          <t>AGUA</t>
        </is>
      </c>
      <c r="B781" s="296" t="inlineStr">
        <is>
          <t>T-228</t>
        </is>
      </c>
      <c r="C781" s="296" t="inlineStr">
        <is>
          <t>PI 211</t>
        </is>
      </c>
      <c r="D781" s="349" t="inlineStr">
        <is>
          <t>PI 222</t>
        </is>
      </c>
      <c r="E781" s="345" t="n">
        <v>1.31</v>
      </c>
      <c r="F781" s="349" t="inlineStr">
        <is>
          <t>200</t>
        </is>
      </c>
      <c r="G781" s="349" t="inlineStr">
        <is>
          <t>Tubo PVC</t>
        </is>
      </c>
      <c r="H781" s="345" t="n">
        <v>1.18</v>
      </c>
      <c r="I781" s="345" t="n">
        <v>1.23</v>
      </c>
      <c r="J781" s="365" t="inlineStr">
        <is>
          <t>PENDENTE</t>
        </is>
      </c>
    </row>
    <row r="782" ht="15" customHeight="1" s="290">
      <c r="A782" s="295" t="inlineStr">
        <is>
          <t>AGUA</t>
        </is>
      </c>
      <c r="B782" s="295" t="inlineStr">
        <is>
          <t>T-229</t>
        </is>
      </c>
      <c r="C782" s="295" t="inlineStr">
        <is>
          <t>PI 222</t>
        </is>
      </c>
      <c r="D782" s="334" t="inlineStr">
        <is>
          <t>PI 223</t>
        </is>
      </c>
      <c r="E782" s="340" t="n">
        <v>0.87</v>
      </c>
      <c r="F782" s="334" t="inlineStr">
        <is>
          <t>200</t>
        </is>
      </c>
      <c r="G782" s="334" t="inlineStr">
        <is>
          <t>Tubo PVC</t>
        </is>
      </c>
      <c r="H782" s="340" t="n">
        <v>0.5</v>
      </c>
      <c r="I782" s="340" t="n">
        <v>0.35</v>
      </c>
      <c r="J782" s="365" t="inlineStr">
        <is>
          <t>PENDENTE</t>
        </is>
      </c>
    </row>
    <row r="783" ht="15" customHeight="1" s="290">
      <c r="A783" s="296" t="inlineStr">
        <is>
          <t>AGUA</t>
        </is>
      </c>
      <c r="B783" s="296" t="inlineStr">
        <is>
          <t>T-230</t>
        </is>
      </c>
      <c r="C783" s="296" t="inlineStr">
        <is>
          <t>PI 223</t>
        </is>
      </c>
      <c r="D783" s="349" t="inlineStr">
        <is>
          <t>PI 224</t>
        </is>
      </c>
      <c r="E783" s="345" t="n">
        <v>1</v>
      </c>
      <c r="F783" s="349" t="inlineStr">
        <is>
          <t>200</t>
        </is>
      </c>
      <c r="G783" s="349" t="inlineStr">
        <is>
          <t>Tubo PVC</t>
        </is>
      </c>
      <c r="H783" s="345" t="n">
        <v>0.6</v>
      </c>
      <c r="I783" s="345" t="n">
        <v>0.48</v>
      </c>
      <c r="J783" s="365" t="inlineStr">
        <is>
          <t>PENDENTE</t>
        </is>
      </c>
    </row>
    <row r="784" ht="15" customHeight="1" s="290">
      <c r="A784" s="295" t="inlineStr">
        <is>
          <t>AGUA</t>
        </is>
      </c>
      <c r="B784" s="295" t="inlineStr">
        <is>
          <t>T-231</t>
        </is>
      </c>
      <c r="C784" s="295" t="inlineStr">
        <is>
          <t>PI 232</t>
        </is>
      </c>
      <c r="D784" s="334" t="inlineStr">
        <is>
          <t>PI 223</t>
        </is>
      </c>
      <c r="E784" s="340" t="n">
        <v>0.67</v>
      </c>
      <c r="F784" s="334" t="inlineStr">
        <is>
          <t>200</t>
        </is>
      </c>
      <c r="G784" s="334" t="inlineStr">
        <is>
          <t>Tubo PVC</t>
        </is>
      </c>
      <c r="H784" s="340" t="n">
        <v>0.6</v>
      </c>
      <c r="I784" s="340" t="n">
        <v>0.32</v>
      </c>
      <c r="J784" s="365" t="inlineStr">
        <is>
          <t>PENDENTE</t>
        </is>
      </c>
    </row>
    <row r="785" ht="15" customHeight="1" s="290">
      <c r="A785" s="296" t="inlineStr">
        <is>
          <t>AGUA</t>
        </is>
      </c>
      <c r="B785" s="296" t="inlineStr">
        <is>
          <t>T-232</t>
        </is>
      </c>
      <c r="C785" s="296" t="inlineStr">
        <is>
          <t>PI 232</t>
        </is>
      </c>
      <c r="D785" s="349" t="inlineStr">
        <is>
          <t>PI 233</t>
        </is>
      </c>
      <c r="E785" s="345" t="n">
        <v>0.32</v>
      </c>
      <c r="F785" s="349" t="inlineStr">
        <is>
          <t>200</t>
        </is>
      </c>
      <c r="G785" s="349" t="inlineStr">
        <is>
          <t>Tubo PVC</t>
        </is>
      </c>
      <c r="H785" s="345" t="n">
        <v>0.6</v>
      </c>
      <c r="I785" s="345" t="n">
        <v>0.15</v>
      </c>
      <c r="J785" s="365" t="inlineStr">
        <is>
          <t>PENDENTE</t>
        </is>
      </c>
    </row>
    <row r="786" ht="15" customHeight="1" s="290">
      <c r="A786" s="295" t="inlineStr">
        <is>
          <t>AGUA</t>
        </is>
      </c>
      <c r="B786" s="295" t="inlineStr">
        <is>
          <t>T-233</t>
        </is>
      </c>
      <c r="C786" s="295" t="inlineStr">
        <is>
          <t>PI 233</t>
        </is>
      </c>
      <c r="D786" s="334" t="inlineStr">
        <is>
          <t>PI 234</t>
        </is>
      </c>
      <c r="E786" s="340" t="n">
        <v>0.2</v>
      </c>
      <c r="F786" s="334" t="inlineStr">
        <is>
          <t>200</t>
        </is>
      </c>
      <c r="G786" s="334" t="inlineStr">
        <is>
          <t>Tubo PVC</t>
        </is>
      </c>
      <c r="H786" s="340" t="n">
        <v>0.6</v>
      </c>
      <c r="I786" s="340" t="n">
        <v>0.1</v>
      </c>
      <c r="J786" s="365" t="inlineStr">
        <is>
          <t>PENDENTE</t>
        </is>
      </c>
    </row>
    <row r="787" ht="15" customHeight="1" s="290">
      <c r="A787" s="296" t="inlineStr">
        <is>
          <t>AGUA</t>
        </is>
      </c>
      <c r="B787" s="296" t="inlineStr">
        <is>
          <t>T-234</t>
        </is>
      </c>
      <c r="C787" s="296" t="inlineStr">
        <is>
          <t>PI 234</t>
        </is>
      </c>
      <c r="D787" s="349" t="inlineStr">
        <is>
          <t>PI 235</t>
        </is>
      </c>
      <c r="E787" s="345" t="n">
        <v>0.62</v>
      </c>
      <c r="F787" s="349" t="inlineStr">
        <is>
          <t>200</t>
        </is>
      </c>
      <c r="G787" s="349" t="inlineStr">
        <is>
          <t>Tubo PVC</t>
        </is>
      </c>
      <c r="H787" s="345" t="n">
        <v>0.6</v>
      </c>
      <c r="I787" s="345" t="n">
        <v>0.3</v>
      </c>
      <c r="J787" s="365" t="inlineStr">
        <is>
          <t>PENDENTE</t>
        </is>
      </c>
    </row>
    <row r="788" ht="15" customHeight="1" s="290">
      <c r="A788" s="295" t="inlineStr">
        <is>
          <t>AGUA</t>
        </is>
      </c>
      <c r="B788" s="295" t="inlineStr">
        <is>
          <t>T-235</t>
        </is>
      </c>
      <c r="C788" s="295" t="inlineStr">
        <is>
          <t>PI 235</t>
        </is>
      </c>
      <c r="D788" s="334" t="inlineStr">
        <is>
          <t>PI 236</t>
        </is>
      </c>
      <c r="E788" s="340" t="n">
        <v>0.42</v>
      </c>
      <c r="F788" s="334" t="inlineStr">
        <is>
          <t>200</t>
        </is>
      </c>
      <c r="G788" s="334" t="inlineStr">
        <is>
          <t>Tubo PVC</t>
        </is>
      </c>
      <c r="H788" s="340" t="n">
        <v>0.54</v>
      </c>
      <c r="I788" s="340" t="n">
        <v>0.18</v>
      </c>
      <c r="J788" s="365" t="inlineStr">
        <is>
          <t>PENDENTE</t>
        </is>
      </c>
    </row>
    <row r="789" ht="15" customHeight="1" s="290">
      <c r="A789" s="296" t="inlineStr">
        <is>
          <t>AGUA</t>
        </is>
      </c>
      <c r="B789" s="296" t="inlineStr">
        <is>
          <t>T-236</t>
        </is>
      </c>
      <c r="C789" s="296" t="inlineStr">
        <is>
          <t>PI 236</t>
        </is>
      </c>
      <c r="D789" s="349" t="inlineStr">
        <is>
          <t>PI 237</t>
        </is>
      </c>
      <c r="E789" s="345" t="n">
        <v>0.77</v>
      </c>
      <c r="F789" s="349" t="inlineStr">
        <is>
          <t>200</t>
        </is>
      </c>
      <c r="G789" s="349" t="inlineStr">
        <is>
          <t>Tubo PVC</t>
        </is>
      </c>
      <c r="H789" s="345" t="n">
        <v>0.54</v>
      </c>
      <c r="I789" s="345" t="n">
        <v>0.33</v>
      </c>
      <c r="J789" s="365" t="inlineStr">
        <is>
          <t>PENDENTE</t>
        </is>
      </c>
    </row>
    <row r="790" ht="15" customHeight="1" s="290">
      <c r="A790" s="295" t="inlineStr">
        <is>
          <t>AGUA</t>
        </is>
      </c>
      <c r="B790" s="295" t="inlineStr">
        <is>
          <t>T-237</t>
        </is>
      </c>
      <c r="C790" s="295" t="inlineStr">
        <is>
          <t>PI 237</t>
        </is>
      </c>
      <c r="D790" s="334" t="inlineStr">
        <is>
          <t>PI 238</t>
        </is>
      </c>
      <c r="E790" s="340" t="n">
        <v>0.34</v>
      </c>
      <c r="F790" s="334" t="inlineStr">
        <is>
          <t>200</t>
        </is>
      </c>
      <c r="G790" s="334" t="inlineStr">
        <is>
          <t>Tubo PVC</t>
        </is>
      </c>
      <c r="H790" s="340" t="n">
        <v>0.6</v>
      </c>
      <c r="I790" s="340" t="n">
        <v>0.16</v>
      </c>
      <c r="J790" s="365" t="inlineStr">
        <is>
          <t>PENDENTE</t>
        </is>
      </c>
    </row>
    <row r="791" ht="15" customHeight="1" s="290">
      <c r="A791" s="296" t="inlineStr">
        <is>
          <t>AGUA</t>
        </is>
      </c>
      <c r="B791" s="296" t="inlineStr">
        <is>
          <t>T-238</t>
        </is>
      </c>
      <c r="C791" s="296" t="inlineStr">
        <is>
          <t>PI 224</t>
        </is>
      </c>
      <c r="D791" s="349" t="inlineStr">
        <is>
          <t>PI 239</t>
        </is>
      </c>
      <c r="E791" s="345" t="n">
        <v>0.39</v>
      </c>
      <c r="F791" s="349" t="inlineStr">
        <is>
          <t>200</t>
        </is>
      </c>
      <c r="G791" s="349" t="inlineStr">
        <is>
          <t>Tubo PVC</t>
        </is>
      </c>
      <c r="H791" s="345" t="n">
        <v>0.6</v>
      </c>
      <c r="I791" s="345" t="n">
        <v>0.19</v>
      </c>
      <c r="J791" s="365" t="inlineStr">
        <is>
          <t>PENDENTE</t>
        </is>
      </c>
    </row>
    <row r="792" ht="15" customHeight="1" s="290">
      <c r="A792" s="295" t="inlineStr">
        <is>
          <t>AGUA</t>
        </is>
      </c>
      <c r="B792" s="295" t="inlineStr">
        <is>
          <t>T-239</t>
        </is>
      </c>
      <c r="C792" s="295" t="inlineStr">
        <is>
          <t>PI 239</t>
        </is>
      </c>
      <c r="D792" s="334" t="inlineStr">
        <is>
          <t>PI 240</t>
        </is>
      </c>
      <c r="E792" s="340" t="n">
        <v>0.32</v>
      </c>
      <c r="F792" s="334" t="inlineStr">
        <is>
          <t>200</t>
        </is>
      </c>
      <c r="G792" s="334" t="inlineStr">
        <is>
          <t>Tubo PVC</t>
        </is>
      </c>
      <c r="H792" s="340" t="n">
        <v>0.6</v>
      </c>
      <c r="I792" s="340" t="n">
        <v>0.15</v>
      </c>
      <c r="J792" s="365" t="inlineStr">
        <is>
          <t>PENDENTE</t>
        </is>
      </c>
    </row>
    <row r="793" ht="15" customHeight="1" s="290">
      <c r="A793" s="296" t="inlineStr">
        <is>
          <t>AGUA</t>
        </is>
      </c>
      <c r="B793" s="296" t="inlineStr">
        <is>
          <t>T-240</t>
        </is>
      </c>
      <c r="C793" s="296" t="inlineStr">
        <is>
          <t>PI 240</t>
        </is>
      </c>
      <c r="D793" s="349" t="inlineStr">
        <is>
          <t>PI 241</t>
        </is>
      </c>
      <c r="E793" s="345" t="n">
        <v>0.36</v>
      </c>
      <c r="F793" s="349" t="inlineStr">
        <is>
          <t>200</t>
        </is>
      </c>
      <c r="G793" s="349" t="inlineStr">
        <is>
          <t>Tubo PVC</t>
        </is>
      </c>
      <c r="H793" s="345" t="n">
        <v>0.6</v>
      </c>
      <c r="I793" s="345" t="n">
        <v>0.17</v>
      </c>
      <c r="J793" s="365" t="inlineStr">
        <is>
          <t>PENDENTE</t>
        </is>
      </c>
    </row>
    <row r="794" ht="15" customHeight="1" s="290">
      <c r="A794" s="295" t="inlineStr">
        <is>
          <t>AGUA</t>
        </is>
      </c>
      <c r="B794" s="295" t="inlineStr">
        <is>
          <t>T-241</t>
        </is>
      </c>
      <c r="C794" s="295" t="inlineStr">
        <is>
          <t>PI 241</t>
        </is>
      </c>
      <c r="D794" s="334" t="inlineStr">
        <is>
          <t>PI 242</t>
        </is>
      </c>
      <c r="E794" s="340" t="n">
        <v>0.23</v>
      </c>
      <c r="F794" s="334" t="inlineStr">
        <is>
          <t>200</t>
        </is>
      </c>
      <c r="G794" s="334" t="inlineStr">
        <is>
          <t>Tubo PVC</t>
        </is>
      </c>
      <c r="H794" s="340" t="n">
        <v>0.57</v>
      </c>
      <c r="I794" s="340" t="n">
        <v>0.1</v>
      </c>
      <c r="J794" s="365" t="inlineStr">
        <is>
          <t>PENDENTE</t>
        </is>
      </c>
    </row>
    <row r="795" ht="15" customHeight="1" s="290">
      <c r="A795" s="296" t="inlineStr">
        <is>
          <t>AGUA</t>
        </is>
      </c>
      <c r="B795" s="296" t="inlineStr">
        <is>
          <t>T-242</t>
        </is>
      </c>
      <c r="C795" s="296" t="inlineStr">
        <is>
          <t>PI 242</t>
        </is>
      </c>
      <c r="D795" s="349" t="inlineStr">
        <is>
          <t>PI 243</t>
        </is>
      </c>
      <c r="E795" s="345" t="n">
        <v>0.17</v>
      </c>
      <c r="F795" s="349" t="inlineStr">
        <is>
          <t>200</t>
        </is>
      </c>
      <c r="G795" s="349" t="inlineStr">
        <is>
          <t>Tubo PVC</t>
        </is>
      </c>
      <c r="H795" s="345" t="n">
        <v>0.57</v>
      </c>
      <c r="I795" s="345" t="n">
        <v>0.08</v>
      </c>
      <c r="J795" s="365" t="inlineStr">
        <is>
          <t>PENDENTE</t>
        </is>
      </c>
    </row>
    <row r="796" ht="15" customHeight="1" s="290">
      <c r="A796" s="295" t="inlineStr">
        <is>
          <t>AGUA</t>
        </is>
      </c>
      <c r="B796" s="295" t="inlineStr">
        <is>
          <t>T-243</t>
        </is>
      </c>
      <c r="C796" s="295" t="inlineStr">
        <is>
          <t>PI 243</t>
        </is>
      </c>
      <c r="D796" s="334" t="inlineStr">
        <is>
          <t>PI 244</t>
        </is>
      </c>
      <c r="E796" s="340" t="n">
        <v>0.23</v>
      </c>
      <c r="F796" s="334" t="inlineStr">
        <is>
          <t>200</t>
        </is>
      </c>
      <c r="G796" s="334" t="inlineStr">
        <is>
          <t>Tubo PVC</t>
        </is>
      </c>
      <c r="H796" s="340" t="n">
        <v>0.6</v>
      </c>
      <c r="I796" s="340" t="n">
        <v>0.11</v>
      </c>
      <c r="J796" s="365" t="inlineStr">
        <is>
          <t>PENDENTE</t>
        </is>
      </c>
    </row>
    <row r="797" ht="15" customHeight="1" s="290">
      <c r="A797" s="296" t="inlineStr">
        <is>
          <t>AGUA</t>
        </is>
      </c>
      <c r="B797" s="296" t="inlineStr">
        <is>
          <t>T-244</t>
        </is>
      </c>
      <c r="C797" s="296" t="inlineStr">
        <is>
          <t>PI 244</t>
        </is>
      </c>
      <c r="D797" s="349" t="inlineStr">
        <is>
          <t>PI 245</t>
        </is>
      </c>
      <c r="E797" s="345" t="n">
        <v>0.22</v>
      </c>
      <c r="F797" s="349" t="inlineStr">
        <is>
          <t>200</t>
        </is>
      </c>
      <c r="G797" s="349" t="inlineStr">
        <is>
          <t>Tubo PVC</t>
        </is>
      </c>
      <c r="H797" s="345" t="n">
        <v>0.6</v>
      </c>
      <c r="I797" s="345" t="n">
        <v>0.11</v>
      </c>
      <c r="J797" s="365" t="inlineStr">
        <is>
          <t>PENDENTE</t>
        </is>
      </c>
    </row>
    <row r="798" ht="15" customHeight="1" s="290">
      <c r="A798" s="295" t="inlineStr">
        <is>
          <t>AGUA</t>
        </is>
      </c>
      <c r="B798" s="295" t="inlineStr">
        <is>
          <t>T-245</t>
        </is>
      </c>
      <c r="C798" s="295" t="inlineStr">
        <is>
          <t>PI 245</t>
        </is>
      </c>
      <c r="D798" s="334" t="inlineStr">
        <is>
          <t>PI 246</t>
        </is>
      </c>
      <c r="E798" s="340" t="n">
        <v>0.4</v>
      </c>
      <c r="F798" s="334" t="inlineStr">
        <is>
          <t>200</t>
        </is>
      </c>
      <c r="G798" s="334" t="inlineStr">
        <is>
          <t>Tubo PVC</t>
        </is>
      </c>
      <c r="H798" s="340" t="n">
        <v>0.6</v>
      </c>
      <c r="I798" s="340" t="n">
        <v>0.19</v>
      </c>
      <c r="J798" s="365" t="inlineStr">
        <is>
          <t>PENDENTE</t>
        </is>
      </c>
    </row>
    <row r="799" ht="15" customHeight="1" s="290">
      <c r="A799" s="296" t="inlineStr">
        <is>
          <t>AGUA</t>
        </is>
      </c>
      <c r="B799" s="296" t="inlineStr">
        <is>
          <t>T-246</t>
        </is>
      </c>
      <c r="C799" s="296" t="inlineStr">
        <is>
          <t>PI 246</t>
        </is>
      </c>
      <c r="D799" s="349" t="inlineStr">
        <is>
          <t>PI 247</t>
        </is>
      </c>
      <c r="E799" s="345" t="n">
        <v>0.5600000000000001</v>
      </c>
      <c r="F799" s="349" t="inlineStr">
        <is>
          <t>200</t>
        </is>
      </c>
      <c r="G799" s="349" t="inlineStr">
        <is>
          <t>Tubo PVC</t>
        </is>
      </c>
      <c r="H799" s="345" t="n">
        <v>0.6</v>
      </c>
      <c r="I799" s="345" t="n">
        <v>0.27</v>
      </c>
      <c r="J799" s="365" t="inlineStr">
        <is>
          <t>PENDENTE</t>
        </is>
      </c>
    </row>
    <row r="800" ht="15" customHeight="1" s="290">
      <c r="A800" s="295" t="inlineStr">
        <is>
          <t>AGUA</t>
        </is>
      </c>
      <c r="B800" s="295" t="inlineStr">
        <is>
          <t>T-247</t>
        </is>
      </c>
      <c r="C800" s="295" t="inlineStr">
        <is>
          <t>PI 225</t>
        </is>
      </c>
      <c r="D800" s="334" t="inlineStr">
        <is>
          <t>PI 226</t>
        </is>
      </c>
      <c r="E800" s="340" t="n">
        <v>0.32</v>
      </c>
      <c r="F800" s="334" t="inlineStr">
        <is>
          <t>200</t>
        </is>
      </c>
      <c r="G800" s="334" t="inlineStr">
        <is>
          <t>Tubo PVC</t>
        </is>
      </c>
      <c r="H800" s="340" t="n">
        <v>0.6</v>
      </c>
      <c r="I800" s="340" t="n">
        <v>0.15</v>
      </c>
      <c r="J800" s="365" t="inlineStr">
        <is>
          <t>PENDENTE</t>
        </is>
      </c>
    </row>
    <row r="801" ht="15" customHeight="1" s="290">
      <c r="A801" s="296" t="inlineStr">
        <is>
          <t>AGUA</t>
        </is>
      </c>
      <c r="B801" s="296" t="inlineStr">
        <is>
          <t>T-248</t>
        </is>
      </c>
      <c r="C801" s="296" t="inlineStr">
        <is>
          <t>PI 226</t>
        </is>
      </c>
      <c r="D801" s="349" t="inlineStr">
        <is>
          <t>PI 227</t>
        </is>
      </c>
      <c r="E801" s="345" t="n">
        <v>0.14</v>
      </c>
      <c r="F801" s="349" t="inlineStr">
        <is>
          <t>200</t>
        </is>
      </c>
      <c r="G801" s="349" t="inlineStr">
        <is>
          <t>Tubo PVC</t>
        </is>
      </c>
      <c r="H801" s="345" t="n">
        <v>0.6</v>
      </c>
      <c r="I801" s="345" t="n">
        <v>0.07000000000000001</v>
      </c>
      <c r="J801" s="365" t="inlineStr">
        <is>
          <t>PENDENTE</t>
        </is>
      </c>
    </row>
    <row r="802" ht="15" customHeight="1" s="290">
      <c r="A802" s="295" t="inlineStr">
        <is>
          <t>AGUA</t>
        </is>
      </c>
      <c r="B802" s="295" t="inlineStr">
        <is>
          <t>T-249</t>
        </is>
      </c>
      <c r="C802" s="295" t="inlineStr">
        <is>
          <t>PI 227</t>
        </is>
      </c>
      <c r="D802" s="334" t="inlineStr">
        <is>
          <t>PI 228</t>
        </is>
      </c>
      <c r="E802" s="340" t="n">
        <v>0.67</v>
      </c>
      <c r="F802" s="334" t="inlineStr">
        <is>
          <t>200</t>
        </is>
      </c>
      <c r="G802" s="334" t="inlineStr">
        <is>
          <t>Tubo PVC</t>
        </is>
      </c>
      <c r="H802" s="340" t="n">
        <v>0.6</v>
      </c>
      <c r="I802" s="340" t="n">
        <v>0.32</v>
      </c>
      <c r="J802" s="365" t="inlineStr">
        <is>
          <t>PENDENTE</t>
        </is>
      </c>
    </row>
    <row r="803" ht="15" customHeight="1" s="290">
      <c r="A803" s="296" t="inlineStr">
        <is>
          <t>AGUA</t>
        </is>
      </c>
      <c r="B803" s="296" t="inlineStr">
        <is>
          <t>T-250</t>
        </is>
      </c>
      <c r="C803" s="296" t="inlineStr">
        <is>
          <t>PI 228</t>
        </is>
      </c>
      <c r="D803" s="349" t="inlineStr">
        <is>
          <t>PI 229</t>
        </is>
      </c>
      <c r="E803" s="345" t="n">
        <v>0.32</v>
      </c>
      <c r="F803" s="349" t="inlineStr">
        <is>
          <t>200</t>
        </is>
      </c>
      <c r="G803" s="349" t="inlineStr">
        <is>
          <t>Tubo PVC</t>
        </is>
      </c>
      <c r="H803" s="345" t="n">
        <v>0.6</v>
      </c>
      <c r="I803" s="345" t="n">
        <v>0.15</v>
      </c>
      <c r="J803" s="365" t="inlineStr">
        <is>
          <t>PENDENTE</t>
        </is>
      </c>
    </row>
    <row r="804" ht="15" customHeight="1" s="290">
      <c r="A804" s="295" t="inlineStr">
        <is>
          <t>AGUA</t>
        </is>
      </c>
      <c r="B804" s="295" t="inlineStr">
        <is>
          <t>T-251</t>
        </is>
      </c>
      <c r="C804" s="295" t="inlineStr">
        <is>
          <t>PI 229</t>
        </is>
      </c>
      <c r="D804" s="334" t="inlineStr">
        <is>
          <t>PI 230</t>
        </is>
      </c>
      <c r="E804" s="340" t="n">
        <v>0.24</v>
      </c>
      <c r="F804" s="334" t="inlineStr">
        <is>
          <t>200</t>
        </is>
      </c>
      <c r="G804" s="334" t="inlineStr">
        <is>
          <t>Tubo PVC</t>
        </is>
      </c>
      <c r="H804" s="340" t="n">
        <v>0.7</v>
      </c>
      <c r="I804" s="340" t="n">
        <v>0.13</v>
      </c>
      <c r="J804" s="365" t="inlineStr">
        <is>
          <t>PENDENTE</t>
        </is>
      </c>
    </row>
    <row r="805" ht="15" customHeight="1" s="290">
      <c r="A805" s="296" t="inlineStr">
        <is>
          <t>AGUA</t>
        </is>
      </c>
      <c r="B805" s="296" t="inlineStr">
        <is>
          <t>T-252</t>
        </is>
      </c>
      <c r="C805" s="296" t="inlineStr">
        <is>
          <t>PI 230</t>
        </is>
      </c>
      <c r="D805" s="349" t="inlineStr">
        <is>
          <t>PI 231</t>
        </is>
      </c>
      <c r="E805" s="345" t="n">
        <v>0.13</v>
      </c>
      <c r="F805" s="349" t="inlineStr">
        <is>
          <t>200</t>
        </is>
      </c>
      <c r="G805" s="349" t="inlineStr">
        <is>
          <t>Tubo PVC</t>
        </is>
      </c>
      <c r="H805" s="345" t="n">
        <v>0.7</v>
      </c>
      <c r="I805" s="345" t="n">
        <v>0.07000000000000001</v>
      </c>
      <c r="J805" s="365" t="inlineStr">
        <is>
          <t>PENDENTE</t>
        </is>
      </c>
    </row>
    <row r="806" ht="15" customHeight="1" s="290">
      <c r="A806" s="295" t="inlineStr">
        <is>
          <t>AGUA</t>
        </is>
      </c>
      <c r="B806" s="295" t="inlineStr">
        <is>
          <t>T-253</t>
        </is>
      </c>
      <c r="C806" s="295" t="inlineStr">
        <is>
          <t>PI 231</t>
        </is>
      </c>
      <c r="D806" s="334" t="inlineStr">
        <is>
          <t>PI 248</t>
        </is>
      </c>
      <c r="E806" s="340" t="n">
        <v>0.37</v>
      </c>
      <c r="F806" s="334" t="inlineStr">
        <is>
          <t>200</t>
        </is>
      </c>
      <c r="G806" s="334" t="inlineStr">
        <is>
          <t>Tubo PVC</t>
        </is>
      </c>
      <c r="H806" s="340" t="n">
        <v>1.28</v>
      </c>
      <c r="I806" s="340" t="n">
        <v>0.38</v>
      </c>
      <c r="J806" s="365" t="inlineStr">
        <is>
          <t>PENDENTE</t>
        </is>
      </c>
    </row>
    <row r="807" ht="15" customHeight="1" s="290">
      <c r="A807" s="296" t="inlineStr">
        <is>
          <t>AGUA</t>
        </is>
      </c>
      <c r="B807" s="296" t="inlineStr">
        <is>
          <t>T-254</t>
        </is>
      </c>
      <c r="C807" s="296" t="inlineStr">
        <is>
          <t>PI 114</t>
        </is>
      </c>
      <c r="D807" s="349" t="inlineStr">
        <is>
          <t>PI 249</t>
        </is>
      </c>
      <c r="E807" s="345" t="n">
        <v>0.27</v>
      </c>
      <c r="F807" s="349" t="inlineStr">
        <is>
          <t>200</t>
        </is>
      </c>
      <c r="G807" s="349" t="inlineStr">
        <is>
          <t>Tubo PVC</t>
        </is>
      </c>
      <c r="H807" s="345" t="n">
        <v>1.1</v>
      </c>
      <c r="I807" s="345" t="n">
        <v>0.24</v>
      </c>
      <c r="J807" s="365" t="inlineStr">
        <is>
          <t>PENDENTE</t>
        </is>
      </c>
    </row>
    <row r="808" ht="15" customHeight="1" s="290">
      <c r="A808" s="295" t="inlineStr">
        <is>
          <t>AGUA</t>
        </is>
      </c>
      <c r="B808" s="295" t="inlineStr">
        <is>
          <t>T-255</t>
        </is>
      </c>
      <c r="C808" s="295" t="inlineStr">
        <is>
          <t>PI 113</t>
        </is>
      </c>
      <c r="D808" s="334" t="inlineStr">
        <is>
          <t>PI 249</t>
        </is>
      </c>
      <c r="E808" s="340" t="n">
        <v>0.33</v>
      </c>
      <c r="F808" s="334" t="inlineStr">
        <is>
          <t>200</t>
        </is>
      </c>
      <c r="G808" s="334" t="inlineStr">
        <is>
          <t>Tubo PVC</t>
        </is>
      </c>
      <c r="H808" s="340" t="n">
        <v>0.5</v>
      </c>
      <c r="I808" s="340" t="n">
        <v>0.13</v>
      </c>
      <c r="J808" s="365" t="inlineStr">
        <is>
          <t>PENDENTE</t>
        </is>
      </c>
    </row>
    <row r="809" ht="15" customHeight="1" s="290">
      <c r="A809" s="296" t="inlineStr">
        <is>
          <t>AGUA</t>
        </is>
      </c>
      <c r="B809" s="296" t="inlineStr">
        <is>
          <t>T-256</t>
        </is>
      </c>
      <c r="C809" s="296" t="inlineStr">
        <is>
          <t>PI 249</t>
        </is>
      </c>
      <c r="D809" s="349" t="inlineStr">
        <is>
          <t>PI 248</t>
        </is>
      </c>
      <c r="E809" s="345" t="n">
        <v>0.46</v>
      </c>
      <c r="F809" s="349" t="inlineStr">
        <is>
          <t>200</t>
        </is>
      </c>
      <c r="G809" s="349" t="inlineStr">
        <is>
          <t>Tubo PVC</t>
        </is>
      </c>
      <c r="H809" s="345" t="n">
        <v>1.18</v>
      </c>
      <c r="I809" s="345" t="n">
        <v>0.43</v>
      </c>
      <c r="J809" s="365" t="inlineStr">
        <is>
          <t>PENDENTE</t>
        </is>
      </c>
    </row>
    <row r="810" ht="15" customHeight="1" s="290">
      <c r="A810" s="295" t="inlineStr">
        <is>
          <t>AGUA</t>
        </is>
      </c>
      <c r="B810" s="295" t="inlineStr">
        <is>
          <t>T-257</t>
        </is>
      </c>
      <c r="C810" s="295" t="inlineStr">
        <is>
          <t>PI 225</t>
        </is>
      </c>
      <c r="D810" s="334" t="inlineStr">
        <is>
          <t>PI 58</t>
        </is>
      </c>
      <c r="E810" s="340" t="n">
        <v>0.26</v>
      </c>
      <c r="F810" s="334" t="inlineStr">
        <is>
          <t>200</t>
        </is>
      </c>
      <c r="G810" s="334" t="inlineStr">
        <is>
          <t>Tubo PVC</t>
        </is>
      </c>
      <c r="H810" s="340" t="n">
        <v>0.6</v>
      </c>
      <c r="I810" s="340" t="n">
        <v>0.12</v>
      </c>
      <c r="J810" s="365" t="inlineStr">
        <is>
          <t>PENDENTE</t>
        </is>
      </c>
    </row>
    <row r="811" ht="15" customHeight="1" s="290">
      <c r="A811" s="296" t="inlineStr">
        <is>
          <t>AGUA</t>
        </is>
      </c>
      <c r="B811" s="296" t="inlineStr">
        <is>
          <t>T-258</t>
        </is>
      </c>
      <c r="C811" s="296" t="inlineStr">
        <is>
          <t>PI 228</t>
        </is>
      </c>
      <c r="D811" s="349" t="inlineStr">
        <is>
          <t>PI 250</t>
        </is>
      </c>
      <c r="E811" s="345" t="n">
        <v>0.51</v>
      </c>
      <c r="F811" s="349" t="inlineStr">
        <is>
          <t>200</t>
        </is>
      </c>
      <c r="G811" s="349" t="inlineStr">
        <is>
          <t>Tubo PVC</t>
        </is>
      </c>
      <c r="H811" s="345" t="n">
        <v>0.6</v>
      </c>
      <c r="I811" s="345" t="n">
        <v>0.24</v>
      </c>
      <c r="J811" s="365" t="inlineStr">
        <is>
          <t>PENDENTE</t>
        </is>
      </c>
    </row>
    <row r="812" ht="15" customHeight="1" s="290">
      <c r="A812" s="295" t="inlineStr">
        <is>
          <t>AGUA</t>
        </is>
      </c>
      <c r="B812" s="295" t="inlineStr">
        <is>
          <t>T-259</t>
        </is>
      </c>
      <c r="C812" s="295" t="inlineStr">
        <is>
          <t>PI 250</t>
        </is>
      </c>
      <c r="D812" s="334" t="inlineStr">
        <is>
          <t>PI 251</t>
        </is>
      </c>
      <c r="E812" s="340" t="n">
        <v>0.15</v>
      </c>
      <c r="F812" s="334" t="inlineStr">
        <is>
          <t>200</t>
        </is>
      </c>
      <c r="G812" s="334" t="inlineStr">
        <is>
          <t>Tubo PVC</t>
        </is>
      </c>
      <c r="H812" s="340" t="n">
        <v>0.6</v>
      </c>
      <c r="I812" s="340" t="n">
        <v>0.07000000000000001</v>
      </c>
      <c r="J812" s="365" t="inlineStr">
        <is>
          <t>PENDENTE</t>
        </is>
      </c>
    </row>
    <row r="813" ht="15" customHeight="1" s="290">
      <c r="A813" s="296" t="inlineStr">
        <is>
          <t>AGUA</t>
        </is>
      </c>
      <c r="B813" s="296" t="inlineStr">
        <is>
          <t>T-260</t>
        </is>
      </c>
      <c r="C813" s="296" t="inlineStr">
        <is>
          <t>PI 251</t>
        </is>
      </c>
      <c r="D813" s="349" t="inlineStr">
        <is>
          <t>PI 252</t>
        </is>
      </c>
      <c r="E813" s="345" t="n">
        <v>0.83</v>
      </c>
      <c r="F813" s="349" t="inlineStr">
        <is>
          <t>200</t>
        </is>
      </c>
      <c r="G813" s="349" t="inlineStr">
        <is>
          <t>Tubo PVC</t>
        </is>
      </c>
      <c r="H813" s="345" t="n">
        <v>0.6</v>
      </c>
      <c r="I813" s="345" t="n">
        <v>0.4</v>
      </c>
      <c r="J813" s="365" t="inlineStr">
        <is>
          <t>PENDENTE</t>
        </is>
      </c>
    </row>
    <row r="814" ht="15" customHeight="1" s="290">
      <c r="A814" s="295" t="inlineStr">
        <is>
          <t>AGUA</t>
        </is>
      </c>
      <c r="B814" s="295" t="inlineStr">
        <is>
          <t>T-261</t>
        </is>
      </c>
      <c r="C814" s="295" t="inlineStr">
        <is>
          <t>PI 252</t>
        </is>
      </c>
      <c r="D814" s="334" t="inlineStr">
        <is>
          <t>PI 253</t>
        </is>
      </c>
      <c r="E814" s="340" t="n">
        <v>0.29</v>
      </c>
      <c r="F814" s="334" t="inlineStr">
        <is>
          <t>200</t>
        </is>
      </c>
      <c r="G814" s="334" t="inlineStr">
        <is>
          <t>Tubo PVC</t>
        </is>
      </c>
      <c r="H814" s="340" t="n">
        <v>0.6</v>
      </c>
      <c r="I814" s="340" t="n">
        <v>0.14</v>
      </c>
      <c r="J814" s="365" t="inlineStr">
        <is>
          <t>PENDENTE</t>
        </is>
      </c>
    </row>
    <row r="815" ht="15" customHeight="1" s="290">
      <c r="A815" s="296" t="inlineStr">
        <is>
          <t>AGUA</t>
        </is>
      </c>
      <c r="B815" s="296" t="inlineStr">
        <is>
          <t>T-262</t>
        </is>
      </c>
      <c r="C815" s="296" t="inlineStr">
        <is>
          <t>PI 253</t>
        </is>
      </c>
      <c r="D815" s="349" t="inlineStr">
        <is>
          <t>PI 254</t>
        </is>
      </c>
      <c r="E815" s="345" t="n">
        <v>0.34</v>
      </c>
      <c r="F815" s="349" t="inlineStr">
        <is>
          <t>200</t>
        </is>
      </c>
      <c r="G815" s="349" t="inlineStr">
        <is>
          <t>Tubo PVC</t>
        </is>
      </c>
      <c r="H815" s="345" t="n">
        <v>0.74</v>
      </c>
      <c r="I815" s="345" t="n">
        <v>0.2</v>
      </c>
      <c r="J815" s="365" t="inlineStr">
        <is>
          <t>PENDENTE</t>
        </is>
      </c>
    </row>
    <row r="816" ht="15" customHeight="1" s="290">
      <c r="A816" s="295" t="inlineStr">
        <is>
          <t>AGUA</t>
        </is>
      </c>
      <c r="B816" s="295" t="inlineStr">
        <is>
          <t>T-263</t>
        </is>
      </c>
      <c r="C816" s="295" t="inlineStr">
        <is>
          <t>PI 119</t>
        </is>
      </c>
      <c r="D816" s="334" t="inlineStr">
        <is>
          <t>PI 255</t>
        </is>
      </c>
      <c r="E816" s="340" t="n">
        <v>0.95</v>
      </c>
      <c r="F816" s="334" t="inlineStr">
        <is>
          <t>200</t>
        </is>
      </c>
      <c r="G816" s="334" t="inlineStr">
        <is>
          <t>Tubo PVC</t>
        </is>
      </c>
      <c r="H816" s="340" t="n">
        <v>0.6</v>
      </c>
      <c r="I816" s="340" t="n">
        <v>0.46</v>
      </c>
      <c r="J816" s="365" t="inlineStr">
        <is>
          <t>PENDENTE</t>
        </is>
      </c>
    </row>
    <row r="817" ht="15" customHeight="1" s="290">
      <c r="A817" s="296" t="inlineStr">
        <is>
          <t>AGUA</t>
        </is>
      </c>
      <c r="B817" s="296" t="inlineStr">
        <is>
          <t>T-264</t>
        </is>
      </c>
      <c r="C817" s="296" t="inlineStr">
        <is>
          <t>PI 255</t>
        </is>
      </c>
      <c r="D817" s="349" t="inlineStr">
        <is>
          <t>PI 118</t>
        </is>
      </c>
      <c r="E817" s="345" t="n">
        <v>1.12</v>
      </c>
      <c r="F817" s="349" t="inlineStr">
        <is>
          <t>200</t>
        </is>
      </c>
      <c r="G817" s="349" t="inlineStr">
        <is>
          <t>Tubo PVC</t>
        </is>
      </c>
      <c r="H817" s="345" t="n">
        <v>0.6</v>
      </c>
      <c r="I817" s="345" t="n">
        <v>0.54</v>
      </c>
      <c r="J817" s="365" t="inlineStr">
        <is>
          <t>PENDENTE</t>
        </is>
      </c>
    </row>
    <row r="818" ht="15" customHeight="1" s="290">
      <c r="A818" s="295" t="inlineStr">
        <is>
          <t>AGUA</t>
        </is>
      </c>
      <c r="B818" s="295" t="inlineStr">
        <is>
          <t>T-265</t>
        </is>
      </c>
      <c r="C818" s="295" t="inlineStr">
        <is>
          <t>PI 254</t>
        </is>
      </c>
      <c r="D818" s="334" t="inlineStr">
        <is>
          <t>PI 255</t>
        </is>
      </c>
      <c r="E818" s="340" t="n">
        <v>0.14</v>
      </c>
      <c r="F818" s="334" t="inlineStr">
        <is>
          <t>200</t>
        </is>
      </c>
      <c r="G818" s="334" t="inlineStr">
        <is>
          <t>Tubo PVC</t>
        </is>
      </c>
      <c r="H818" s="340" t="n">
        <v>0.74</v>
      </c>
      <c r="I818" s="340" t="n">
        <v>0.08</v>
      </c>
      <c r="J818" s="365" t="inlineStr">
        <is>
          <t>PENDENTE</t>
        </is>
      </c>
    </row>
    <row r="819" ht="15" customHeight="1" s="290">
      <c r="A819" s="296" t="inlineStr">
        <is>
          <t>AGUA</t>
        </is>
      </c>
      <c r="B819" s="296" t="inlineStr">
        <is>
          <t>T-266</t>
        </is>
      </c>
      <c r="C819" s="296" t="inlineStr">
        <is>
          <t>PI 227</t>
        </is>
      </c>
      <c r="D819" s="349" t="inlineStr">
        <is>
          <t>PI 256</t>
        </is>
      </c>
      <c r="E819" s="345" t="n">
        <v>0.5600000000000001</v>
      </c>
      <c r="F819" s="349" t="inlineStr">
        <is>
          <t>200</t>
        </is>
      </c>
      <c r="G819" s="349" t="inlineStr">
        <is>
          <t>Tubo PVC</t>
        </is>
      </c>
      <c r="H819" s="345" t="n">
        <v>0.6</v>
      </c>
      <c r="I819" s="345" t="n">
        <v>0.27</v>
      </c>
      <c r="J819" s="365" t="inlineStr">
        <is>
          <t>PENDENTE</t>
        </is>
      </c>
    </row>
    <row r="820" ht="15" customHeight="1" s="290">
      <c r="A820" s="295" t="inlineStr">
        <is>
          <t>AGUA</t>
        </is>
      </c>
      <c r="B820" s="295" t="inlineStr">
        <is>
          <t>T-267</t>
        </is>
      </c>
      <c r="C820" s="295" t="inlineStr">
        <is>
          <t>PI 256</t>
        </is>
      </c>
      <c r="D820" s="334" t="inlineStr">
        <is>
          <t>PI 257</t>
        </is>
      </c>
      <c r="E820" s="340" t="n">
        <v>0.51</v>
      </c>
      <c r="F820" s="334" t="inlineStr">
        <is>
          <t>200</t>
        </is>
      </c>
      <c r="G820" s="334" t="inlineStr">
        <is>
          <t>Tubo PVC</t>
        </is>
      </c>
      <c r="H820" s="340" t="n">
        <v>0.6</v>
      </c>
      <c r="I820" s="340" t="n">
        <v>0.24</v>
      </c>
      <c r="J820" s="365" t="inlineStr">
        <is>
          <t>PENDENTE</t>
        </is>
      </c>
    </row>
    <row r="821" ht="15" customHeight="1" s="290">
      <c r="A821" s="296" t="inlineStr">
        <is>
          <t>AGUA</t>
        </is>
      </c>
      <c r="B821" s="296" t="inlineStr">
        <is>
          <t>T-268</t>
        </is>
      </c>
      <c r="C821" s="296" t="inlineStr">
        <is>
          <t>PI 257</t>
        </is>
      </c>
      <c r="D821" s="349" t="inlineStr">
        <is>
          <t>PI 258</t>
        </is>
      </c>
      <c r="E821" s="345" t="n">
        <v>0.16</v>
      </c>
      <c r="F821" s="349" t="inlineStr">
        <is>
          <t>200</t>
        </is>
      </c>
      <c r="G821" s="349" t="inlineStr">
        <is>
          <t>Tubo PVC</t>
        </is>
      </c>
      <c r="H821" s="345" t="n">
        <v>0.6</v>
      </c>
      <c r="I821" s="345" t="n">
        <v>0.08</v>
      </c>
      <c r="J821" s="365" t="inlineStr">
        <is>
          <t>PENDENTE</t>
        </is>
      </c>
    </row>
    <row r="822" ht="15" customHeight="1" s="290">
      <c r="A822" s="295" t="inlineStr">
        <is>
          <t>AGUA</t>
        </is>
      </c>
      <c r="B822" s="295" t="inlineStr">
        <is>
          <t>T-269</t>
        </is>
      </c>
      <c r="C822" s="295" t="inlineStr">
        <is>
          <t>PI 258</t>
        </is>
      </c>
      <c r="D822" s="334" t="inlineStr">
        <is>
          <t>PI 259</t>
        </is>
      </c>
      <c r="E822" s="340" t="n">
        <v>0.28</v>
      </c>
      <c r="F822" s="334" t="inlineStr">
        <is>
          <t>200</t>
        </is>
      </c>
      <c r="G822" s="334" t="inlineStr">
        <is>
          <t>Tubo PVC</t>
        </is>
      </c>
      <c r="H822" s="340" t="n">
        <v>0.6</v>
      </c>
      <c r="I822" s="340" t="n">
        <v>0.13</v>
      </c>
      <c r="J822" s="365" t="inlineStr">
        <is>
          <t>PENDENTE</t>
        </is>
      </c>
    </row>
    <row r="823" ht="15" customHeight="1" s="290">
      <c r="A823" s="296" t="inlineStr">
        <is>
          <t>AGUA</t>
        </is>
      </c>
      <c r="B823" s="296" t="inlineStr">
        <is>
          <t>T-270</t>
        </is>
      </c>
      <c r="C823" s="296" t="inlineStr">
        <is>
          <t>PI 124</t>
        </is>
      </c>
      <c r="D823" s="349" t="inlineStr">
        <is>
          <t>PI 259</t>
        </is>
      </c>
      <c r="E823" s="345" t="n">
        <v>0.2</v>
      </c>
      <c r="F823" s="349" t="inlineStr">
        <is>
          <t>200</t>
        </is>
      </c>
      <c r="G823" s="349" t="inlineStr">
        <is>
          <t>Tubo PVC</t>
        </is>
      </c>
      <c r="H823" s="345" t="n">
        <v>0.6</v>
      </c>
      <c r="I823" s="345" t="n">
        <v>0.1</v>
      </c>
      <c r="J823" s="365" t="inlineStr">
        <is>
          <t>PENDENTE</t>
        </is>
      </c>
    </row>
    <row r="824" ht="15" customHeight="1" s="290">
      <c r="A824" s="295" t="inlineStr">
        <is>
          <t>AGUA</t>
        </is>
      </c>
      <c r="B824" s="295" t="inlineStr">
        <is>
          <t>T-271</t>
        </is>
      </c>
      <c r="C824" s="295" t="inlineStr">
        <is>
          <t>PI 163</t>
        </is>
      </c>
      <c r="D824" s="334" t="inlineStr">
        <is>
          <t>PI 260</t>
        </is>
      </c>
      <c r="E824" s="340" t="n">
        <v>1.14</v>
      </c>
      <c r="F824" s="334" t="inlineStr">
        <is>
          <t>200</t>
        </is>
      </c>
      <c r="G824" s="334" t="inlineStr">
        <is>
          <t>Tubo PVC</t>
        </is>
      </c>
      <c r="H824" s="340" t="n">
        <v>0.6</v>
      </c>
      <c r="I824" s="340" t="n">
        <v>0.55</v>
      </c>
      <c r="J824" s="365" t="inlineStr">
        <is>
          <t>PENDENTE</t>
        </is>
      </c>
    </row>
    <row r="825" ht="15" customHeight="1" s="290">
      <c r="A825" s="296" t="inlineStr">
        <is>
          <t>AGUA</t>
        </is>
      </c>
      <c r="B825" s="296" t="inlineStr">
        <is>
          <t>T-272</t>
        </is>
      </c>
      <c r="C825" s="296" t="inlineStr">
        <is>
          <t>PI 260</t>
        </is>
      </c>
      <c r="D825" s="349" t="inlineStr">
        <is>
          <t>PI 261</t>
        </is>
      </c>
      <c r="E825" s="345" t="n">
        <v>0.13</v>
      </c>
      <c r="F825" s="349" t="inlineStr">
        <is>
          <t>200</t>
        </is>
      </c>
      <c r="G825" s="349" t="inlineStr">
        <is>
          <t>Tubo PVC</t>
        </is>
      </c>
      <c r="H825" s="345" t="n">
        <v>0.6</v>
      </c>
      <c r="I825" s="345" t="n">
        <v>0.06</v>
      </c>
      <c r="J825" s="365" t="inlineStr">
        <is>
          <t>PENDENTE</t>
        </is>
      </c>
    </row>
    <row r="826" ht="15" customHeight="1" s="290">
      <c r="A826" s="295" t="inlineStr">
        <is>
          <t>AGUA</t>
        </is>
      </c>
      <c r="B826" s="295" t="inlineStr">
        <is>
          <t>T-273</t>
        </is>
      </c>
      <c r="C826" s="295" t="inlineStr">
        <is>
          <t>PI 261</t>
        </is>
      </c>
      <c r="D826" s="334" t="inlineStr">
        <is>
          <t>PI 262</t>
        </is>
      </c>
      <c r="E826" s="340" t="n">
        <v>0.18</v>
      </c>
      <c r="F826" s="334" t="inlineStr">
        <is>
          <t>200</t>
        </is>
      </c>
      <c r="G826" s="334" t="inlineStr">
        <is>
          <t>Tubo PVC</t>
        </is>
      </c>
      <c r="H826" s="340" t="n">
        <v>0.6</v>
      </c>
      <c r="I826" s="340" t="n">
        <v>0.09</v>
      </c>
      <c r="J826" s="365" t="inlineStr">
        <is>
          <t>PENDENTE</t>
        </is>
      </c>
    </row>
    <row r="827" ht="15" customHeight="1" s="290">
      <c r="A827" s="296" t="inlineStr">
        <is>
          <t>AGUA</t>
        </is>
      </c>
      <c r="B827" s="296" t="inlineStr">
        <is>
          <t>T-274</t>
        </is>
      </c>
      <c r="C827" s="296" t="inlineStr">
        <is>
          <t>PI 262</t>
        </is>
      </c>
      <c r="D827" s="349" t="inlineStr">
        <is>
          <t>PI 263</t>
        </is>
      </c>
      <c r="E827" s="345" t="n">
        <v>0.11</v>
      </c>
      <c r="F827" s="349" t="inlineStr">
        <is>
          <t>200</t>
        </is>
      </c>
      <c r="G827" s="349" t="inlineStr">
        <is>
          <t>Tubo PVC</t>
        </is>
      </c>
      <c r="H827" s="345" t="n">
        <v>0.6</v>
      </c>
      <c r="I827" s="345" t="n">
        <v>0.05</v>
      </c>
      <c r="J827" s="365" t="inlineStr">
        <is>
          <t>PENDENTE</t>
        </is>
      </c>
    </row>
    <row r="828" ht="15" customHeight="1" s="290">
      <c r="A828" s="295" t="inlineStr">
        <is>
          <t>AGUA</t>
        </is>
      </c>
      <c r="B828" s="295" t="inlineStr">
        <is>
          <t>T-275</t>
        </is>
      </c>
      <c r="C828" s="295" t="inlineStr">
        <is>
          <t>PI 262</t>
        </is>
      </c>
      <c r="D828" s="334" t="inlineStr">
        <is>
          <t>PI 264</t>
        </is>
      </c>
      <c r="E828" s="340" t="n">
        <v>0.26</v>
      </c>
      <c r="F828" s="334" t="inlineStr">
        <is>
          <t>200</t>
        </is>
      </c>
      <c r="G828" s="334" t="inlineStr">
        <is>
          <t>Tubo PVC</t>
        </is>
      </c>
      <c r="H828" s="340" t="n">
        <v>0.59</v>
      </c>
      <c r="I828" s="340" t="n">
        <v>0.12</v>
      </c>
      <c r="J828" s="365" t="inlineStr">
        <is>
          <t>PENDENTE</t>
        </is>
      </c>
    </row>
    <row r="829" ht="15" customHeight="1" s="290">
      <c r="A829" s="296" t="inlineStr">
        <is>
          <t>AGUA</t>
        </is>
      </c>
      <c r="B829" s="296" t="inlineStr">
        <is>
          <t>T-276</t>
        </is>
      </c>
      <c r="C829" s="296" t="inlineStr">
        <is>
          <t>PI 164</t>
        </is>
      </c>
      <c r="D829" s="349" t="inlineStr">
        <is>
          <t>PI 265</t>
        </is>
      </c>
      <c r="E829" s="345" t="n">
        <v>1.6</v>
      </c>
      <c r="F829" s="349" t="inlineStr">
        <is>
          <t>300</t>
        </is>
      </c>
      <c r="G829" s="349" t="inlineStr">
        <is>
          <t>Tubo PVC</t>
        </is>
      </c>
      <c r="H829" s="345" t="n">
        <v>0.6</v>
      </c>
      <c r="I829" s="345" t="n">
        <v>0.77</v>
      </c>
      <c r="J829" s="365" t="inlineStr">
        <is>
          <t>PENDENTE</t>
        </is>
      </c>
    </row>
    <row r="830" ht="15" customHeight="1" s="290">
      <c r="A830" s="295" t="inlineStr">
        <is>
          <t>AGUA</t>
        </is>
      </c>
      <c r="B830" s="295" t="inlineStr">
        <is>
          <t>T-277</t>
        </is>
      </c>
      <c r="C830" s="295" t="inlineStr">
        <is>
          <t>PI 265</t>
        </is>
      </c>
      <c r="D830" s="334" t="inlineStr">
        <is>
          <t>PI 163</t>
        </is>
      </c>
      <c r="E830" s="340" t="n">
        <v>2.2</v>
      </c>
      <c r="F830" s="334" t="inlineStr">
        <is>
          <t>300</t>
        </is>
      </c>
      <c r="G830" s="334" t="inlineStr">
        <is>
          <t>Tubo PVC</t>
        </is>
      </c>
      <c r="H830" s="340" t="n">
        <v>0.6</v>
      </c>
      <c r="I830" s="340" t="n">
        <v>1.06</v>
      </c>
      <c r="J830" s="365" t="inlineStr">
        <is>
          <t>PENDENTE</t>
        </is>
      </c>
    </row>
    <row r="831" ht="15" customHeight="1" s="290">
      <c r="A831" s="296" t="inlineStr">
        <is>
          <t>AGUA</t>
        </is>
      </c>
      <c r="B831" s="296" t="inlineStr">
        <is>
          <t>T-278</t>
        </is>
      </c>
      <c r="C831" s="296" t="inlineStr">
        <is>
          <t>PI 265</t>
        </is>
      </c>
      <c r="D831" s="349" t="inlineStr">
        <is>
          <t>PI 266</t>
        </is>
      </c>
      <c r="E831" s="345" t="n">
        <v>0.63</v>
      </c>
      <c r="F831" s="349" t="inlineStr">
        <is>
          <t>200</t>
        </is>
      </c>
      <c r="G831" s="349" t="inlineStr">
        <is>
          <t>Tubo PVC</t>
        </is>
      </c>
      <c r="H831" s="345" t="n">
        <v>0.6</v>
      </c>
      <c r="I831" s="345" t="n">
        <v>0.3</v>
      </c>
      <c r="J831" s="365" t="inlineStr">
        <is>
          <t>PENDENTE</t>
        </is>
      </c>
    </row>
    <row r="832" ht="15" customHeight="1" s="290">
      <c r="A832" s="295" t="inlineStr">
        <is>
          <t>AGUA</t>
        </is>
      </c>
      <c r="B832" s="295" t="inlineStr">
        <is>
          <t>T-279</t>
        </is>
      </c>
      <c r="C832" s="295" t="inlineStr">
        <is>
          <t>PI 266</t>
        </is>
      </c>
      <c r="D832" s="334" t="inlineStr">
        <is>
          <t>PI 267</t>
        </is>
      </c>
      <c r="E832" s="340" t="n">
        <v>0.2</v>
      </c>
      <c r="F832" s="334" t="inlineStr">
        <is>
          <t>200</t>
        </is>
      </c>
      <c r="G832" s="334" t="inlineStr">
        <is>
          <t>Tubo PVC</t>
        </is>
      </c>
      <c r="H832" s="340" t="n">
        <v>0.6</v>
      </c>
      <c r="I832" s="340" t="n">
        <v>0.1</v>
      </c>
      <c r="J832" s="365" t="inlineStr">
        <is>
          <t>PENDENTE</t>
        </is>
      </c>
    </row>
    <row r="833" ht="15" customHeight="1" s="290">
      <c r="A833" s="296" t="inlineStr">
        <is>
          <t>AGUA</t>
        </is>
      </c>
      <c r="B833" s="296" t="inlineStr">
        <is>
          <t>T-280</t>
        </is>
      </c>
      <c r="C833" s="296" t="inlineStr">
        <is>
          <t>PI 267</t>
        </is>
      </c>
      <c r="D833" s="349" t="inlineStr">
        <is>
          <t>PI 268</t>
        </is>
      </c>
      <c r="E833" s="345" t="n">
        <v>0.58</v>
      </c>
      <c r="F833" s="349" t="inlineStr">
        <is>
          <t>200</t>
        </is>
      </c>
      <c r="G833" s="349" t="inlineStr">
        <is>
          <t>Tubo PVC</t>
        </is>
      </c>
      <c r="H833" s="345" t="n">
        <v>0.6</v>
      </c>
      <c r="I833" s="345" t="n">
        <v>0.28</v>
      </c>
      <c r="J833" s="365" t="inlineStr">
        <is>
          <t>PENDENTE</t>
        </is>
      </c>
    </row>
    <row r="834" ht="15" customHeight="1" s="290">
      <c r="A834" s="295" t="inlineStr">
        <is>
          <t>AGUA</t>
        </is>
      </c>
      <c r="B834" s="295" t="inlineStr">
        <is>
          <t>T-281</t>
        </is>
      </c>
      <c r="C834" s="295" t="inlineStr">
        <is>
          <t>PI 268</t>
        </is>
      </c>
      <c r="D834" s="334" t="inlineStr">
        <is>
          <t>PI 269</t>
        </is>
      </c>
      <c r="E834" s="340" t="n">
        <v>0.6899999999999999</v>
      </c>
      <c r="F834" s="334" t="inlineStr">
        <is>
          <t>200</t>
        </is>
      </c>
      <c r="G834" s="334" t="inlineStr">
        <is>
          <t>Tubo PVC</t>
        </is>
      </c>
      <c r="H834" s="340" t="n">
        <v>0.6</v>
      </c>
      <c r="I834" s="340" t="n">
        <v>0.33</v>
      </c>
      <c r="J834" s="365" t="inlineStr">
        <is>
          <t>PENDENTE</t>
        </is>
      </c>
    </row>
    <row r="835" ht="15" customHeight="1" s="290">
      <c r="A835" s="296" t="inlineStr">
        <is>
          <t>AGUA</t>
        </is>
      </c>
      <c r="B835" s="296" t="inlineStr">
        <is>
          <t>T-282</t>
        </is>
      </c>
      <c r="C835" s="296" t="inlineStr">
        <is>
          <t>PI 269</t>
        </is>
      </c>
      <c r="D835" s="349" t="inlineStr">
        <is>
          <t>PI 270</t>
        </is>
      </c>
      <c r="E835" s="345" t="n">
        <v>0.54</v>
      </c>
      <c r="F835" s="349" t="inlineStr">
        <is>
          <t>200</t>
        </is>
      </c>
      <c r="G835" s="349" t="inlineStr">
        <is>
          <t>Tubo PVC</t>
        </is>
      </c>
      <c r="H835" s="345" t="n">
        <v>0.6</v>
      </c>
      <c r="I835" s="345" t="n">
        <v>0.26</v>
      </c>
      <c r="J835" s="365" t="inlineStr">
        <is>
          <t>PENDENTE</t>
        </is>
      </c>
    </row>
    <row r="836" ht="15" customHeight="1" s="290">
      <c r="A836" s="295" t="inlineStr">
        <is>
          <t>AGUA</t>
        </is>
      </c>
      <c r="B836" s="295" t="inlineStr">
        <is>
          <t>T-283</t>
        </is>
      </c>
      <c r="C836" s="295" t="inlineStr">
        <is>
          <t>PI 269</t>
        </is>
      </c>
      <c r="D836" s="334" t="inlineStr">
        <is>
          <t>PI 271</t>
        </is>
      </c>
      <c r="E836" s="340" t="n">
        <v>0.16</v>
      </c>
      <c r="F836" s="334" t="inlineStr">
        <is>
          <t>200</t>
        </is>
      </c>
      <c r="G836" s="334" t="inlineStr">
        <is>
          <t>Tubo PVC</t>
        </is>
      </c>
      <c r="H836" s="340" t="n">
        <v>0.6</v>
      </c>
      <c r="I836" s="340" t="n">
        <v>0.08</v>
      </c>
      <c r="J836" s="365" t="inlineStr">
        <is>
          <t>PENDENTE</t>
        </is>
      </c>
    </row>
    <row r="837" ht="15" customHeight="1" s="290">
      <c r="A837" s="296" t="inlineStr">
        <is>
          <t>AGUA</t>
        </is>
      </c>
      <c r="B837" s="296" t="inlineStr">
        <is>
          <t>T-284</t>
        </is>
      </c>
      <c r="C837" s="296" t="inlineStr">
        <is>
          <t>PV 03</t>
        </is>
      </c>
      <c r="D837" s="349" t="inlineStr">
        <is>
          <t>PV 04</t>
        </is>
      </c>
      <c r="E837" s="345" t="n">
        <v>2.37</v>
      </c>
      <c r="F837" s="349" t="inlineStr">
        <is>
          <t>300</t>
        </is>
      </c>
      <c r="G837" s="349" t="inlineStr">
        <is>
          <t>Tubo PVC</t>
        </is>
      </c>
      <c r="H837" s="345" t="n">
        <v>0.6</v>
      </c>
      <c r="I837" s="345" t="n">
        <v>1.14</v>
      </c>
      <c r="J837" s="365" t="inlineStr">
        <is>
          <t>PENDENTE</t>
        </is>
      </c>
    </row>
    <row r="838" ht="15" customHeight="1" s="290">
      <c r="A838" s="295" t="inlineStr">
        <is>
          <t>AGUA</t>
        </is>
      </c>
      <c r="B838" s="295" t="inlineStr">
        <is>
          <t>T-285</t>
        </is>
      </c>
      <c r="C838" s="295" t="inlineStr">
        <is>
          <t>PV 04</t>
        </is>
      </c>
      <c r="D838" s="334" t="inlineStr">
        <is>
          <t>PV 05</t>
        </is>
      </c>
      <c r="E838" s="340" t="n">
        <v>0.68</v>
      </c>
      <c r="F838" s="334" t="inlineStr">
        <is>
          <t>300</t>
        </is>
      </c>
      <c r="G838" s="334" t="inlineStr">
        <is>
          <t>Tubo PVC</t>
        </is>
      </c>
      <c r="H838" s="340" t="n">
        <v>0.6</v>
      </c>
      <c r="I838" s="340" t="n">
        <v>0.33</v>
      </c>
      <c r="J838" s="365" t="inlineStr">
        <is>
          <t>PENDENTE</t>
        </is>
      </c>
    </row>
    <row r="839" ht="15" customHeight="1" s="290">
      <c r="A839" s="296" t="inlineStr">
        <is>
          <t>AGUA</t>
        </is>
      </c>
      <c r="B839" s="296" t="inlineStr">
        <is>
          <t>T-286</t>
        </is>
      </c>
      <c r="C839" s="296" t="inlineStr">
        <is>
          <t>PV 05</t>
        </is>
      </c>
      <c r="D839" s="349" t="inlineStr">
        <is>
          <t>PV 06</t>
        </is>
      </c>
      <c r="E839" s="345" t="n">
        <v>2.47</v>
      </c>
      <c r="F839" s="349" t="inlineStr">
        <is>
          <t>300</t>
        </is>
      </c>
      <c r="G839" s="349" t="inlineStr">
        <is>
          <t>Tubo PVC</t>
        </is>
      </c>
      <c r="H839" s="345" t="n">
        <v>0.6</v>
      </c>
      <c r="I839" s="345" t="n">
        <v>1.19</v>
      </c>
      <c r="J839" s="365" t="inlineStr">
        <is>
          <t>PENDENTE</t>
        </is>
      </c>
    </row>
    <row r="840" ht="15" customHeight="1" s="290">
      <c r="A840" s="295" t="inlineStr">
        <is>
          <t>AGUA</t>
        </is>
      </c>
      <c r="B840" s="295" t="inlineStr">
        <is>
          <t>T-287</t>
        </is>
      </c>
      <c r="C840" s="295" t="inlineStr">
        <is>
          <t>PV 06</t>
        </is>
      </c>
      <c r="D840" s="334" t="inlineStr">
        <is>
          <t>PV 07</t>
        </is>
      </c>
      <c r="E840" s="340" t="n">
        <v>0.98</v>
      </c>
      <c r="F840" s="334" t="inlineStr">
        <is>
          <t>300</t>
        </is>
      </c>
      <c r="G840" s="334" t="inlineStr">
        <is>
          <t>Tubo PVC</t>
        </is>
      </c>
      <c r="H840" s="340" t="n">
        <v>0.6</v>
      </c>
      <c r="I840" s="340" t="n">
        <v>0.47</v>
      </c>
      <c r="J840" s="365" t="inlineStr">
        <is>
          <t>PENDENTE</t>
        </is>
      </c>
    </row>
    <row r="841" ht="15" customHeight="1" s="290">
      <c r="A841" s="296" t="inlineStr">
        <is>
          <t>AGUA</t>
        </is>
      </c>
      <c r="B841" s="296" t="inlineStr">
        <is>
          <t>T-288</t>
        </is>
      </c>
      <c r="C841" s="296" t="inlineStr">
        <is>
          <t>PV 07</t>
        </is>
      </c>
      <c r="D841" s="349" t="inlineStr">
        <is>
          <t>PV 08</t>
        </is>
      </c>
      <c r="E841" s="345" t="n">
        <v>1.14</v>
      </c>
      <c r="F841" s="349" t="inlineStr">
        <is>
          <t>300</t>
        </is>
      </c>
      <c r="G841" s="349" t="inlineStr">
        <is>
          <t>Tubo PVC</t>
        </is>
      </c>
      <c r="H841" s="345" t="n">
        <v>0.6</v>
      </c>
      <c r="I841" s="345" t="n">
        <v>0.55</v>
      </c>
      <c r="J841" s="365" t="inlineStr">
        <is>
          <t>PENDENTE</t>
        </is>
      </c>
    </row>
    <row r="842" ht="15" customHeight="1" s="290">
      <c r="A842" s="295" t="inlineStr">
        <is>
          <t>AGUA</t>
        </is>
      </c>
      <c r="B842" s="295" t="inlineStr">
        <is>
          <t>T-289</t>
        </is>
      </c>
      <c r="C842" s="295" t="inlineStr">
        <is>
          <t>PV 08</t>
        </is>
      </c>
      <c r="D842" s="334" t="inlineStr">
        <is>
          <t>PV 09</t>
        </is>
      </c>
      <c r="E842" s="340" t="n">
        <v>0.42</v>
      </c>
      <c r="F842" s="334" t="inlineStr">
        <is>
          <t>300</t>
        </is>
      </c>
      <c r="G842" s="334" t="inlineStr">
        <is>
          <t>Tubo PVC</t>
        </is>
      </c>
      <c r="H842" s="340" t="n">
        <v>0.6</v>
      </c>
      <c r="I842" s="340" t="n">
        <v>0.2</v>
      </c>
      <c r="J842" s="365" t="inlineStr">
        <is>
          <t>PENDENTE</t>
        </is>
      </c>
    </row>
    <row r="843" ht="15" customHeight="1" s="290">
      <c r="A843" s="296" t="inlineStr">
        <is>
          <t>AGUA</t>
        </is>
      </c>
      <c r="B843" s="296" t="inlineStr">
        <is>
          <t>T-290</t>
        </is>
      </c>
      <c r="C843" s="296" t="inlineStr">
        <is>
          <t>PV 09</t>
        </is>
      </c>
      <c r="D843" s="349" t="inlineStr">
        <is>
          <t>PV 10</t>
        </is>
      </c>
      <c r="E843" s="345" t="n">
        <v>0.84</v>
      </c>
      <c r="F843" s="349" t="inlineStr">
        <is>
          <t>300</t>
        </is>
      </c>
      <c r="G843" s="349" t="inlineStr">
        <is>
          <t>Tubo PVC</t>
        </is>
      </c>
      <c r="H843" s="345" t="n">
        <v>0.6</v>
      </c>
      <c r="I843" s="345" t="n">
        <v>0.4</v>
      </c>
      <c r="J843" s="365" t="inlineStr">
        <is>
          <t>PENDENTE</t>
        </is>
      </c>
    </row>
    <row r="844" ht="15" customHeight="1" s="290">
      <c r="A844" s="295" t="inlineStr">
        <is>
          <t>AGUA</t>
        </is>
      </c>
      <c r="B844" s="295" t="inlineStr">
        <is>
          <t>T-291</t>
        </is>
      </c>
      <c r="C844" s="295" t="inlineStr">
        <is>
          <t>PV 10</t>
        </is>
      </c>
      <c r="D844" s="334" t="inlineStr">
        <is>
          <t>PV 11</t>
        </is>
      </c>
      <c r="E844" s="340" t="n">
        <v>0.75</v>
      </c>
      <c r="F844" s="334" t="inlineStr">
        <is>
          <t>300</t>
        </is>
      </c>
      <c r="G844" s="334" t="inlineStr">
        <is>
          <t>Tubo PVC</t>
        </is>
      </c>
      <c r="H844" s="340" t="n">
        <v>0.6</v>
      </c>
      <c r="I844" s="340" t="n">
        <v>0.36</v>
      </c>
      <c r="J844" s="365" t="inlineStr">
        <is>
          <t>PENDENTE</t>
        </is>
      </c>
    </row>
    <row r="845" ht="15" customHeight="1" s="290">
      <c r="A845" s="296" t="inlineStr">
        <is>
          <t>AGUA</t>
        </is>
      </c>
      <c r="B845" s="296" t="inlineStr">
        <is>
          <t>T-292</t>
        </is>
      </c>
      <c r="C845" s="296" t="inlineStr">
        <is>
          <t>PV 11</t>
        </is>
      </c>
      <c r="D845" s="349" t="inlineStr">
        <is>
          <t>PV 12</t>
        </is>
      </c>
      <c r="E845" s="345" t="n">
        <v>0.22</v>
      </c>
      <c r="F845" s="349" t="inlineStr">
        <is>
          <t>300</t>
        </is>
      </c>
      <c r="G845" s="349" t="inlineStr">
        <is>
          <t>Tubo PVC</t>
        </is>
      </c>
      <c r="H845" s="345" t="n">
        <v>0.6</v>
      </c>
      <c r="I845" s="345" t="n">
        <v>0.11</v>
      </c>
      <c r="J845" s="365" t="inlineStr">
        <is>
          <t>PENDENTE</t>
        </is>
      </c>
    </row>
    <row r="846" ht="15" customHeight="1" s="290">
      <c r="A846" s="295" t="inlineStr">
        <is>
          <t>AGUA</t>
        </is>
      </c>
      <c r="B846" s="295" t="inlineStr">
        <is>
          <t>T-293</t>
        </is>
      </c>
      <c r="C846" s="295" t="inlineStr">
        <is>
          <t>PV 12</t>
        </is>
      </c>
      <c r="D846" s="334" t="inlineStr">
        <is>
          <t>PV 13</t>
        </is>
      </c>
      <c r="E846" s="340" t="n">
        <v>0.21</v>
      </c>
      <c r="F846" s="334" t="inlineStr">
        <is>
          <t>300</t>
        </is>
      </c>
      <c r="G846" s="334" t="inlineStr">
        <is>
          <t>Tubo PVC</t>
        </is>
      </c>
      <c r="H846" s="340" t="n">
        <v>0.5</v>
      </c>
      <c r="I846" s="340" t="n">
        <v>0.08</v>
      </c>
      <c r="J846" s="365" t="inlineStr">
        <is>
          <t>PENDENTE</t>
        </is>
      </c>
    </row>
    <row r="847" ht="15" customHeight="1" s="290">
      <c r="A847" s="296" t="inlineStr">
        <is>
          <t>AGUA</t>
        </is>
      </c>
      <c r="B847" s="296" t="inlineStr">
        <is>
          <t>T-294</t>
        </is>
      </c>
      <c r="C847" s="296" t="inlineStr">
        <is>
          <t>PV 13</t>
        </is>
      </c>
      <c r="D847" s="349" t="inlineStr">
        <is>
          <t>PV 14</t>
        </is>
      </c>
      <c r="E847" s="345" t="n">
        <v>0.87</v>
      </c>
      <c r="F847" s="349" t="inlineStr">
        <is>
          <t>300</t>
        </is>
      </c>
      <c r="G847" s="349" t="inlineStr">
        <is>
          <t>Tubo PVC</t>
        </is>
      </c>
      <c r="H847" s="345" t="n">
        <v>0.5</v>
      </c>
      <c r="I847" s="345" t="n">
        <v>0.35</v>
      </c>
      <c r="J847" s="365" t="inlineStr">
        <is>
          <t>PENDENTE</t>
        </is>
      </c>
    </row>
    <row r="848" ht="15" customHeight="1" s="290">
      <c r="A848" s="295" t="inlineStr">
        <is>
          <t>AGUA</t>
        </is>
      </c>
      <c r="B848" s="295" t="inlineStr">
        <is>
          <t>T-295</t>
        </is>
      </c>
      <c r="C848" s="295" t="inlineStr">
        <is>
          <t>PV 14</t>
        </is>
      </c>
      <c r="D848" s="334" t="inlineStr">
        <is>
          <t>PV 15</t>
        </is>
      </c>
      <c r="E848" s="340" t="n">
        <v>0.34</v>
      </c>
      <c r="F848" s="334" t="inlineStr">
        <is>
          <t>300</t>
        </is>
      </c>
      <c r="G848" s="334" t="inlineStr">
        <is>
          <t>Tubo PVC</t>
        </is>
      </c>
      <c r="H848" s="340" t="n">
        <v>0.6</v>
      </c>
      <c r="I848" s="340" t="n">
        <v>0.16</v>
      </c>
      <c r="J848" s="365" t="inlineStr">
        <is>
          <t>PENDENTE</t>
        </is>
      </c>
    </row>
    <row r="849" ht="15" customHeight="1" s="290">
      <c r="A849" s="296" t="inlineStr">
        <is>
          <t>AGUA</t>
        </is>
      </c>
      <c r="B849" s="296" t="inlineStr">
        <is>
          <t>T-296</t>
        </is>
      </c>
      <c r="C849" s="296" t="inlineStr">
        <is>
          <t>PV 15</t>
        </is>
      </c>
      <c r="D849" s="349" t="inlineStr">
        <is>
          <t>PV 16</t>
        </is>
      </c>
      <c r="E849" s="345" t="n">
        <v>1.16</v>
      </c>
      <c r="F849" s="349" t="inlineStr">
        <is>
          <t>300</t>
        </is>
      </c>
      <c r="G849" s="349" t="inlineStr">
        <is>
          <t>Tubo PVC</t>
        </is>
      </c>
      <c r="H849" s="345" t="n">
        <v>0.6</v>
      </c>
      <c r="I849" s="345" t="n">
        <v>0.5600000000000001</v>
      </c>
      <c r="J849" s="365" t="inlineStr">
        <is>
          <t>PENDENTE</t>
        </is>
      </c>
    </row>
    <row r="850" ht="15" customHeight="1" s="290">
      <c r="A850" s="295" t="inlineStr">
        <is>
          <t>AGUA</t>
        </is>
      </c>
      <c r="B850" s="295" t="inlineStr">
        <is>
          <t>T-297</t>
        </is>
      </c>
      <c r="C850" s="295" t="inlineStr">
        <is>
          <t>PV 16</t>
        </is>
      </c>
      <c r="D850" s="334" t="inlineStr">
        <is>
          <t>PV 17</t>
        </is>
      </c>
      <c r="E850" s="340" t="n">
        <v>0.96</v>
      </c>
      <c r="F850" s="334" t="inlineStr">
        <is>
          <t>300</t>
        </is>
      </c>
      <c r="G850" s="334" t="inlineStr">
        <is>
          <t>Tubo PVC</t>
        </is>
      </c>
      <c r="H850" s="340" t="n">
        <v>0.6</v>
      </c>
      <c r="I850" s="340" t="n">
        <v>0.46</v>
      </c>
      <c r="J850" s="365" t="inlineStr">
        <is>
          <t>PENDENTE</t>
        </is>
      </c>
    </row>
    <row r="851" ht="15" customHeight="1" s="290">
      <c r="A851" s="296" t="inlineStr">
        <is>
          <t>AGUA</t>
        </is>
      </c>
      <c r="B851" s="296" t="inlineStr">
        <is>
          <t>T-298</t>
        </is>
      </c>
      <c r="C851" s="296" t="inlineStr">
        <is>
          <t>PV 17</t>
        </is>
      </c>
      <c r="D851" s="349" t="inlineStr">
        <is>
          <t>PV 18</t>
        </is>
      </c>
      <c r="E851" s="345" t="n">
        <v>2.1</v>
      </c>
      <c r="F851" s="349" t="inlineStr">
        <is>
          <t>300</t>
        </is>
      </c>
      <c r="G851" s="349" t="inlineStr">
        <is>
          <t>Tubo PVC</t>
        </is>
      </c>
      <c r="H851" s="345" t="n">
        <v>0.6</v>
      </c>
      <c r="I851" s="345" t="n">
        <v>1.01</v>
      </c>
      <c r="J851" s="365" t="inlineStr">
        <is>
          <t>PENDENTE</t>
        </is>
      </c>
    </row>
    <row r="852" ht="15" customHeight="1" s="290">
      <c r="A852" s="295" t="inlineStr">
        <is>
          <t>AGUA</t>
        </is>
      </c>
      <c r="B852" s="295" t="inlineStr">
        <is>
          <t>T-299</t>
        </is>
      </c>
      <c r="C852" s="295" t="inlineStr">
        <is>
          <t>PV 18</t>
        </is>
      </c>
      <c r="D852" s="334" t="inlineStr">
        <is>
          <t>PV 19</t>
        </is>
      </c>
      <c r="E852" s="340" t="n">
        <v>0.54</v>
      </c>
      <c r="F852" s="334" t="inlineStr">
        <is>
          <t>300</t>
        </is>
      </c>
      <c r="G852" s="334" t="inlineStr">
        <is>
          <t>Tubo PVC</t>
        </is>
      </c>
      <c r="H852" s="340" t="n">
        <v>0.6</v>
      </c>
      <c r="I852" s="340" t="n">
        <v>0.26</v>
      </c>
      <c r="J852" s="365" t="inlineStr">
        <is>
          <t>PENDENTE</t>
        </is>
      </c>
    </row>
    <row r="853" ht="15" customHeight="1" s="290">
      <c r="A853" s="296" t="inlineStr">
        <is>
          <t>AGUA</t>
        </is>
      </c>
      <c r="B853" s="296" t="inlineStr">
        <is>
          <t>T-300</t>
        </is>
      </c>
      <c r="C853" s="296" t="inlineStr">
        <is>
          <t>PV 19</t>
        </is>
      </c>
      <c r="D853" s="349" t="inlineStr">
        <is>
          <t>PV 20</t>
        </is>
      </c>
      <c r="E853" s="345" t="n">
        <v>0.72</v>
      </c>
      <c r="F853" s="349" t="inlineStr">
        <is>
          <t>300</t>
        </is>
      </c>
      <c r="G853" s="349" t="inlineStr">
        <is>
          <t>Tubo PVC</t>
        </is>
      </c>
      <c r="H853" s="345" t="n">
        <v>0.6</v>
      </c>
      <c r="I853" s="345" t="n">
        <v>0.35</v>
      </c>
      <c r="J853" s="365" t="inlineStr">
        <is>
          <t>PENDENTE</t>
        </is>
      </c>
    </row>
    <row r="854" ht="15" customHeight="1" s="290">
      <c r="A854" s="295" t="inlineStr">
        <is>
          <t>AGUA</t>
        </is>
      </c>
      <c r="B854" s="295" t="inlineStr">
        <is>
          <t>T-301</t>
        </is>
      </c>
      <c r="C854" s="295" t="inlineStr">
        <is>
          <t>PV 20</t>
        </is>
      </c>
      <c r="D854" s="334" t="inlineStr">
        <is>
          <t>PV 21</t>
        </is>
      </c>
      <c r="E854" s="340" t="n">
        <v>0.59</v>
      </c>
      <c r="F854" s="334" t="inlineStr">
        <is>
          <t>300</t>
        </is>
      </c>
      <c r="G854" s="334" t="inlineStr">
        <is>
          <t>Tubo PVC</t>
        </is>
      </c>
      <c r="H854" s="340" t="n">
        <v>0.6</v>
      </c>
      <c r="I854" s="340" t="n">
        <v>0.28</v>
      </c>
      <c r="J854" s="365" t="inlineStr">
        <is>
          <t>PENDENTE</t>
        </is>
      </c>
    </row>
    <row r="855" ht="15" customHeight="1" s="290">
      <c r="A855" s="296" t="inlineStr">
        <is>
          <t>AGUA</t>
        </is>
      </c>
      <c r="B855" s="296" t="inlineStr">
        <is>
          <t>T-302</t>
        </is>
      </c>
      <c r="C855" s="296" t="inlineStr">
        <is>
          <t>PV 21</t>
        </is>
      </c>
      <c r="D855" s="349" t="inlineStr">
        <is>
          <t>PV 22</t>
        </is>
      </c>
      <c r="E855" s="345" t="n">
        <v>0.21</v>
      </c>
      <c r="F855" s="349" t="inlineStr">
        <is>
          <t>300</t>
        </is>
      </c>
      <c r="G855" s="349" t="inlineStr">
        <is>
          <t>Tubo PVC</t>
        </is>
      </c>
      <c r="H855" s="345" t="n">
        <v>0.38</v>
      </c>
      <c r="I855" s="345" t="n">
        <v>0.06</v>
      </c>
      <c r="J855" s="365" t="inlineStr">
        <is>
          <t>PENDENTE</t>
        </is>
      </c>
    </row>
    <row r="856" ht="15" customHeight="1" s="290">
      <c r="A856" s="295" t="inlineStr">
        <is>
          <t>AGUA</t>
        </is>
      </c>
      <c r="B856" s="295" t="inlineStr">
        <is>
          <t>T-303</t>
        </is>
      </c>
      <c r="C856" s="295" t="inlineStr">
        <is>
          <t>PV 22</t>
        </is>
      </c>
      <c r="D856" s="334" t="inlineStr">
        <is>
          <t>PV 23</t>
        </is>
      </c>
      <c r="E856" s="340" t="n">
        <v>0.42</v>
      </c>
      <c r="F856" s="334" t="inlineStr">
        <is>
          <t>300</t>
        </is>
      </c>
      <c r="G856" s="334" t="inlineStr">
        <is>
          <t>Tubo PVC</t>
        </is>
      </c>
      <c r="H856" s="340" t="n">
        <v>0.38</v>
      </c>
      <c r="I856" s="340" t="n">
        <v>0.13</v>
      </c>
      <c r="J856" s="365" t="inlineStr">
        <is>
          <t>PENDENTE</t>
        </is>
      </c>
    </row>
    <row r="857" ht="15" customHeight="1" s="290">
      <c r="A857" s="296" t="inlineStr">
        <is>
          <t>AGUA</t>
        </is>
      </c>
      <c r="B857" s="296" t="inlineStr">
        <is>
          <t>T-304</t>
        </is>
      </c>
      <c r="C857" s="296" t="inlineStr">
        <is>
          <t>PV 25</t>
        </is>
      </c>
      <c r="D857" s="349" t="inlineStr">
        <is>
          <t>PV 26</t>
        </is>
      </c>
      <c r="E857" s="345" t="n">
        <v>0.83</v>
      </c>
      <c r="F857" s="349" t="inlineStr">
        <is>
          <t>300</t>
        </is>
      </c>
      <c r="G857" s="349" t="inlineStr">
        <is>
          <t>Tubo PVC</t>
        </is>
      </c>
      <c r="H857" s="345" t="n">
        <v>0.6</v>
      </c>
      <c r="I857" s="345" t="n">
        <v>0.4</v>
      </c>
      <c r="J857" s="365" t="inlineStr">
        <is>
          <t>PENDENTE</t>
        </is>
      </c>
    </row>
    <row r="858" ht="15" customHeight="1" s="290">
      <c r="A858" s="295" t="inlineStr">
        <is>
          <t>AGUA</t>
        </is>
      </c>
      <c r="B858" s="295" t="inlineStr">
        <is>
          <t>T-305</t>
        </is>
      </c>
      <c r="C858" s="295" t="inlineStr">
        <is>
          <t>PV 26</t>
        </is>
      </c>
      <c r="D858" s="334" t="inlineStr">
        <is>
          <t>PV 27</t>
        </is>
      </c>
      <c r="E858" s="340" t="n">
        <v>1.72</v>
      </c>
      <c r="F858" s="334" t="inlineStr">
        <is>
          <t>300</t>
        </is>
      </c>
      <c r="G858" s="334" t="inlineStr">
        <is>
          <t>Tubo PVC</t>
        </is>
      </c>
      <c r="H858" s="340" t="n">
        <v>0.6</v>
      </c>
      <c r="I858" s="340" t="n">
        <v>0.83</v>
      </c>
      <c r="J858" s="365" t="inlineStr">
        <is>
          <t>PENDENTE</t>
        </is>
      </c>
    </row>
    <row r="859" ht="15" customHeight="1" s="290">
      <c r="A859" s="296" t="inlineStr">
        <is>
          <t>AGUA</t>
        </is>
      </c>
      <c r="B859" s="296" t="inlineStr">
        <is>
          <t>T-306</t>
        </is>
      </c>
      <c r="C859" s="296" t="inlineStr">
        <is>
          <t>PV 27</t>
        </is>
      </c>
      <c r="D859" s="349" t="inlineStr">
        <is>
          <t>PV 28</t>
        </is>
      </c>
      <c r="E859" s="345" t="n">
        <v>1.85</v>
      </c>
      <c r="F859" s="349" t="inlineStr">
        <is>
          <t>300</t>
        </is>
      </c>
      <c r="G859" s="349" t="inlineStr">
        <is>
          <t>Tubo PVC</t>
        </is>
      </c>
      <c r="H859" s="345" t="n">
        <v>0.6</v>
      </c>
      <c r="I859" s="345" t="n">
        <v>0.89</v>
      </c>
      <c r="J859" s="365" t="inlineStr">
        <is>
          <t>PENDENTE</t>
        </is>
      </c>
    </row>
    <row r="860" ht="15" customHeight="1" s="290">
      <c r="A860" s="295" t="inlineStr">
        <is>
          <t>AGUA</t>
        </is>
      </c>
      <c r="B860" s="295" t="inlineStr">
        <is>
          <t>T-307</t>
        </is>
      </c>
      <c r="C860" s="295" t="inlineStr">
        <is>
          <t>PV 28</t>
        </is>
      </c>
      <c r="D860" s="334" t="inlineStr">
        <is>
          <t>PV 29</t>
        </is>
      </c>
      <c r="E860" s="340" t="n">
        <v>0.53</v>
      </c>
      <c r="F860" s="334" t="inlineStr">
        <is>
          <t>300</t>
        </is>
      </c>
      <c r="G860" s="334" t="inlineStr">
        <is>
          <t>Tubo PVC</t>
        </is>
      </c>
      <c r="H860" s="340" t="n">
        <v>0.48</v>
      </c>
      <c r="I860" s="340" t="n">
        <v>0.2</v>
      </c>
      <c r="J860" s="365" t="inlineStr">
        <is>
          <t>PENDENTE</t>
        </is>
      </c>
    </row>
    <row r="861" ht="15" customHeight="1" s="290">
      <c r="A861" s="296" t="inlineStr">
        <is>
          <t>AGUA</t>
        </is>
      </c>
      <c r="B861" s="296" t="inlineStr">
        <is>
          <t>T-308</t>
        </is>
      </c>
      <c r="C861" s="296" t="inlineStr">
        <is>
          <t>PV 29</t>
        </is>
      </c>
      <c r="D861" s="349" t="inlineStr">
        <is>
          <t>PV 30</t>
        </is>
      </c>
      <c r="E861" s="345" t="n">
        <v>1.19</v>
      </c>
      <c r="F861" s="349" t="inlineStr">
        <is>
          <t>300</t>
        </is>
      </c>
      <c r="G861" s="349" t="inlineStr">
        <is>
          <t>Tubo PVC</t>
        </is>
      </c>
      <c r="H861" s="345" t="n">
        <v>0.48</v>
      </c>
      <c r="I861" s="345" t="n">
        <v>0.45</v>
      </c>
      <c r="J861" s="365" t="inlineStr">
        <is>
          <t>PENDENTE</t>
        </is>
      </c>
    </row>
    <row r="862" ht="15" customHeight="1" s="290">
      <c r="A862" s="295" t="inlineStr">
        <is>
          <t>AGUA</t>
        </is>
      </c>
      <c r="B862" s="295" t="inlineStr">
        <is>
          <t>T-309</t>
        </is>
      </c>
      <c r="C862" s="295" t="inlineStr">
        <is>
          <t>PV 30</t>
        </is>
      </c>
      <c r="D862" s="334" t="inlineStr">
        <is>
          <t>PV 31</t>
        </is>
      </c>
      <c r="E862" s="340" t="n">
        <v>1.68</v>
      </c>
      <c r="F862" s="334" t="inlineStr">
        <is>
          <t>300</t>
        </is>
      </c>
      <c r="G862" s="334" t="inlineStr">
        <is>
          <t>Tubo PVC</t>
        </is>
      </c>
      <c r="H862" s="340" t="n">
        <v>0.6</v>
      </c>
      <c r="I862" s="340" t="n">
        <v>0.8100000000000001</v>
      </c>
      <c r="J862" s="365" t="inlineStr">
        <is>
          <t>PENDENTE</t>
        </is>
      </c>
    </row>
    <row r="863" ht="15" customHeight="1" s="290">
      <c r="A863" s="296" t="inlineStr">
        <is>
          <t>AGUA</t>
        </is>
      </c>
      <c r="B863" s="296" t="inlineStr">
        <is>
          <t>T-310</t>
        </is>
      </c>
      <c r="C863" s="296" t="inlineStr">
        <is>
          <t>PV 31</t>
        </is>
      </c>
      <c r="D863" s="349" t="inlineStr">
        <is>
          <t>PV 32</t>
        </is>
      </c>
      <c r="E863" s="345" t="n">
        <v>2.81</v>
      </c>
      <c r="F863" s="349" t="inlineStr">
        <is>
          <t>300</t>
        </is>
      </c>
      <c r="G863" s="349" t="inlineStr">
        <is>
          <t>Tubo PVC</t>
        </is>
      </c>
      <c r="H863" s="345" t="n">
        <v>0.6</v>
      </c>
      <c r="I863" s="345" t="n">
        <v>1.35</v>
      </c>
      <c r="J863" s="365" t="inlineStr">
        <is>
          <t>PENDENTE</t>
        </is>
      </c>
    </row>
    <row r="864" ht="15" customHeight="1" s="290">
      <c r="A864" s="295" t="inlineStr">
        <is>
          <t>AGUA</t>
        </is>
      </c>
      <c r="B864" s="295" t="inlineStr">
        <is>
          <t>T-311</t>
        </is>
      </c>
      <c r="C864" s="295" t="inlineStr">
        <is>
          <t>PV 32</t>
        </is>
      </c>
      <c r="D864" s="334" t="inlineStr">
        <is>
          <t>PV 33</t>
        </is>
      </c>
      <c r="E864" s="340" t="n">
        <v>2.8</v>
      </c>
      <c r="F864" s="334" t="inlineStr">
        <is>
          <t>300</t>
        </is>
      </c>
      <c r="G864" s="334" t="inlineStr">
        <is>
          <t>Tubo PVC</t>
        </is>
      </c>
      <c r="H864" s="340" t="n">
        <v>0.6</v>
      </c>
      <c r="I864" s="340" t="n">
        <v>1.34</v>
      </c>
      <c r="J864" s="365" t="inlineStr">
        <is>
          <t>PENDENTE</t>
        </is>
      </c>
    </row>
    <row r="865" ht="15" customHeight="1" s="290">
      <c r="A865" s="296" t="inlineStr">
        <is>
          <t>AGUA</t>
        </is>
      </c>
      <c r="B865" s="296" t="inlineStr">
        <is>
          <t>T-312</t>
        </is>
      </c>
      <c r="C865" s="296" t="inlineStr">
        <is>
          <t>PV 33</t>
        </is>
      </c>
      <c r="D865" s="349" t="inlineStr">
        <is>
          <t>PV 34</t>
        </is>
      </c>
      <c r="E865" s="345" t="n">
        <v>3.21</v>
      </c>
      <c r="F865" s="349" t="inlineStr">
        <is>
          <t>300</t>
        </is>
      </c>
      <c r="G865" s="349" t="inlineStr">
        <is>
          <t>Tubo PVC</t>
        </is>
      </c>
      <c r="H865" s="345" t="n">
        <v>0.6</v>
      </c>
      <c r="I865" s="345" t="n">
        <v>1.54</v>
      </c>
      <c r="J865" s="365" t="inlineStr">
        <is>
          <t>PENDENTE</t>
        </is>
      </c>
    </row>
    <row r="866" ht="15" customHeight="1" s="290">
      <c r="A866" s="295" t="inlineStr">
        <is>
          <t>AGUA</t>
        </is>
      </c>
      <c r="B866" s="295" t="inlineStr">
        <is>
          <t>T-313</t>
        </is>
      </c>
      <c r="C866" s="295" t="inlineStr">
        <is>
          <t>PV 03</t>
        </is>
      </c>
      <c r="D866" s="334" t="inlineStr">
        <is>
          <t>PV 02</t>
        </is>
      </c>
      <c r="E866" s="340" t="n">
        <v>0.84</v>
      </c>
      <c r="F866" s="334" t="inlineStr">
        <is>
          <t>300</t>
        </is>
      </c>
      <c r="G866" s="334" t="inlineStr">
        <is>
          <t>Tubo PVC</t>
        </is>
      </c>
      <c r="H866" s="340" t="n">
        <v>0.6</v>
      </c>
      <c r="I866" s="340" t="n">
        <v>0.4</v>
      </c>
      <c r="J866" s="365" t="inlineStr">
        <is>
          <t>PENDENTE</t>
        </is>
      </c>
    </row>
    <row r="867" ht="15" customHeight="1" s="290">
      <c r="A867" s="296" t="inlineStr">
        <is>
          <t>AGUA</t>
        </is>
      </c>
      <c r="B867" s="296" t="inlineStr">
        <is>
          <t>T-314</t>
        </is>
      </c>
      <c r="C867" s="296" t="inlineStr">
        <is>
          <t>PV 02</t>
        </is>
      </c>
      <c r="D867" s="349" t="inlineStr">
        <is>
          <t>PV 01</t>
        </is>
      </c>
      <c r="E867" s="345" t="n">
        <v>0.55</v>
      </c>
      <c r="F867" s="349" t="inlineStr">
        <is>
          <t>300</t>
        </is>
      </c>
      <c r="G867" s="349" t="inlineStr">
        <is>
          <t>Tubo PVC</t>
        </is>
      </c>
      <c r="H867" s="345" t="n">
        <v>0.85</v>
      </c>
      <c r="I867" s="345" t="n">
        <v>0.37</v>
      </c>
      <c r="J867" s="365" t="inlineStr">
        <is>
          <t>PENDENTE</t>
        </is>
      </c>
    </row>
    <row r="868" ht="15" customHeight="1" s="290">
      <c r="A868" s="295" t="inlineStr">
        <is>
          <t>AGUA</t>
        </is>
      </c>
      <c r="B868" s="295" t="inlineStr">
        <is>
          <t>T-315</t>
        </is>
      </c>
      <c r="C868" s="295" t="inlineStr">
        <is>
          <t>PV 01</t>
        </is>
      </c>
      <c r="D868" s="334" t="inlineStr">
        <is>
          <t>PI 78</t>
        </is>
      </c>
      <c r="E868" s="340" t="n">
        <v>0.57</v>
      </c>
      <c r="F868" s="334" t="inlineStr">
        <is>
          <t>300</t>
        </is>
      </c>
      <c r="G868" s="334" t="inlineStr">
        <is>
          <t>Tubo PVC</t>
        </is>
      </c>
      <c r="H868" s="340" t="n">
        <v>0.88</v>
      </c>
      <c r="I868" s="340" t="n">
        <v>0.4</v>
      </c>
      <c r="J868" s="365" t="inlineStr">
        <is>
          <t>PENDENTE</t>
        </is>
      </c>
    </row>
    <row r="869" ht="15" customHeight="1" s="290">
      <c r="A869" s="296" t="inlineStr">
        <is>
          <t>AGUA</t>
        </is>
      </c>
      <c r="B869" s="296" t="inlineStr">
        <is>
          <t>T-316</t>
        </is>
      </c>
      <c r="C869" s="296" t="inlineStr">
        <is>
          <t>PV 04</t>
        </is>
      </c>
      <c r="D869" s="349" t="inlineStr">
        <is>
          <t>PV 01</t>
        </is>
      </c>
      <c r="E869" s="345" t="n">
        <v>3.77</v>
      </c>
      <c r="F869" s="349" t="inlineStr">
        <is>
          <t>300</t>
        </is>
      </c>
      <c r="G869" s="349" t="inlineStr">
        <is>
          <t>Tubo PVC</t>
        </is>
      </c>
      <c r="H869" s="345" t="n">
        <v>0.85</v>
      </c>
      <c r="I869" s="345" t="n">
        <v>2.56</v>
      </c>
      <c r="J869" s="365" t="inlineStr">
        <is>
          <t>PENDENTE</t>
        </is>
      </c>
    </row>
    <row r="870" ht="15" customHeight="1" s="290">
      <c r="A870" s="295" t="inlineStr">
        <is>
          <t>AGUA</t>
        </is>
      </c>
      <c r="B870" s="295" t="inlineStr">
        <is>
          <t>T-317</t>
        </is>
      </c>
      <c r="C870" s="295" t="inlineStr">
        <is>
          <t>PI 193</t>
        </is>
      </c>
      <c r="D870" s="334" t="inlineStr">
        <is>
          <t>PI 191</t>
        </is>
      </c>
      <c r="E870" s="340" t="n">
        <v>1.7</v>
      </c>
      <c r="F870" s="334" t="inlineStr">
        <is>
          <t>200</t>
        </is>
      </c>
      <c r="G870" s="334" t="inlineStr">
        <is>
          <t>Tubo PVC</t>
        </is>
      </c>
      <c r="H870" s="340" t="n">
        <v>0.9</v>
      </c>
      <c r="I870" s="340" t="n">
        <v>1.22</v>
      </c>
      <c r="J870" s="365" t="inlineStr">
        <is>
          <t>PENDENTE</t>
        </is>
      </c>
    </row>
    <row r="871" ht="15" customHeight="1" s="290">
      <c r="A871" s="296" t="inlineStr">
        <is>
          <t>AGUA</t>
        </is>
      </c>
      <c r="B871" s="296" t="inlineStr">
        <is>
          <t>T-318</t>
        </is>
      </c>
      <c r="C871" s="296" t="inlineStr">
        <is>
          <t>PI 189</t>
        </is>
      </c>
      <c r="D871" s="349" t="inlineStr">
        <is>
          <t>PI 192</t>
        </is>
      </c>
      <c r="E871" s="345" t="n">
        <v>0.76</v>
      </c>
      <c r="F871" s="349" t="inlineStr">
        <is>
          <t>200</t>
        </is>
      </c>
      <c r="G871" s="349" t="inlineStr">
        <is>
          <t>Tubo PVC</t>
        </is>
      </c>
      <c r="H871" s="345" t="n">
        <v>0.6</v>
      </c>
      <c r="I871" s="345" t="n">
        <v>0.36</v>
      </c>
      <c r="J871" s="365" t="inlineStr">
        <is>
          <t>PENDENTE</t>
        </is>
      </c>
    </row>
    <row r="872" ht="15" customHeight="1" s="290">
      <c r="A872" s="295" t="inlineStr">
        <is>
          <t>AGUA</t>
        </is>
      </c>
      <c r="B872" s="295" t="inlineStr">
        <is>
          <t>T-319</t>
        </is>
      </c>
      <c r="C872" s="295" t="inlineStr">
        <is>
          <t>PI 192</t>
        </is>
      </c>
      <c r="D872" s="334" t="inlineStr">
        <is>
          <t>PV 24</t>
        </is>
      </c>
      <c r="E872" s="340" t="n">
        <v>0.36</v>
      </c>
      <c r="F872" s="334" t="inlineStr">
        <is>
          <t>200</t>
        </is>
      </c>
      <c r="G872" s="334" t="inlineStr">
        <is>
          <t>Tubo PVC</t>
        </is>
      </c>
      <c r="H872" s="340" t="n">
        <v>0.6</v>
      </c>
      <c r="I872" s="340" t="n">
        <v>0.17</v>
      </c>
      <c r="J872" s="365" t="inlineStr">
        <is>
          <t>PENDENTE</t>
        </is>
      </c>
    </row>
    <row r="873" ht="15" customHeight="1" s="290">
      <c r="A873" s="296" t="inlineStr">
        <is>
          <t>AGUA</t>
        </is>
      </c>
      <c r="B873" s="296" t="inlineStr">
        <is>
          <t>T-320</t>
        </is>
      </c>
      <c r="C873" s="296" t="inlineStr">
        <is>
          <t>PV 25</t>
        </is>
      </c>
      <c r="D873" s="349" t="inlineStr">
        <is>
          <t>PV 24</t>
        </is>
      </c>
      <c r="E873" s="345" t="n">
        <v>0.37</v>
      </c>
      <c r="F873" s="349" t="inlineStr">
        <is>
          <t>300</t>
        </is>
      </c>
      <c r="G873" s="349" t="inlineStr">
        <is>
          <t>Tubo PVC</t>
        </is>
      </c>
      <c r="H873" s="345" t="n">
        <v>0.6</v>
      </c>
      <c r="I873" s="345" t="n">
        <v>0.18</v>
      </c>
      <c r="J873" s="365" t="inlineStr">
        <is>
          <t>PENDENTE</t>
        </is>
      </c>
    </row>
    <row r="874" ht="15" customHeight="1" s="290">
      <c r="A874" s="295" t="inlineStr">
        <is>
          <t>AGUA</t>
        </is>
      </c>
      <c r="B874" s="295" t="inlineStr">
        <is>
          <t>T-321</t>
        </is>
      </c>
      <c r="C874" s="295" t="inlineStr">
        <is>
          <t>PV 24</t>
        </is>
      </c>
      <c r="D874" s="334" t="inlineStr">
        <is>
          <t>PV 23</t>
        </is>
      </c>
      <c r="E874" s="340" t="n">
        <v>0.2</v>
      </c>
      <c r="F874" s="334" t="inlineStr">
        <is>
          <t>300</t>
        </is>
      </c>
      <c r="G874" s="334" t="inlineStr">
        <is>
          <t>Tubo PVC</t>
        </is>
      </c>
      <c r="H874" s="340" t="n">
        <v>0.6</v>
      </c>
      <c r="I874" s="340" t="n">
        <v>0.1</v>
      </c>
      <c r="J874" s="365" t="inlineStr">
        <is>
          <t>PENDENTE</t>
        </is>
      </c>
    </row>
    <row r="875" ht="15" customHeight="1" s="290">
      <c r="A875" s="296" t="inlineStr">
        <is>
          <t>AGUA</t>
        </is>
      </c>
      <c r="B875" s="296" t="inlineStr">
        <is>
          <t>T-322</t>
        </is>
      </c>
      <c r="C875" s="296" t="inlineStr">
        <is>
          <t>PI 205</t>
        </is>
      </c>
      <c r="D875" s="349" t="inlineStr">
        <is>
          <t>PV 24</t>
        </is>
      </c>
      <c r="E875" s="345" t="n">
        <v>0.88</v>
      </c>
      <c r="F875" s="349" t="inlineStr">
        <is>
          <t>200</t>
        </is>
      </c>
      <c r="G875" s="349" t="inlineStr">
        <is>
          <t>Tubo PVC</t>
        </is>
      </c>
      <c r="H875" s="345" t="n">
        <v>0.6</v>
      </c>
      <c r="I875" s="345" t="n">
        <v>0.42</v>
      </c>
      <c r="J875" s="365" t="inlineStr">
        <is>
          <t>PENDENTE</t>
        </is>
      </c>
    </row>
    <row r="876" ht="15" customHeight="1" s="290">
      <c r="A876" s="295" t="inlineStr">
        <is>
          <t>AGUA</t>
        </is>
      </c>
      <c r="B876" s="295" t="inlineStr">
        <is>
          <t>T-323</t>
        </is>
      </c>
      <c r="C876" s="295" t="inlineStr">
        <is>
          <t>PI 02</t>
        </is>
      </c>
      <c r="D876" s="334" t="inlineStr">
        <is>
          <t>PI 01</t>
        </is>
      </c>
      <c r="E876" s="340" t="n">
        <v>1.77</v>
      </c>
      <c r="F876" s="334" t="inlineStr">
        <is>
          <t>200</t>
        </is>
      </c>
      <c r="G876" s="334" t="inlineStr">
        <is>
          <t>Tubo PVC</t>
        </is>
      </c>
      <c r="H876" s="340" t="n">
        <v>0.6</v>
      </c>
      <c r="I876" s="340" t="n">
        <v>0.85</v>
      </c>
      <c r="J876" s="365" t="inlineStr">
        <is>
          <t>PENDENTE</t>
        </is>
      </c>
    </row>
    <row r="877" ht="15" customHeight="1" s="290">
      <c r="A877" s="296" t="inlineStr">
        <is>
          <t>AGUA</t>
        </is>
      </c>
      <c r="B877" s="296" t="inlineStr">
        <is>
          <t>T-324</t>
        </is>
      </c>
      <c r="C877" s="296" t="inlineStr">
        <is>
          <t>PV 24</t>
        </is>
      </c>
      <c r="D877" s="349" t="inlineStr">
        <is>
          <t>PV 25</t>
        </is>
      </c>
      <c r="E877" s="345" t="n">
        <v>0.54</v>
      </c>
      <c r="F877" s="349" t="inlineStr">
        <is>
          <t>200</t>
        </is>
      </c>
      <c r="G877" s="349" t="inlineStr">
        <is>
          <t>Tubo PVC</t>
        </is>
      </c>
      <c r="H877" s="345" t="n">
        <v>0.6</v>
      </c>
      <c r="I877" s="345" t="n">
        <v>0.26</v>
      </c>
      <c r="J877" s="365" t="inlineStr">
        <is>
          <t>PENDENTE</t>
        </is>
      </c>
    </row>
    <row r="878" ht="15" customHeight="1" s="290">
      <c r="A878" s="295" t="inlineStr">
        <is>
          <t>AGUA</t>
        </is>
      </c>
      <c r="B878" s="295" t="inlineStr">
        <is>
          <t>T-325</t>
        </is>
      </c>
      <c r="C878" s="295" t="inlineStr">
        <is>
          <t>PV 30</t>
        </is>
      </c>
      <c r="D878" s="334" t="inlineStr">
        <is>
          <t>PI 224</t>
        </is>
      </c>
      <c r="E878" s="340" t="n">
        <v>0.5</v>
      </c>
      <c r="F878" s="334" t="inlineStr">
        <is>
          <t>200</t>
        </is>
      </c>
      <c r="G878" s="334" t="inlineStr">
        <is>
          <t>Tubo PVC</t>
        </is>
      </c>
      <c r="H878" s="340" t="n">
        <v>0.6</v>
      </c>
      <c r="I878" s="340" t="n">
        <v>0.24</v>
      </c>
      <c r="J878" s="365" t="inlineStr">
        <is>
          <t>PENDENTE</t>
        </is>
      </c>
    </row>
    <row r="879" ht="15" customHeight="1" s="290">
      <c r="A879" s="296" t="inlineStr">
        <is>
          <t>AGUA</t>
        </is>
      </c>
      <c r="B879" s="296" t="inlineStr">
        <is>
          <t>T-326</t>
        </is>
      </c>
      <c r="C879" s="296" t="inlineStr">
        <is>
          <t>PV 29</t>
        </is>
      </c>
      <c r="D879" s="349" t="inlineStr">
        <is>
          <t>PI 223</t>
        </is>
      </c>
      <c r="E879" s="345" t="n">
        <v>0.57</v>
      </c>
      <c r="F879" s="349" t="inlineStr">
        <is>
          <t>200</t>
        </is>
      </c>
      <c r="G879" s="349" t="inlineStr">
        <is>
          <t>Tubo PVC</t>
        </is>
      </c>
      <c r="H879" s="345" t="n">
        <v>0.48</v>
      </c>
      <c r="I879" s="345" t="n">
        <v>0.22</v>
      </c>
      <c r="J879" s="365" t="inlineStr">
        <is>
          <t>PENDENTE</t>
        </is>
      </c>
    </row>
    <row r="880" ht="15" customHeight="1" s="290">
      <c r="A880" s="295" t="inlineStr">
        <is>
          <t>AGUA</t>
        </is>
      </c>
      <c r="B880" s="295" t="inlineStr">
        <is>
          <t>T-327</t>
        </is>
      </c>
      <c r="C880" s="295" t="inlineStr">
        <is>
          <t>PI 222</t>
        </is>
      </c>
      <c r="D880" s="334" t="inlineStr">
        <is>
          <t>PI 223</t>
        </is>
      </c>
      <c r="E880" s="340" t="n">
        <v>0.9</v>
      </c>
      <c r="F880" s="334" t="inlineStr">
        <is>
          <t>200</t>
        </is>
      </c>
      <c r="G880" s="334" t="inlineStr">
        <is>
          <t>Tubo PVC</t>
        </is>
      </c>
      <c r="H880" s="340" t="n">
        <v>0.5</v>
      </c>
      <c r="I880" s="340" t="n">
        <v>0.36</v>
      </c>
      <c r="J880" s="365" t="inlineStr">
        <is>
          <t>PENDENTE</t>
        </is>
      </c>
    </row>
    <row r="881" ht="15" customHeight="1" s="290">
      <c r="A881" s="296" t="inlineStr">
        <is>
          <t>AGUA</t>
        </is>
      </c>
      <c r="B881" s="296" t="inlineStr">
        <is>
          <t>T-328</t>
        </is>
      </c>
      <c r="C881" s="296" t="inlineStr">
        <is>
          <t>PV 27</t>
        </is>
      </c>
      <c r="D881" s="349" t="inlineStr">
        <is>
          <t>PI 211</t>
        </is>
      </c>
      <c r="E881" s="345" t="n">
        <v>0.3</v>
      </c>
      <c r="F881" s="349" t="inlineStr">
        <is>
          <t>200</t>
        </is>
      </c>
      <c r="G881" s="349" t="inlineStr">
        <is>
          <t>Tubo PVC</t>
        </is>
      </c>
      <c r="H881" s="345" t="n">
        <v>1.27</v>
      </c>
      <c r="I881" s="345" t="n">
        <v>0.31</v>
      </c>
      <c r="J881" s="365" t="inlineStr">
        <is>
          <t>PENDENTE</t>
        </is>
      </c>
    </row>
    <row r="882" ht="15" customHeight="1" s="290">
      <c r="A882" s="295" t="inlineStr">
        <is>
          <t>AGUA</t>
        </is>
      </c>
      <c r="B882" s="295" t="inlineStr">
        <is>
          <t>T-329</t>
        </is>
      </c>
      <c r="C882" s="295" t="inlineStr">
        <is>
          <t>PV 22</t>
        </is>
      </c>
      <c r="D882" s="334" t="inlineStr">
        <is>
          <t>PV 23</t>
        </is>
      </c>
      <c r="E882" s="340" t="n">
        <v>0.25</v>
      </c>
      <c r="F882" s="334" t="inlineStr">
        <is>
          <t>200</t>
        </is>
      </c>
      <c r="G882" s="334" t="inlineStr">
        <is>
          <t>Tubo PVC</t>
        </is>
      </c>
      <c r="H882" s="340" t="n">
        <v>0.38</v>
      </c>
      <c r="I882" s="340" t="n">
        <v>0.08</v>
      </c>
      <c r="J882" s="365" t="inlineStr">
        <is>
          <t>PENDENTE</t>
        </is>
      </c>
    </row>
    <row r="883" ht="15" customHeight="1" s="290">
      <c r="A883" s="296" t="inlineStr">
        <is>
          <t>AGUA</t>
        </is>
      </c>
      <c r="B883" s="296" t="inlineStr">
        <is>
          <t>T-330</t>
        </is>
      </c>
      <c r="C883" s="296" t="inlineStr">
        <is>
          <t>PV 21</t>
        </is>
      </c>
      <c r="D883" s="349" t="inlineStr">
        <is>
          <t>PV 22</t>
        </is>
      </c>
      <c r="E883" s="345" t="n">
        <v>0.21</v>
      </c>
      <c r="F883" s="349" t="inlineStr">
        <is>
          <t>200</t>
        </is>
      </c>
      <c r="G883" s="349" t="inlineStr">
        <is>
          <t>Tubo PVC</t>
        </is>
      </c>
      <c r="H883" s="345" t="n">
        <v>0.38</v>
      </c>
      <c r="I883" s="345" t="n">
        <v>0.06</v>
      </c>
      <c r="J883" s="365" t="inlineStr">
        <is>
          <t>PENDENTE</t>
        </is>
      </c>
    </row>
    <row r="884" ht="15" customHeight="1" s="290">
      <c r="A884" s="295" t="inlineStr">
        <is>
          <t>AGUA</t>
        </is>
      </c>
      <c r="B884" s="295" t="inlineStr">
        <is>
          <t>T-331</t>
        </is>
      </c>
      <c r="C884" s="295" t="inlineStr">
        <is>
          <t>PV 18</t>
        </is>
      </c>
      <c r="D884" s="334" t="inlineStr">
        <is>
          <t>PV 19</t>
        </is>
      </c>
      <c r="E884" s="340" t="n">
        <v>0.44</v>
      </c>
      <c r="F884" s="334" t="inlineStr">
        <is>
          <t>200</t>
        </is>
      </c>
      <c r="G884" s="334" t="inlineStr">
        <is>
          <t>Tubo PVC</t>
        </is>
      </c>
      <c r="H884" s="340" t="n">
        <v>0.6</v>
      </c>
      <c r="I884" s="340" t="n">
        <v>0.21</v>
      </c>
      <c r="J884" s="365" t="inlineStr">
        <is>
          <t>PENDENTE</t>
        </is>
      </c>
    </row>
    <row r="885" ht="15" customHeight="1" s="290">
      <c r="A885" s="296" t="inlineStr">
        <is>
          <t>AGUA</t>
        </is>
      </c>
      <c r="B885" s="296" t="inlineStr">
        <is>
          <t>T-332</t>
        </is>
      </c>
      <c r="C885" s="296" t="inlineStr">
        <is>
          <t>PV 12</t>
        </is>
      </c>
      <c r="D885" s="349" t="inlineStr">
        <is>
          <t>PV 11</t>
        </is>
      </c>
      <c r="E885" s="345" t="n">
        <v>0.4</v>
      </c>
      <c r="F885" s="349" t="inlineStr">
        <is>
          <t>200</t>
        </is>
      </c>
      <c r="G885" s="349" t="inlineStr">
        <is>
          <t>Tubo PVC</t>
        </is>
      </c>
      <c r="H885" s="345" t="n">
        <v>0.6</v>
      </c>
      <c r="I885" s="345" t="n">
        <v>0.19</v>
      </c>
      <c r="J885" s="365" t="inlineStr">
        <is>
          <t>PENDENTE</t>
        </is>
      </c>
    </row>
    <row r="886" ht="15" customHeight="1" s="290">
      <c r="A886" s="295" t="inlineStr">
        <is>
          <t>AGUA</t>
        </is>
      </c>
      <c r="B886" s="295" t="inlineStr">
        <is>
          <t>T-333</t>
        </is>
      </c>
      <c r="C886" s="295" t="inlineStr">
        <is>
          <t>PV 11</t>
        </is>
      </c>
      <c r="D886" s="334" t="inlineStr">
        <is>
          <t>PV 12</t>
        </is>
      </c>
      <c r="E886" s="340" t="n">
        <v>0.44</v>
      </c>
      <c r="F886" s="334" t="inlineStr">
        <is>
          <t>200</t>
        </is>
      </c>
      <c r="G886" s="334" t="inlineStr">
        <is>
          <t>Tubo PVC</t>
        </is>
      </c>
      <c r="H886" s="340" t="n">
        <v>0.6</v>
      </c>
      <c r="I886" s="340" t="n">
        <v>0.21</v>
      </c>
      <c r="J886" s="365" t="inlineStr">
        <is>
          <t>PENDENTE</t>
        </is>
      </c>
    </row>
    <row r="887" ht="15" customHeight="1" s="290">
      <c r="A887" s="296" t="inlineStr">
        <is>
          <t>AGUA</t>
        </is>
      </c>
      <c r="B887" s="296" t="inlineStr">
        <is>
          <t>T-334</t>
        </is>
      </c>
      <c r="C887" s="296" t="inlineStr">
        <is>
          <t>PV 09</t>
        </is>
      </c>
      <c r="D887" s="349" t="inlineStr">
        <is>
          <t>PI 267</t>
        </is>
      </c>
      <c r="E887" s="345" t="n">
        <v>0.31</v>
      </c>
      <c r="F887" s="349" t="inlineStr">
        <is>
          <t>200</t>
        </is>
      </c>
      <c r="G887" s="349" t="inlineStr">
        <is>
          <t>Tubo PVC</t>
        </is>
      </c>
      <c r="H887" s="345" t="n">
        <v>0.6</v>
      </c>
      <c r="I887" s="345" t="n">
        <v>0.15</v>
      </c>
      <c r="J887" s="365" t="inlineStr">
        <is>
          <t>PENDENTE</t>
        </is>
      </c>
    </row>
    <row r="888" ht="15" customHeight="1" s="290">
      <c r="A888" s="295" t="inlineStr">
        <is>
          <t>AGUA</t>
        </is>
      </c>
      <c r="B888" s="295" t="inlineStr">
        <is>
          <t>T-335</t>
        </is>
      </c>
      <c r="C888" s="295" t="inlineStr">
        <is>
          <t>PV 08</t>
        </is>
      </c>
      <c r="D888" s="334" t="inlineStr">
        <is>
          <t>PV 09</t>
        </is>
      </c>
      <c r="E888" s="340" t="n">
        <v>0.29</v>
      </c>
      <c r="F888" s="334" t="inlineStr">
        <is>
          <t>200</t>
        </is>
      </c>
      <c r="G888" s="334" t="inlineStr">
        <is>
          <t>Tubo PVC</t>
        </is>
      </c>
      <c r="H888" s="340" t="n">
        <v>0.6</v>
      </c>
      <c r="I888" s="340" t="n">
        <v>0.14</v>
      </c>
      <c r="J888" s="365" t="inlineStr">
        <is>
          <t>PENDENTE</t>
        </is>
      </c>
    </row>
    <row r="889" ht="15" customHeight="1" s="290">
      <c r="A889" s="296" t="inlineStr">
        <is>
          <t>AGUA</t>
        </is>
      </c>
      <c r="B889" s="296" t="inlineStr">
        <is>
          <t>T-336</t>
        </is>
      </c>
      <c r="C889" s="296" t="inlineStr">
        <is>
          <t>PV 06</t>
        </is>
      </c>
      <c r="D889" s="349" t="inlineStr">
        <is>
          <t>PI 264</t>
        </is>
      </c>
      <c r="E889" s="345" t="n">
        <v>0.3</v>
      </c>
      <c r="F889" s="349" t="inlineStr">
        <is>
          <t>200</t>
        </is>
      </c>
      <c r="G889" s="349" t="inlineStr">
        <is>
          <t>Tubo PVC</t>
        </is>
      </c>
      <c r="H889" s="345" t="n">
        <v>0.59</v>
      </c>
      <c r="I889" s="345" t="n">
        <v>0.14</v>
      </c>
      <c r="J889" s="365" t="inlineStr">
        <is>
          <t>PENDENTE</t>
        </is>
      </c>
    </row>
    <row r="890" ht="15" customHeight="1" s="290">
      <c r="A890" s="295" t="inlineStr">
        <is>
          <t>AGUA</t>
        </is>
      </c>
      <c r="B890" s="295" t="inlineStr">
        <is>
          <t>T-337</t>
        </is>
      </c>
      <c r="C890" s="295" t="inlineStr">
        <is>
          <t>PI 268</t>
        </is>
      </c>
      <c r="D890" s="334" t="inlineStr">
        <is>
          <t>PI 270</t>
        </is>
      </c>
      <c r="E890" s="340" t="n">
        <v>0.53</v>
      </c>
      <c r="F890" s="334" t="inlineStr">
        <is>
          <t>200</t>
        </is>
      </c>
      <c r="G890" s="334" t="inlineStr">
        <is>
          <t>Tubo PVC</t>
        </is>
      </c>
      <c r="H890" s="340" t="n">
        <v>0.6</v>
      </c>
      <c r="I890" s="340" t="n">
        <v>0.25</v>
      </c>
      <c r="J890" s="365" t="inlineStr">
        <is>
          <t>PENDENTE</t>
        </is>
      </c>
    </row>
    <row r="891" ht="15" customHeight="1" s="290">
      <c r="A891" s="296" t="inlineStr">
        <is>
          <t>AGUA</t>
        </is>
      </c>
      <c r="B891" s="296" t="inlineStr">
        <is>
          <t>T-338</t>
        </is>
      </c>
      <c r="C891" s="296" t="inlineStr">
        <is>
          <t>PI 267</t>
        </is>
      </c>
      <c r="D891" s="349" t="inlineStr">
        <is>
          <t>PV 10</t>
        </is>
      </c>
      <c r="E891" s="345" t="n">
        <v>0.47</v>
      </c>
      <c r="F891" s="349" t="inlineStr">
        <is>
          <t>200</t>
        </is>
      </c>
      <c r="G891" s="349" t="inlineStr">
        <is>
          <t>Tubo PVC</t>
        </is>
      </c>
      <c r="H891" s="345" t="n">
        <v>0.6</v>
      </c>
      <c r="I891" s="345" t="n">
        <v>0.23</v>
      </c>
      <c r="J891" s="365" t="inlineStr">
        <is>
          <t>PENDENTE</t>
        </is>
      </c>
    </row>
    <row r="892" ht="15" customHeight="1" s="290">
      <c r="A892" s="295" t="inlineStr">
        <is>
          <t>AGUA</t>
        </is>
      </c>
      <c r="B892" s="295" t="inlineStr">
        <is>
          <t>T-339</t>
        </is>
      </c>
      <c r="C892" s="295" t="inlineStr">
        <is>
          <t>PI 266</t>
        </is>
      </c>
      <c r="D892" s="334" t="inlineStr">
        <is>
          <t>PI 267</t>
        </is>
      </c>
      <c r="E892" s="340" t="n">
        <v>0.24</v>
      </c>
      <c r="F892" s="334" t="inlineStr">
        <is>
          <t>200</t>
        </is>
      </c>
      <c r="G892" s="334" t="inlineStr">
        <is>
          <t>Tubo PVC</t>
        </is>
      </c>
      <c r="H892" s="340" t="n">
        <v>0.6</v>
      </c>
      <c r="I892" s="340" t="n">
        <v>0.12</v>
      </c>
      <c r="J892" s="365" t="inlineStr">
        <is>
          <t>PENDENTE</t>
        </is>
      </c>
    </row>
    <row r="893" ht="15" customHeight="1" s="290">
      <c r="A893" s="296" t="inlineStr">
        <is>
          <t>AGUA</t>
        </is>
      </c>
      <c r="B893" s="296" t="inlineStr">
        <is>
          <t>T-340</t>
        </is>
      </c>
      <c r="C893" s="296" t="inlineStr">
        <is>
          <t>PI 262</t>
        </is>
      </c>
      <c r="D893" s="349" t="inlineStr">
        <is>
          <t>PI 263</t>
        </is>
      </c>
      <c r="E893" s="345" t="n">
        <v>0.51</v>
      </c>
      <c r="F893" s="349" t="inlineStr">
        <is>
          <t>200</t>
        </is>
      </c>
      <c r="G893" s="349" t="inlineStr">
        <is>
          <t>Tubo PVC</t>
        </is>
      </c>
      <c r="H893" s="345" t="n">
        <v>0.6</v>
      </c>
      <c r="I893" s="345" t="n">
        <v>0.24</v>
      </c>
      <c r="J893" s="365" t="inlineStr">
        <is>
          <t>PENDENTE</t>
        </is>
      </c>
    </row>
    <row r="894" ht="15" customHeight="1" s="290">
      <c r="A894" s="295" t="inlineStr">
        <is>
          <t>AGUA</t>
        </is>
      </c>
      <c r="B894" s="295" t="inlineStr">
        <is>
          <t>T-341</t>
        </is>
      </c>
      <c r="C894" s="295" t="inlineStr">
        <is>
          <t>PI 259</t>
        </is>
      </c>
      <c r="D894" s="334" t="inlineStr">
        <is>
          <t>PI 258</t>
        </is>
      </c>
      <c r="E894" s="340" t="n">
        <v>0.45</v>
      </c>
      <c r="F894" s="334" t="inlineStr">
        <is>
          <t>200</t>
        </is>
      </c>
      <c r="G894" s="334" t="inlineStr">
        <is>
          <t>Tubo PVC</t>
        </is>
      </c>
      <c r="H894" s="340" t="n">
        <v>0.6</v>
      </c>
      <c r="I894" s="340" t="n">
        <v>0.22</v>
      </c>
      <c r="J894" s="365" t="inlineStr">
        <is>
          <t>PENDENTE</t>
        </is>
      </c>
    </row>
    <row r="895" ht="15" customHeight="1" s="290">
      <c r="A895" s="296" t="inlineStr">
        <is>
          <t>AGUA</t>
        </is>
      </c>
      <c r="B895" s="296" t="inlineStr">
        <is>
          <t>T-342</t>
        </is>
      </c>
      <c r="C895" s="296" t="inlineStr">
        <is>
          <t>PI 258</t>
        </is>
      </c>
      <c r="D895" s="349" t="inlineStr">
        <is>
          <t>PI 259</t>
        </is>
      </c>
      <c r="E895" s="345" t="n">
        <v>0.41</v>
      </c>
      <c r="F895" s="349" t="inlineStr">
        <is>
          <t>200</t>
        </is>
      </c>
      <c r="G895" s="349" t="inlineStr">
        <is>
          <t>Tubo PVC</t>
        </is>
      </c>
      <c r="H895" s="345" t="n">
        <v>0.6</v>
      </c>
      <c r="I895" s="345" t="n">
        <v>0.2</v>
      </c>
      <c r="J895" s="365" t="inlineStr">
        <is>
          <t>PENDENTE</t>
        </is>
      </c>
    </row>
    <row r="896" ht="15" customHeight="1" s="290">
      <c r="A896" s="295" t="inlineStr">
        <is>
          <t>AGUA</t>
        </is>
      </c>
      <c r="B896" s="295" t="inlineStr">
        <is>
          <t>T-343</t>
        </is>
      </c>
      <c r="C896" s="295" t="inlineStr">
        <is>
          <t>PI 257</t>
        </is>
      </c>
      <c r="D896" s="334" t="inlineStr">
        <is>
          <t>PI 258</t>
        </is>
      </c>
      <c r="E896" s="340" t="n">
        <v>0.31</v>
      </c>
      <c r="F896" s="334" t="inlineStr">
        <is>
          <t>200</t>
        </is>
      </c>
      <c r="G896" s="334" t="inlineStr">
        <is>
          <t>Tubo PVC</t>
        </is>
      </c>
      <c r="H896" s="340" t="n">
        <v>0.6</v>
      </c>
      <c r="I896" s="340" t="n">
        <v>0.15</v>
      </c>
      <c r="J896" s="365" t="inlineStr">
        <is>
          <t>PENDENTE</t>
        </is>
      </c>
    </row>
    <row r="897" ht="15" customHeight="1" s="290">
      <c r="A897" s="296" t="inlineStr">
        <is>
          <t>AGUA</t>
        </is>
      </c>
      <c r="B897" s="296" t="inlineStr">
        <is>
          <t>T-344</t>
        </is>
      </c>
      <c r="C897" s="296" t="inlineStr">
        <is>
          <t>PI 256</t>
        </is>
      </c>
      <c r="D897" s="349" t="inlineStr">
        <is>
          <t>PI 225</t>
        </is>
      </c>
      <c r="E897" s="345" t="n">
        <v>0.31</v>
      </c>
      <c r="F897" s="349" t="inlineStr">
        <is>
          <t>200</t>
        </is>
      </c>
      <c r="G897" s="349" t="inlineStr">
        <is>
          <t>Tubo PVC</t>
        </is>
      </c>
      <c r="H897" s="345" t="n">
        <v>0.6</v>
      </c>
      <c r="I897" s="345" t="n">
        <v>0.15</v>
      </c>
      <c r="J897" s="365" t="inlineStr">
        <is>
          <t>PENDENTE</t>
        </is>
      </c>
    </row>
    <row r="898" ht="15" customHeight="1" s="290">
      <c r="A898" s="295" t="inlineStr">
        <is>
          <t>AGUA</t>
        </is>
      </c>
      <c r="B898" s="295" t="inlineStr">
        <is>
          <t>T-345</t>
        </is>
      </c>
      <c r="C898" s="295" t="inlineStr">
        <is>
          <t>PI 253</t>
        </is>
      </c>
      <c r="D898" s="334" t="inlineStr">
        <is>
          <t>PI 119</t>
        </is>
      </c>
      <c r="E898" s="340" t="n">
        <v>0.3</v>
      </c>
      <c r="F898" s="334" t="inlineStr">
        <is>
          <t>200</t>
        </is>
      </c>
      <c r="G898" s="334" t="inlineStr">
        <is>
          <t>Tubo PVC</t>
        </is>
      </c>
      <c r="H898" s="340" t="n">
        <v>0.6</v>
      </c>
      <c r="I898" s="340" t="n">
        <v>0.14</v>
      </c>
      <c r="J898" s="365" t="inlineStr">
        <is>
          <t>PENDENTE</t>
        </is>
      </c>
    </row>
    <row r="899" ht="15" customHeight="1" s="290">
      <c r="A899" s="296" t="inlineStr">
        <is>
          <t>AGUA</t>
        </is>
      </c>
      <c r="B899" s="296" t="inlineStr">
        <is>
          <t>T-346</t>
        </is>
      </c>
      <c r="C899" s="296" t="inlineStr">
        <is>
          <t>PI 231</t>
        </is>
      </c>
      <c r="D899" s="349" t="inlineStr">
        <is>
          <t>PI 229</t>
        </is>
      </c>
      <c r="E899" s="345" t="n">
        <v>0.37</v>
      </c>
      <c r="F899" s="349" t="inlineStr">
        <is>
          <t>200</t>
        </is>
      </c>
      <c r="G899" s="349" t="inlineStr">
        <is>
          <t>Tubo PVC</t>
        </is>
      </c>
      <c r="H899" s="345" t="n">
        <v>0.6</v>
      </c>
      <c r="I899" s="345" t="n">
        <v>0.18</v>
      </c>
      <c r="J899" s="365" t="inlineStr">
        <is>
          <t>PENDENTE</t>
        </is>
      </c>
    </row>
    <row r="900" ht="15" customHeight="1" s="290">
      <c r="A900" s="295" t="inlineStr">
        <is>
          <t>AGUA</t>
        </is>
      </c>
      <c r="B900" s="295" t="inlineStr">
        <is>
          <t>T-347</t>
        </is>
      </c>
      <c r="C900" s="295" t="inlineStr">
        <is>
          <t>PI 229</t>
        </is>
      </c>
      <c r="D900" s="334" t="inlineStr">
        <is>
          <t>PI 251</t>
        </is>
      </c>
      <c r="E900" s="340" t="n">
        <v>0.38</v>
      </c>
      <c r="F900" s="334" t="inlineStr">
        <is>
          <t>200</t>
        </is>
      </c>
      <c r="G900" s="334" t="inlineStr">
        <is>
          <t>Tubo PVC</t>
        </is>
      </c>
      <c r="H900" s="340" t="n">
        <v>0.6</v>
      </c>
      <c r="I900" s="340" t="n">
        <v>0.18</v>
      </c>
      <c r="J900" s="365" t="inlineStr">
        <is>
          <t>PENDENTE</t>
        </is>
      </c>
    </row>
    <row r="901" ht="15" customHeight="1" s="290">
      <c r="A901" s="296" t="inlineStr">
        <is>
          <t>AGUA</t>
        </is>
      </c>
      <c r="B901" s="296" t="inlineStr">
        <is>
          <t>T-348</t>
        </is>
      </c>
      <c r="C901" s="296" t="inlineStr">
        <is>
          <t>PI 246</t>
        </is>
      </c>
      <c r="D901" s="349" t="inlineStr">
        <is>
          <t>PI 245</t>
        </is>
      </c>
      <c r="E901" s="345" t="n">
        <v>0.38</v>
      </c>
      <c r="F901" s="349" t="inlineStr">
        <is>
          <t>200</t>
        </is>
      </c>
      <c r="G901" s="349" t="inlineStr">
        <is>
          <t>Tubo PVC</t>
        </is>
      </c>
      <c r="H901" s="345" t="n">
        <v>0.6</v>
      </c>
      <c r="I901" s="345" t="n">
        <v>0.18</v>
      </c>
      <c r="J901" s="365" t="inlineStr">
        <is>
          <t>PENDENTE</t>
        </is>
      </c>
    </row>
    <row r="902" ht="15" customHeight="1" s="290">
      <c r="A902" s="295" t="inlineStr">
        <is>
          <t>AGUA</t>
        </is>
      </c>
      <c r="B902" s="295" t="inlineStr">
        <is>
          <t>T-349</t>
        </is>
      </c>
      <c r="C902" s="295" t="inlineStr">
        <is>
          <t>PI 242</t>
        </is>
      </c>
      <c r="D902" s="334" t="inlineStr">
        <is>
          <t>PI 241</t>
        </is>
      </c>
      <c r="E902" s="340" t="n">
        <v>0.47</v>
      </c>
      <c r="F902" s="334" t="inlineStr">
        <is>
          <t>200</t>
        </is>
      </c>
      <c r="G902" s="334" t="inlineStr">
        <is>
          <t>Tubo PVC</t>
        </is>
      </c>
      <c r="H902" s="340" t="n">
        <v>0.57</v>
      </c>
      <c r="I902" s="340" t="n">
        <v>0.21</v>
      </c>
      <c r="J902" s="365" t="inlineStr">
        <is>
          <t>PENDENTE</t>
        </is>
      </c>
    </row>
    <row r="903" ht="15" customHeight="1" s="290">
      <c r="A903" s="296" t="inlineStr">
        <is>
          <t>AGUA</t>
        </is>
      </c>
      <c r="B903" s="296" t="inlineStr">
        <is>
          <t>T-350</t>
        </is>
      </c>
      <c r="C903" s="296" t="inlineStr">
        <is>
          <t>PI 237</t>
        </is>
      </c>
      <c r="D903" s="349" t="inlineStr">
        <is>
          <t>PI 238</t>
        </is>
      </c>
      <c r="E903" s="345" t="n">
        <v>0.36</v>
      </c>
      <c r="F903" s="349" t="inlineStr">
        <is>
          <t>200</t>
        </is>
      </c>
      <c r="G903" s="349" t="inlineStr">
        <is>
          <t>Tubo PVC</t>
        </is>
      </c>
      <c r="H903" s="345" t="n">
        <v>0.6</v>
      </c>
      <c r="I903" s="345" t="n">
        <v>0.17</v>
      </c>
      <c r="J903" s="365" t="inlineStr">
        <is>
          <t>PENDENTE</t>
        </is>
      </c>
    </row>
    <row r="904" ht="15" customHeight="1" s="290">
      <c r="A904" s="295" t="inlineStr">
        <is>
          <t>AGUA</t>
        </is>
      </c>
      <c r="B904" s="295" t="inlineStr">
        <is>
          <t>T-351</t>
        </is>
      </c>
      <c r="C904" s="295" t="inlineStr">
        <is>
          <t>PI 236</t>
        </is>
      </c>
      <c r="D904" s="334" t="inlineStr">
        <is>
          <t>PI 235</t>
        </is>
      </c>
      <c r="E904" s="340" t="n">
        <v>0.31</v>
      </c>
      <c r="F904" s="334" t="inlineStr">
        <is>
          <t>200</t>
        </is>
      </c>
      <c r="G904" s="334" t="inlineStr">
        <is>
          <t>Tubo PVC</t>
        </is>
      </c>
      <c r="H904" s="340" t="n">
        <v>0.54</v>
      </c>
      <c r="I904" s="340" t="n">
        <v>0.13</v>
      </c>
      <c r="J904" s="365" t="inlineStr">
        <is>
          <t>PENDENTE</t>
        </is>
      </c>
    </row>
    <row r="905" ht="15" customHeight="1" s="290">
      <c r="A905" s="296" t="inlineStr">
        <is>
          <t>AGUA</t>
        </is>
      </c>
      <c r="B905" s="296" t="inlineStr">
        <is>
          <t>T-352</t>
        </is>
      </c>
      <c r="C905" s="296" t="inlineStr">
        <is>
          <t>PI 219</t>
        </is>
      </c>
      <c r="D905" s="349" t="inlineStr">
        <is>
          <t>PI 220</t>
        </is>
      </c>
      <c r="E905" s="345" t="n">
        <v>0.26</v>
      </c>
      <c r="F905" s="349" t="inlineStr">
        <is>
          <t>200</t>
        </is>
      </c>
      <c r="G905" s="349" t="inlineStr">
        <is>
          <t>Tubo PVC</t>
        </is>
      </c>
      <c r="H905" s="345" t="n">
        <v>0.6</v>
      </c>
      <c r="I905" s="345" t="n">
        <v>0.12</v>
      </c>
      <c r="J905" s="365" t="inlineStr">
        <is>
          <t>PENDENTE</t>
        </is>
      </c>
    </row>
    <row r="906" ht="15" customHeight="1" s="290">
      <c r="A906" s="295" t="inlineStr">
        <is>
          <t>AGUA</t>
        </is>
      </c>
      <c r="B906" s="295" t="inlineStr">
        <is>
          <t>T-353</t>
        </is>
      </c>
      <c r="C906" s="295" t="inlineStr">
        <is>
          <t>PI 218</t>
        </is>
      </c>
      <c r="D906" s="334" t="inlineStr">
        <is>
          <t>PI 219</t>
        </is>
      </c>
      <c r="E906" s="340" t="n">
        <v>0.26</v>
      </c>
      <c r="F906" s="334" t="inlineStr">
        <is>
          <t>200</t>
        </is>
      </c>
      <c r="G906" s="334" t="inlineStr">
        <is>
          <t>Tubo PVC</t>
        </is>
      </c>
      <c r="H906" s="340" t="n">
        <v>0.6</v>
      </c>
      <c r="I906" s="340" t="n">
        <v>0.12</v>
      </c>
      <c r="J906" s="365" t="inlineStr">
        <is>
          <t>PENDENTE</t>
        </is>
      </c>
    </row>
    <row r="907" ht="15" customHeight="1" s="290">
      <c r="A907" s="296" t="inlineStr">
        <is>
          <t>AGUA</t>
        </is>
      </c>
      <c r="B907" s="296" t="inlineStr">
        <is>
          <t>T-354</t>
        </is>
      </c>
      <c r="C907" s="296" t="inlineStr">
        <is>
          <t>PI 217</t>
        </is>
      </c>
      <c r="D907" s="349" t="inlineStr">
        <is>
          <t>PI 218</t>
        </is>
      </c>
      <c r="E907" s="345" t="n">
        <v>0.29</v>
      </c>
      <c r="F907" s="349" t="inlineStr">
        <is>
          <t>200</t>
        </is>
      </c>
      <c r="G907" s="349" t="inlineStr">
        <is>
          <t>Tubo PVC</t>
        </is>
      </c>
      <c r="H907" s="345" t="n">
        <v>0.6</v>
      </c>
      <c r="I907" s="345" t="n">
        <v>0.14</v>
      </c>
      <c r="J907" s="365" t="inlineStr">
        <is>
          <t>PENDENTE</t>
        </is>
      </c>
    </row>
    <row r="908" ht="15" customHeight="1" s="290">
      <c r="A908" s="295" t="inlineStr">
        <is>
          <t>AGUA</t>
        </is>
      </c>
      <c r="B908" s="295" t="inlineStr">
        <is>
          <t>T-355</t>
        </is>
      </c>
      <c r="C908" s="295" t="inlineStr">
        <is>
          <t>PI 211</t>
        </is>
      </c>
      <c r="D908" s="334" t="inlineStr">
        <is>
          <t>PI 209</t>
        </is>
      </c>
      <c r="E908" s="340" t="n">
        <v>0.45</v>
      </c>
      <c r="F908" s="334" t="inlineStr">
        <is>
          <t>200</t>
        </is>
      </c>
      <c r="G908" s="334" t="inlineStr">
        <is>
          <t>Tubo PVC</t>
        </is>
      </c>
      <c r="H908" s="340" t="n">
        <v>1.88</v>
      </c>
      <c r="I908" s="340" t="n">
        <v>0.68</v>
      </c>
      <c r="J908" s="365" t="inlineStr">
        <is>
          <t>PENDENTE</t>
        </is>
      </c>
    </row>
    <row r="909" ht="15" customHeight="1" s="290">
      <c r="A909" s="296" t="inlineStr">
        <is>
          <t>AGUA</t>
        </is>
      </c>
      <c r="B909" s="296" t="inlineStr">
        <is>
          <t>T-356</t>
        </is>
      </c>
      <c r="C909" s="296" t="inlineStr">
        <is>
          <t>PI 200</t>
        </is>
      </c>
      <c r="D909" s="349" t="inlineStr">
        <is>
          <t>PI 201</t>
        </is>
      </c>
      <c r="E909" s="345" t="n">
        <v>0.24</v>
      </c>
      <c r="F909" s="349" t="inlineStr">
        <is>
          <t>200</t>
        </is>
      </c>
      <c r="G909" s="349" t="inlineStr">
        <is>
          <t>Tubo PVC</t>
        </is>
      </c>
      <c r="H909" s="345" t="n">
        <v>0.6</v>
      </c>
      <c r="I909" s="345" t="n">
        <v>0.12</v>
      </c>
      <c r="J909" s="365" t="inlineStr">
        <is>
          <t>PENDENTE</t>
        </is>
      </c>
    </row>
    <row r="910" ht="15" customHeight="1" s="290">
      <c r="A910" s="295" t="inlineStr">
        <is>
          <t>AGUA</t>
        </is>
      </c>
      <c r="B910" s="295" t="inlineStr">
        <is>
          <t>T-357</t>
        </is>
      </c>
      <c r="C910" s="295" t="inlineStr">
        <is>
          <t>PI 198</t>
        </is>
      </c>
      <c r="D910" s="334" t="inlineStr">
        <is>
          <t>PI 197</t>
        </is>
      </c>
      <c r="E910" s="340" t="n">
        <v>0.27</v>
      </c>
      <c r="F910" s="334" t="inlineStr">
        <is>
          <t>200</t>
        </is>
      </c>
      <c r="G910" s="334" t="inlineStr">
        <is>
          <t>Tubo PVC</t>
        </is>
      </c>
      <c r="H910" s="340" t="n">
        <v>0.6</v>
      </c>
      <c r="I910" s="340" t="n">
        <v>0.13</v>
      </c>
      <c r="J910" s="365" t="inlineStr">
        <is>
          <t>PENDENTE</t>
        </is>
      </c>
    </row>
    <row r="911" ht="15" customHeight="1" s="290">
      <c r="A911" s="296" t="inlineStr">
        <is>
          <t>AGUA</t>
        </is>
      </c>
      <c r="B911" s="296" t="inlineStr">
        <is>
          <t>T-358</t>
        </is>
      </c>
      <c r="C911" s="296" t="inlineStr">
        <is>
          <t>PI 195</t>
        </is>
      </c>
      <c r="D911" s="349" t="inlineStr">
        <is>
          <t>PV 27</t>
        </is>
      </c>
      <c r="E911" s="345" t="n">
        <v>0.22</v>
      </c>
      <c r="F911" s="349" t="inlineStr">
        <is>
          <t>200</t>
        </is>
      </c>
      <c r="G911" s="349" t="inlineStr">
        <is>
          <t>Tubo PVC</t>
        </is>
      </c>
      <c r="H911" s="345" t="n">
        <v>0.6</v>
      </c>
      <c r="I911" s="345" t="n">
        <v>0.11</v>
      </c>
      <c r="J911" s="365" t="inlineStr">
        <is>
          <t>PENDENTE</t>
        </is>
      </c>
    </row>
    <row r="912" ht="15" customHeight="1" s="290">
      <c r="A912" s="295" t="inlineStr">
        <is>
          <t>AGUA</t>
        </is>
      </c>
      <c r="B912" s="295" t="inlineStr">
        <is>
          <t>T-359</t>
        </is>
      </c>
      <c r="C912" s="295" t="inlineStr">
        <is>
          <t>PI 02</t>
        </is>
      </c>
      <c r="D912" s="334" t="inlineStr">
        <is>
          <t>PI 01</t>
        </is>
      </c>
      <c r="E912" s="340" t="n">
        <v>1.89</v>
      </c>
      <c r="F912" s="334" t="inlineStr">
        <is>
          <t>200</t>
        </is>
      </c>
      <c r="G912" s="334" t="inlineStr">
        <is>
          <t>Tubo PVC</t>
        </is>
      </c>
      <c r="H912" s="340" t="n">
        <v>0.6</v>
      </c>
      <c r="I912" s="340" t="n">
        <v>0.91</v>
      </c>
      <c r="J912" s="365" t="inlineStr">
        <is>
          <t>PENDENTE</t>
        </is>
      </c>
    </row>
    <row r="913" ht="15" customHeight="1" s="290">
      <c r="A913" s="296" t="inlineStr">
        <is>
          <t>AGUA</t>
        </is>
      </c>
      <c r="B913" s="296" t="inlineStr">
        <is>
          <t>T-360</t>
        </is>
      </c>
      <c r="C913" s="296" t="inlineStr">
        <is>
          <t>PV 24</t>
        </is>
      </c>
      <c r="D913" s="349" t="inlineStr">
        <is>
          <t>PV 25</t>
        </is>
      </c>
      <c r="E913" s="345" t="n">
        <v>0.54</v>
      </c>
      <c r="F913" s="349" t="inlineStr">
        <is>
          <t>200</t>
        </is>
      </c>
      <c r="G913" s="349" t="inlineStr">
        <is>
          <t>Tubo PVC</t>
        </is>
      </c>
      <c r="H913" s="345" t="n">
        <v>0.6</v>
      </c>
      <c r="I913" s="345" t="n">
        <v>0.26</v>
      </c>
      <c r="J913" s="365" t="inlineStr">
        <is>
          <t>PENDENTE</t>
        </is>
      </c>
    </row>
    <row r="914" ht="15" customHeight="1" s="290">
      <c r="A914" s="295" t="inlineStr">
        <is>
          <t>AGUA</t>
        </is>
      </c>
      <c r="B914" s="295" t="inlineStr">
        <is>
          <t>T-361</t>
        </is>
      </c>
      <c r="C914" s="295" t="inlineStr">
        <is>
          <t>PV 30</t>
        </is>
      </c>
      <c r="D914" s="334" t="inlineStr">
        <is>
          <t>PI 224</t>
        </is>
      </c>
      <c r="E914" s="340" t="n">
        <v>0.5</v>
      </c>
      <c r="F914" s="334" t="inlineStr">
        <is>
          <t>200</t>
        </is>
      </c>
      <c r="G914" s="334" t="inlineStr">
        <is>
          <t>Tubo PVC</t>
        </is>
      </c>
      <c r="H914" s="340" t="n">
        <v>0.6</v>
      </c>
      <c r="I914" s="340" t="n">
        <v>0.24</v>
      </c>
      <c r="J914" s="365" t="inlineStr">
        <is>
          <t>PENDENTE</t>
        </is>
      </c>
    </row>
    <row r="915" ht="15" customHeight="1" s="290">
      <c r="A915" s="296" t="inlineStr">
        <is>
          <t>AGUA</t>
        </is>
      </c>
      <c r="B915" s="296" t="inlineStr">
        <is>
          <t>T-362</t>
        </is>
      </c>
      <c r="C915" s="296" t="inlineStr">
        <is>
          <t>PV 29</t>
        </is>
      </c>
      <c r="D915" s="349" t="inlineStr">
        <is>
          <t>PI 223</t>
        </is>
      </c>
      <c r="E915" s="345" t="n">
        <v>0.57</v>
      </c>
      <c r="F915" s="349" t="inlineStr">
        <is>
          <t>200</t>
        </is>
      </c>
      <c r="G915" s="349" t="inlineStr">
        <is>
          <t>Tubo PVC</t>
        </is>
      </c>
      <c r="H915" s="345" t="n">
        <v>0.48</v>
      </c>
      <c r="I915" s="345" t="n">
        <v>0.22</v>
      </c>
      <c r="J915" s="365" t="inlineStr">
        <is>
          <t>PENDENTE</t>
        </is>
      </c>
    </row>
    <row r="916" ht="15" customHeight="1" s="290">
      <c r="A916" s="295" t="inlineStr">
        <is>
          <t>AGUA</t>
        </is>
      </c>
      <c r="B916" s="295" t="inlineStr">
        <is>
          <t>T-363</t>
        </is>
      </c>
      <c r="C916" s="295" t="inlineStr">
        <is>
          <t>PI 222</t>
        </is>
      </c>
      <c r="D916" s="334" t="inlineStr">
        <is>
          <t>PI 223</t>
        </is>
      </c>
      <c r="E916" s="340" t="n">
        <v>0.9</v>
      </c>
      <c r="F916" s="334" t="inlineStr">
        <is>
          <t>200</t>
        </is>
      </c>
      <c r="G916" s="334" t="inlineStr">
        <is>
          <t>Tubo PVC</t>
        </is>
      </c>
      <c r="H916" s="340" t="n">
        <v>0.5</v>
      </c>
      <c r="I916" s="340" t="n">
        <v>0.36</v>
      </c>
      <c r="J916" s="365" t="inlineStr">
        <is>
          <t>PENDENTE</t>
        </is>
      </c>
    </row>
    <row r="917" ht="15" customHeight="1" s="290">
      <c r="A917" s="296" t="inlineStr">
        <is>
          <t>AGUA</t>
        </is>
      </c>
      <c r="B917" s="296" t="inlineStr">
        <is>
          <t>T-364</t>
        </is>
      </c>
      <c r="C917" s="296" t="inlineStr">
        <is>
          <t>PV 27</t>
        </is>
      </c>
      <c r="D917" s="349" t="inlineStr">
        <is>
          <t>PI 211</t>
        </is>
      </c>
      <c r="E917" s="345" t="n">
        <v>0.3</v>
      </c>
      <c r="F917" s="349" t="inlineStr">
        <is>
          <t>200</t>
        </is>
      </c>
      <c r="G917" s="349" t="inlineStr">
        <is>
          <t>Tubo PVC</t>
        </is>
      </c>
      <c r="H917" s="345" t="n">
        <v>1.27</v>
      </c>
      <c r="I917" s="345" t="n">
        <v>0.31</v>
      </c>
      <c r="J917" s="365" t="inlineStr">
        <is>
          <t>PENDENTE</t>
        </is>
      </c>
    </row>
    <row r="918" ht="15" customHeight="1" s="290">
      <c r="A918" s="295" t="inlineStr">
        <is>
          <t>AGUA</t>
        </is>
      </c>
      <c r="B918" s="295" t="inlineStr">
        <is>
          <t>T-365</t>
        </is>
      </c>
      <c r="C918" s="295" t="inlineStr">
        <is>
          <t>PV 22</t>
        </is>
      </c>
      <c r="D918" s="334" t="inlineStr">
        <is>
          <t>PV 23</t>
        </is>
      </c>
      <c r="E918" s="340" t="n">
        <v>0.25</v>
      </c>
      <c r="F918" s="334" t="inlineStr">
        <is>
          <t>200</t>
        </is>
      </c>
      <c r="G918" s="334" t="inlineStr">
        <is>
          <t>Tubo PVC</t>
        </is>
      </c>
      <c r="H918" s="340" t="n">
        <v>0.38</v>
      </c>
      <c r="I918" s="340" t="n">
        <v>0.08</v>
      </c>
      <c r="J918" s="365" t="inlineStr">
        <is>
          <t>PENDENTE</t>
        </is>
      </c>
    </row>
    <row r="919" ht="15" customHeight="1" s="290">
      <c r="A919" s="296" t="inlineStr">
        <is>
          <t>AGUA</t>
        </is>
      </c>
      <c r="B919" s="296" t="inlineStr">
        <is>
          <t>T-366</t>
        </is>
      </c>
      <c r="C919" s="296" t="inlineStr">
        <is>
          <t>PV 21</t>
        </is>
      </c>
      <c r="D919" s="349" t="inlineStr">
        <is>
          <t>PV 22</t>
        </is>
      </c>
      <c r="E919" s="345" t="n">
        <v>0.21</v>
      </c>
      <c r="F919" s="349" t="inlineStr">
        <is>
          <t>200</t>
        </is>
      </c>
      <c r="G919" s="349" t="inlineStr">
        <is>
          <t>Tubo PVC</t>
        </is>
      </c>
      <c r="H919" s="345" t="n">
        <v>0.38</v>
      </c>
      <c r="I919" s="345" t="n">
        <v>0.06</v>
      </c>
      <c r="J919" s="365" t="inlineStr">
        <is>
          <t>PENDENTE</t>
        </is>
      </c>
    </row>
    <row r="920" ht="15" customHeight="1" s="290">
      <c r="A920" s="295" t="inlineStr">
        <is>
          <t>AGUA</t>
        </is>
      </c>
      <c r="B920" s="295" t="inlineStr">
        <is>
          <t>T-367</t>
        </is>
      </c>
      <c r="C920" s="295" t="inlineStr">
        <is>
          <t>PV 18</t>
        </is>
      </c>
      <c r="D920" s="334" t="inlineStr">
        <is>
          <t>PV 19</t>
        </is>
      </c>
      <c r="E920" s="340" t="n">
        <v>0.44</v>
      </c>
      <c r="F920" s="334" t="inlineStr">
        <is>
          <t>200</t>
        </is>
      </c>
      <c r="G920" s="334" t="inlineStr">
        <is>
          <t>Tubo PVC</t>
        </is>
      </c>
      <c r="H920" s="340" t="n">
        <v>0.6</v>
      </c>
      <c r="I920" s="340" t="n">
        <v>0.21</v>
      </c>
      <c r="J920" s="365" t="inlineStr">
        <is>
          <t>PENDENTE</t>
        </is>
      </c>
    </row>
    <row r="921" ht="15" customHeight="1" s="290">
      <c r="A921" s="296" t="inlineStr">
        <is>
          <t>AGUA</t>
        </is>
      </c>
      <c r="B921" s="296" t="inlineStr">
        <is>
          <t>T-368</t>
        </is>
      </c>
      <c r="C921" s="296" t="inlineStr">
        <is>
          <t>PV 12</t>
        </is>
      </c>
      <c r="D921" s="349" t="inlineStr">
        <is>
          <t>PV 11</t>
        </is>
      </c>
      <c r="E921" s="345" t="n">
        <v>0.4</v>
      </c>
      <c r="F921" s="349" t="inlineStr">
        <is>
          <t>200</t>
        </is>
      </c>
      <c r="G921" s="349" t="inlineStr">
        <is>
          <t>Tubo PVC</t>
        </is>
      </c>
      <c r="H921" s="345" t="n">
        <v>0.6</v>
      </c>
      <c r="I921" s="345" t="n">
        <v>0.19</v>
      </c>
      <c r="J921" s="365" t="inlineStr">
        <is>
          <t>PENDENTE</t>
        </is>
      </c>
    </row>
    <row r="922" ht="15" customHeight="1" s="290">
      <c r="A922" s="295" t="inlineStr">
        <is>
          <t>AGUA</t>
        </is>
      </c>
      <c r="B922" s="295" t="inlineStr">
        <is>
          <t>T-369</t>
        </is>
      </c>
      <c r="C922" s="295" t="inlineStr">
        <is>
          <t>PV 11</t>
        </is>
      </c>
      <c r="D922" s="334" t="inlineStr">
        <is>
          <t>PV 12</t>
        </is>
      </c>
      <c r="E922" s="340" t="n">
        <v>0.44</v>
      </c>
      <c r="F922" s="334" t="inlineStr">
        <is>
          <t>200</t>
        </is>
      </c>
      <c r="G922" s="334" t="inlineStr">
        <is>
          <t>Tubo PVC</t>
        </is>
      </c>
      <c r="H922" s="340" t="n">
        <v>0.6</v>
      </c>
      <c r="I922" s="340" t="n">
        <v>0.21</v>
      </c>
      <c r="J922" s="365" t="inlineStr">
        <is>
          <t>PENDENTE</t>
        </is>
      </c>
    </row>
    <row r="923" ht="15" customHeight="1" s="290">
      <c r="A923" s="296" t="inlineStr">
        <is>
          <t>AGUA</t>
        </is>
      </c>
      <c r="B923" s="296" t="inlineStr">
        <is>
          <t>T-370</t>
        </is>
      </c>
      <c r="C923" s="296" t="inlineStr">
        <is>
          <t>PV 09</t>
        </is>
      </c>
      <c r="D923" s="349" t="inlineStr">
        <is>
          <t>PI 267</t>
        </is>
      </c>
      <c r="E923" s="345" t="n">
        <v>0.31</v>
      </c>
      <c r="F923" s="349" t="inlineStr">
        <is>
          <t>200</t>
        </is>
      </c>
      <c r="G923" s="349" t="inlineStr">
        <is>
          <t>Tubo PVC</t>
        </is>
      </c>
      <c r="H923" s="345" t="n">
        <v>0.6</v>
      </c>
      <c r="I923" s="345" t="n">
        <v>0.15</v>
      </c>
      <c r="J923" s="365" t="inlineStr">
        <is>
          <t>PENDENTE</t>
        </is>
      </c>
    </row>
    <row r="924" ht="15" customHeight="1" s="290">
      <c r="A924" s="295" t="inlineStr">
        <is>
          <t>AGUA</t>
        </is>
      </c>
      <c r="B924" s="295" t="inlineStr">
        <is>
          <t>T-371</t>
        </is>
      </c>
      <c r="C924" s="295" t="inlineStr">
        <is>
          <t>PV 08</t>
        </is>
      </c>
      <c r="D924" s="334" t="inlineStr">
        <is>
          <t>PV 09</t>
        </is>
      </c>
      <c r="E924" s="340" t="n">
        <v>0.29</v>
      </c>
      <c r="F924" s="334" t="inlineStr">
        <is>
          <t>200</t>
        </is>
      </c>
      <c r="G924" s="334" t="inlineStr">
        <is>
          <t>Tubo PVC</t>
        </is>
      </c>
      <c r="H924" s="340" t="n">
        <v>0.6</v>
      </c>
      <c r="I924" s="340" t="n">
        <v>0.14</v>
      </c>
      <c r="J924" s="365" t="inlineStr">
        <is>
          <t>PENDENTE</t>
        </is>
      </c>
    </row>
    <row r="925" ht="15" customHeight="1" s="290">
      <c r="A925" s="296" t="inlineStr">
        <is>
          <t>AGUA</t>
        </is>
      </c>
      <c r="B925" s="296" t="inlineStr">
        <is>
          <t>T-372</t>
        </is>
      </c>
      <c r="C925" s="296" t="inlineStr">
        <is>
          <t>PV 06</t>
        </is>
      </c>
      <c r="D925" s="349" t="inlineStr">
        <is>
          <t>PI 264</t>
        </is>
      </c>
      <c r="E925" s="345" t="n">
        <v>0.3</v>
      </c>
      <c r="F925" s="349" t="inlineStr">
        <is>
          <t>200</t>
        </is>
      </c>
      <c r="G925" s="349" t="inlineStr">
        <is>
          <t>Tubo PVC</t>
        </is>
      </c>
      <c r="H925" s="345" t="n">
        <v>0.59</v>
      </c>
      <c r="I925" s="345" t="n">
        <v>0.14</v>
      </c>
      <c r="J925" s="365" t="inlineStr">
        <is>
          <t>PENDENTE</t>
        </is>
      </c>
    </row>
    <row r="926" ht="15" customHeight="1" s="290">
      <c r="A926" s="295" t="inlineStr">
        <is>
          <t>AGUA</t>
        </is>
      </c>
      <c r="B926" s="295" t="inlineStr">
        <is>
          <t>T-373</t>
        </is>
      </c>
      <c r="C926" s="295" t="inlineStr">
        <is>
          <t>PI 268</t>
        </is>
      </c>
      <c r="D926" s="334" t="inlineStr">
        <is>
          <t>PI 270</t>
        </is>
      </c>
      <c r="E926" s="340" t="n">
        <v>0.53</v>
      </c>
      <c r="F926" s="334" t="inlineStr">
        <is>
          <t>200</t>
        </is>
      </c>
      <c r="G926" s="334" t="inlineStr">
        <is>
          <t>Tubo PVC</t>
        </is>
      </c>
      <c r="H926" s="340" t="n">
        <v>0.6</v>
      </c>
      <c r="I926" s="340" t="n">
        <v>0.25</v>
      </c>
      <c r="J926" s="365" t="inlineStr">
        <is>
          <t>PENDENTE</t>
        </is>
      </c>
    </row>
    <row r="927" ht="15" customHeight="1" s="290">
      <c r="A927" s="296" t="inlineStr">
        <is>
          <t>AGUA</t>
        </is>
      </c>
      <c r="B927" s="296" t="inlineStr">
        <is>
          <t>T-374</t>
        </is>
      </c>
      <c r="C927" s="296" t="inlineStr">
        <is>
          <t>PI 267</t>
        </is>
      </c>
      <c r="D927" s="349" t="inlineStr">
        <is>
          <t>PV 10</t>
        </is>
      </c>
      <c r="E927" s="345" t="n">
        <v>0.47</v>
      </c>
      <c r="F927" s="349" t="inlineStr">
        <is>
          <t>200</t>
        </is>
      </c>
      <c r="G927" s="349" t="inlineStr">
        <is>
          <t>Tubo PVC</t>
        </is>
      </c>
      <c r="H927" s="345" t="n">
        <v>0.6</v>
      </c>
      <c r="I927" s="345" t="n">
        <v>0.23</v>
      </c>
      <c r="J927" s="365" t="inlineStr">
        <is>
          <t>PENDENTE</t>
        </is>
      </c>
    </row>
    <row r="928" ht="15" customHeight="1" s="290">
      <c r="A928" s="295" t="inlineStr">
        <is>
          <t>AGUA</t>
        </is>
      </c>
      <c r="B928" s="295" t="inlineStr">
        <is>
          <t>T-375</t>
        </is>
      </c>
      <c r="C928" s="295" t="inlineStr">
        <is>
          <t>PI 266</t>
        </is>
      </c>
      <c r="D928" s="334" t="inlineStr">
        <is>
          <t>PI 267</t>
        </is>
      </c>
      <c r="E928" s="340" t="n">
        <v>0.24</v>
      </c>
      <c r="F928" s="334" t="inlineStr">
        <is>
          <t>200</t>
        </is>
      </c>
      <c r="G928" s="334" t="inlineStr">
        <is>
          <t>Tubo PVC</t>
        </is>
      </c>
      <c r="H928" s="340" t="n">
        <v>0.6</v>
      </c>
      <c r="I928" s="340" t="n">
        <v>0.12</v>
      </c>
      <c r="J928" s="365" t="inlineStr">
        <is>
          <t>PENDENTE</t>
        </is>
      </c>
    </row>
    <row r="929" ht="15" customHeight="1" s="290">
      <c r="A929" s="296" t="inlineStr">
        <is>
          <t>AGUA</t>
        </is>
      </c>
      <c r="B929" s="296" t="inlineStr">
        <is>
          <t>T-376</t>
        </is>
      </c>
      <c r="C929" s="296" t="inlineStr">
        <is>
          <t>PI 262</t>
        </is>
      </c>
      <c r="D929" s="349" t="inlineStr">
        <is>
          <t>PI 263</t>
        </is>
      </c>
      <c r="E929" s="345" t="n">
        <v>0.51</v>
      </c>
      <c r="F929" s="349" t="inlineStr">
        <is>
          <t>200</t>
        </is>
      </c>
      <c r="G929" s="349" t="inlineStr">
        <is>
          <t>Tubo PVC</t>
        </is>
      </c>
      <c r="H929" s="345" t="n">
        <v>0.6</v>
      </c>
      <c r="I929" s="345" t="n">
        <v>0.24</v>
      </c>
      <c r="J929" s="365" t="inlineStr">
        <is>
          <t>PENDENTE</t>
        </is>
      </c>
    </row>
    <row r="930" ht="15" customHeight="1" s="290">
      <c r="A930" s="295" t="inlineStr">
        <is>
          <t>AGUA</t>
        </is>
      </c>
      <c r="B930" s="295" t="inlineStr">
        <is>
          <t>T-377</t>
        </is>
      </c>
      <c r="C930" s="295" t="inlineStr">
        <is>
          <t>PI 259</t>
        </is>
      </c>
      <c r="D930" s="334" t="inlineStr">
        <is>
          <t>PI 258</t>
        </is>
      </c>
      <c r="E930" s="340" t="n">
        <v>0.45</v>
      </c>
      <c r="F930" s="334" t="inlineStr">
        <is>
          <t>200</t>
        </is>
      </c>
      <c r="G930" s="334" t="inlineStr">
        <is>
          <t>Tubo PVC</t>
        </is>
      </c>
      <c r="H930" s="340" t="n">
        <v>0.6</v>
      </c>
      <c r="I930" s="340" t="n">
        <v>0.22</v>
      </c>
      <c r="J930" s="365" t="inlineStr">
        <is>
          <t>PENDENTE</t>
        </is>
      </c>
    </row>
    <row r="931" ht="15" customHeight="1" s="290">
      <c r="A931" s="296" t="inlineStr">
        <is>
          <t>AGUA</t>
        </is>
      </c>
      <c r="B931" s="296" t="inlineStr">
        <is>
          <t>T-378</t>
        </is>
      </c>
      <c r="C931" s="296" t="inlineStr">
        <is>
          <t>PI 258</t>
        </is>
      </c>
      <c r="D931" s="349" t="inlineStr">
        <is>
          <t>PI 259</t>
        </is>
      </c>
      <c r="E931" s="345" t="n">
        <v>0.41</v>
      </c>
      <c r="F931" s="349" t="inlineStr">
        <is>
          <t>200</t>
        </is>
      </c>
      <c r="G931" s="349" t="inlineStr">
        <is>
          <t>Tubo PVC</t>
        </is>
      </c>
      <c r="H931" s="345" t="n">
        <v>0.6</v>
      </c>
      <c r="I931" s="345" t="n">
        <v>0.2</v>
      </c>
      <c r="J931" s="365" t="inlineStr">
        <is>
          <t>PENDENTE</t>
        </is>
      </c>
    </row>
    <row r="932" ht="15" customHeight="1" s="290">
      <c r="A932" s="295" t="inlineStr">
        <is>
          <t>AGUA</t>
        </is>
      </c>
      <c r="B932" s="295" t="inlineStr">
        <is>
          <t>T-379</t>
        </is>
      </c>
      <c r="C932" s="295" t="inlineStr">
        <is>
          <t>PI 257</t>
        </is>
      </c>
      <c r="D932" s="334" t="inlineStr">
        <is>
          <t>PI 258</t>
        </is>
      </c>
      <c r="E932" s="340" t="n">
        <v>0.31</v>
      </c>
      <c r="F932" s="334" t="inlineStr">
        <is>
          <t>200</t>
        </is>
      </c>
      <c r="G932" s="334" t="inlineStr">
        <is>
          <t>Tubo PVC</t>
        </is>
      </c>
      <c r="H932" s="340" t="n">
        <v>0.6</v>
      </c>
      <c r="I932" s="340" t="n">
        <v>0.15</v>
      </c>
      <c r="J932" s="365" t="inlineStr">
        <is>
          <t>PENDENTE</t>
        </is>
      </c>
    </row>
    <row r="933" ht="15" customHeight="1" s="290">
      <c r="A933" s="296" t="inlineStr">
        <is>
          <t>AGUA</t>
        </is>
      </c>
      <c r="B933" s="296" t="inlineStr">
        <is>
          <t>T-380</t>
        </is>
      </c>
      <c r="C933" s="296" t="inlineStr">
        <is>
          <t>PI 256</t>
        </is>
      </c>
      <c r="D933" s="349" t="inlineStr">
        <is>
          <t>PI 225</t>
        </is>
      </c>
      <c r="E933" s="345" t="n">
        <v>0.31</v>
      </c>
      <c r="F933" s="349" t="inlineStr">
        <is>
          <t>200</t>
        </is>
      </c>
      <c r="G933" s="349" t="inlineStr">
        <is>
          <t>Tubo PVC</t>
        </is>
      </c>
      <c r="H933" s="345" t="n">
        <v>0.6</v>
      </c>
      <c r="I933" s="345" t="n">
        <v>0.15</v>
      </c>
      <c r="J933" s="365" t="inlineStr">
        <is>
          <t>PENDENTE</t>
        </is>
      </c>
    </row>
    <row r="934" ht="15" customHeight="1" s="290">
      <c r="A934" s="295" t="inlineStr">
        <is>
          <t>AGUA</t>
        </is>
      </c>
      <c r="B934" s="295" t="inlineStr">
        <is>
          <t>T-381</t>
        </is>
      </c>
      <c r="C934" s="295" t="inlineStr">
        <is>
          <t>PI 253</t>
        </is>
      </c>
      <c r="D934" s="334" t="inlineStr">
        <is>
          <t>PI 119</t>
        </is>
      </c>
      <c r="E934" s="340" t="n">
        <v>0.3</v>
      </c>
      <c r="F934" s="334" t="inlineStr">
        <is>
          <t>200</t>
        </is>
      </c>
      <c r="G934" s="334" t="inlineStr">
        <is>
          <t>Tubo PVC</t>
        </is>
      </c>
      <c r="H934" s="340" t="n">
        <v>0.6</v>
      </c>
      <c r="I934" s="340" t="n">
        <v>0.14</v>
      </c>
      <c r="J934" s="365" t="inlineStr">
        <is>
          <t>PENDENTE</t>
        </is>
      </c>
    </row>
    <row r="935" ht="15" customHeight="1" s="290">
      <c r="A935" s="296" t="inlineStr">
        <is>
          <t>AGUA</t>
        </is>
      </c>
      <c r="B935" s="296" t="inlineStr">
        <is>
          <t>T-382</t>
        </is>
      </c>
      <c r="C935" s="296" t="inlineStr">
        <is>
          <t>PI 231</t>
        </is>
      </c>
      <c r="D935" s="349" t="inlineStr">
        <is>
          <t>PI 229</t>
        </is>
      </c>
      <c r="E935" s="345" t="n">
        <v>0.37</v>
      </c>
      <c r="F935" s="349" t="inlineStr">
        <is>
          <t>200</t>
        </is>
      </c>
      <c r="G935" s="349" t="inlineStr">
        <is>
          <t>Tubo PVC</t>
        </is>
      </c>
      <c r="H935" s="345" t="n">
        <v>0.6</v>
      </c>
      <c r="I935" s="345" t="n">
        <v>0.18</v>
      </c>
      <c r="J935" s="365" t="inlineStr">
        <is>
          <t>PENDENTE</t>
        </is>
      </c>
    </row>
    <row r="936" ht="15" customHeight="1" s="290">
      <c r="A936" s="295" t="inlineStr">
        <is>
          <t>AGUA</t>
        </is>
      </c>
      <c r="B936" s="295" t="inlineStr">
        <is>
          <t>T-383</t>
        </is>
      </c>
      <c r="C936" s="295" t="inlineStr">
        <is>
          <t>PI 229</t>
        </is>
      </c>
      <c r="D936" s="334" t="inlineStr">
        <is>
          <t>PI 251</t>
        </is>
      </c>
      <c r="E936" s="340" t="n">
        <v>0.38</v>
      </c>
      <c r="F936" s="334" t="inlineStr">
        <is>
          <t>200</t>
        </is>
      </c>
      <c r="G936" s="334" t="inlineStr">
        <is>
          <t>Tubo PVC</t>
        </is>
      </c>
      <c r="H936" s="340" t="n">
        <v>0.6</v>
      </c>
      <c r="I936" s="340" t="n">
        <v>0.18</v>
      </c>
      <c r="J936" s="365" t="inlineStr">
        <is>
          <t>PENDENTE</t>
        </is>
      </c>
    </row>
    <row r="937" ht="15" customHeight="1" s="290">
      <c r="A937" s="296" t="inlineStr">
        <is>
          <t>AGUA</t>
        </is>
      </c>
      <c r="B937" s="296" t="inlineStr">
        <is>
          <t>T-384</t>
        </is>
      </c>
      <c r="C937" s="296" t="inlineStr">
        <is>
          <t>PI 246</t>
        </is>
      </c>
      <c r="D937" s="349" t="inlineStr">
        <is>
          <t>PI 245</t>
        </is>
      </c>
      <c r="E937" s="345" t="n">
        <v>0.38</v>
      </c>
      <c r="F937" s="349" t="inlineStr">
        <is>
          <t>200</t>
        </is>
      </c>
      <c r="G937" s="349" t="inlineStr">
        <is>
          <t>Tubo PVC</t>
        </is>
      </c>
      <c r="H937" s="345" t="n">
        <v>0.6</v>
      </c>
      <c r="I937" s="345" t="n">
        <v>0.18</v>
      </c>
      <c r="J937" s="365" t="inlineStr">
        <is>
          <t>PENDENTE</t>
        </is>
      </c>
    </row>
    <row r="938" ht="15" customHeight="1" s="290">
      <c r="A938" s="295" t="inlineStr">
        <is>
          <t>AGUA</t>
        </is>
      </c>
      <c r="B938" s="295" t="inlineStr">
        <is>
          <t>T-385</t>
        </is>
      </c>
      <c r="C938" s="295" t="inlineStr">
        <is>
          <t>PI 242</t>
        </is>
      </c>
      <c r="D938" s="334" t="inlineStr">
        <is>
          <t>PI 241</t>
        </is>
      </c>
      <c r="E938" s="340" t="n">
        <v>0.47</v>
      </c>
      <c r="F938" s="334" t="inlineStr">
        <is>
          <t>200</t>
        </is>
      </c>
      <c r="G938" s="334" t="inlineStr">
        <is>
          <t>Tubo PVC</t>
        </is>
      </c>
      <c r="H938" s="340" t="n">
        <v>0.57</v>
      </c>
      <c r="I938" s="340" t="n">
        <v>0.21</v>
      </c>
      <c r="J938" s="365" t="inlineStr">
        <is>
          <t>PENDENTE</t>
        </is>
      </c>
    </row>
    <row r="939" ht="15" customHeight="1" s="290">
      <c r="A939" s="296" t="inlineStr">
        <is>
          <t>AGUA</t>
        </is>
      </c>
      <c r="B939" s="296" t="inlineStr">
        <is>
          <t>T-386</t>
        </is>
      </c>
      <c r="C939" s="296" t="inlineStr">
        <is>
          <t>PI 237</t>
        </is>
      </c>
      <c r="D939" s="349" t="inlineStr">
        <is>
          <t>PI 238</t>
        </is>
      </c>
      <c r="E939" s="345" t="n">
        <v>0.36</v>
      </c>
      <c r="F939" s="349" t="inlineStr">
        <is>
          <t>200</t>
        </is>
      </c>
      <c r="G939" s="349" t="inlineStr">
        <is>
          <t>Tubo PVC</t>
        </is>
      </c>
      <c r="H939" s="345" t="n">
        <v>0.6</v>
      </c>
      <c r="I939" s="345" t="n">
        <v>0.17</v>
      </c>
      <c r="J939" s="365" t="inlineStr">
        <is>
          <t>PENDENTE</t>
        </is>
      </c>
    </row>
    <row r="940" ht="15" customHeight="1" s="290">
      <c r="A940" s="295" t="inlineStr">
        <is>
          <t>AGUA</t>
        </is>
      </c>
      <c r="B940" s="295" t="inlineStr">
        <is>
          <t>T-387</t>
        </is>
      </c>
      <c r="C940" s="295" t="inlineStr">
        <is>
          <t>PI 236</t>
        </is>
      </c>
      <c r="D940" s="334" t="inlineStr">
        <is>
          <t>PI 235</t>
        </is>
      </c>
      <c r="E940" s="340" t="n">
        <v>0.31</v>
      </c>
      <c r="F940" s="334" t="inlineStr">
        <is>
          <t>200</t>
        </is>
      </c>
      <c r="G940" s="334" t="inlineStr">
        <is>
          <t>Tubo PVC</t>
        </is>
      </c>
      <c r="H940" s="340" t="n">
        <v>0.54</v>
      </c>
      <c r="I940" s="340" t="n">
        <v>0.13</v>
      </c>
      <c r="J940" s="365" t="inlineStr">
        <is>
          <t>PENDENTE</t>
        </is>
      </c>
    </row>
    <row r="941" ht="15" customHeight="1" s="290">
      <c r="A941" s="296" t="inlineStr">
        <is>
          <t>AGUA</t>
        </is>
      </c>
      <c r="B941" s="296" t="inlineStr">
        <is>
          <t>T-388</t>
        </is>
      </c>
      <c r="C941" s="296" t="inlineStr">
        <is>
          <t>PI 219</t>
        </is>
      </c>
      <c r="D941" s="349" t="inlineStr">
        <is>
          <t>PI 220</t>
        </is>
      </c>
      <c r="E941" s="345" t="n">
        <v>0.26</v>
      </c>
      <c r="F941" s="349" t="inlineStr">
        <is>
          <t>200</t>
        </is>
      </c>
      <c r="G941" s="349" t="inlineStr">
        <is>
          <t>Tubo PVC</t>
        </is>
      </c>
      <c r="H941" s="345" t="n">
        <v>0.6</v>
      </c>
      <c r="I941" s="345" t="n">
        <v>0.12</v>
      </c>
      <c r="J941" s="365" t="inlineStr">
        <is>
          <t>PENDENTE</t>
        </is>
      </c>
    </row>
    <row r="942" ht="15" customHeight="1" s="290">
      <c r="A942" s="295" t="inlineStr">
        <is>
          <t>AGUA</t>
        </is>
      </c>
      <c r="B942" s="295" t="inlineStr">
        <is>
          <t>T-389</t>
        </is>
      </c>
      <c r="C942" s="295" t="inlineStr">
        <is>
          <t>PI 218</t>
        </is>
      </c>
      <c r="D942" s="334" t="inlineStr">
        <is>
          <t>PI 219</t>
        </is>
      </c>
      <c r="E942" s="340" t="n">
        <v>0.26</v>
      </c>
      <c r="F942" s="334" t="inlineStr">
        <is>
          <t>200</t>
        </is>
      </c>
      <c r="G942" s="334" t="inlineStr">
        <is>
          <t>Tubo PVC</t>
        </is>
      </c>
      <c r="H942" s="340" t="n">
        <v>0.6</v>
      </c>
      <c r="I942" s="340" t="n">
        <v>0.12</v>
      </c>
      <c r="J942" s="365" t="inlineStr">
        <is>
          <t>PENDENTE</t>
        </is>
      </c>
    </row>
    <row r="943" ht="15" customHeight="1" s="290">
      <c r="A943" s="296" t="inlineStr">
        <is>
          <t>AGUA</t>
        </is>
      </c>
      <c r="B943" s="296" t="inlineStr">
        <is>
          <t>T-390</t>
        </is>
      </c>
      <c r="C943" s="296" t="inlineStr">
        <is>
          <t>PI 217</t>
        </is>
      </c>
      <c r="D943" s="349" t="inlineStr">
        <is>
          <t>PI 218</t>
        </is>
      </c>
      <c r="E943" s="345" t="n">
        <v>0.29</v>
      </c>
      <c r="F943" s="349" t="inlineStr">
        <is>
          <t>200</t>
        </is>
      </c>
      <c r="G943" s="349" t="inlineStr">
        <is>
          <t>Tubo PVC</t>
        </is>
      </c>
      <c r="H943" s="345" t="n">
        <v>0.6</v>
      </c>
      <c r="I943" s="345" t="n">
        <v>0.14</v>
      </c>
      <c r="J943" s="365" t="inlineStr">
        <is>
          <t>PENDENTE</t>
        </is>
      </c>
    </row>
    <row r="944" ht="15" customHeight="1" s="290">
      <c r="A944" s="295" t="inlineStr">
        <is>
          <t>AGUA</t>
        </is>
      </c>
      <c r="B944" s="295" t="inlineStr">
        <is>
          <t>T-391</t>
        </is>
      </c>
      <c r="C944" s="295" t="inlineStr">
        <is>
          <t>PI 211</t>
        </is>
      </c>
      <c r="D944" s="334" t="inlineStr">
        <is>
          <t>PI 209</t>
        </is>
      </c>
      <c r="E944" s="340" t="n">
        <v>0.45</v>
      </c>
      <c r="F944" s="334" t="inlineStr">
        <is>
          <t>200</t>
        </is>
      </c>
      <c r="G944" s="334" t="inlineStr">
        <is>
          <t>Tubo PVC</t>
        </is>
      </c>
      <c r="H944" s="340" t="n">
        <v>1.88</v>
      </c>
      <c r="I944" s="340" t="n">
        <v>0.68</v>
      </c>
      <c r="J944" s="365" t="inlineStr">
        <is>
          <t>PENDENTE</t>
        </is>
      </c>
    </row>
    <row r="945" ht="15" customHeight="1" s="290">
      <c r="A945" s="296" t="inlineStr">
        <is>
          <t>AGUA</t>
        </is>
      </c>
      <c r="B945" s="296" t="inlineStr">
        <is>
          <t>T-392</t>
        </is>
      </c>
      <c r="C945" s="296" t="inlineStr">
        <is>
          <t>PI 200</t>
        </is>
      </c>
      <c r="D945" s="349" t="inlineStr">
        <is>
          <t>PI 201</t>
        </is>
      </c>
      <c r="E945" s="345" t="n">
        <v>0.24</v>
      </c>
      <c r="F945" s="349" t="inlineStr">
        <is>
          <t>200</t>
        </is>
      </c>
      <c r="G945" s="349" t="inlineStr">
        <is>
          <t>Tubo PVC</t>
        </is>
      </c>
      <c r="H945" s="345" t="n">
        <v>0.6</v>
      </c>
      <c r="I945" s="345" t="n">
        <v>0.12</v>
      </c>
      <c r="J945" s="365" t="inlineStr">
        <is>
          <t>PENDENTE</t>
        </is>
      </c>
    </row>
    <row r="946" ht="15" customHeight="1" s="290">
      <c r="A946" s="295" t="inlineStr">
        <is>
          <t>AGUA</t>
        </is>
      </c>
      <c r="B946" s="295" t="inlineStr">
        <is>
          <t>T-393</t>
        </is>
      </c>
      <c r="C946" s="295" t="inlineStr">
        <is>
          <t>PI 198</t>
        </is>
      </c>
      <c r="D946" s="334" t="inlineStr">
        <is>
          <t>PI 197</t>
        </is>
      </c>
      <c r="E946" s="340" t="n">
        <v>0.27</v>
      </c>
      <c r="F946" s="334" t="inlineStr">
        <is>
          <t>200</t>
        </is>
      </c>
      <c r="G946" s="334" t="inlineStr">
        <is>
          <t>Tubo PVC</t>
        </is>
      </c>
      <c r="H946" s="340" t="n">
        <v>0.6</v>
      </c>
      <c r="I946" s="340" t="n">
        <v>0.13</v>
      </c>
      <c r="J946" s="365" t="inlineStr">
        <is>
          <t>PENDENTE</t>
        </is>
      </c>
    </row>
    <row r="947" ht="15" customHeight="1" s="290">
      <c r="A947" s="296" t="inlineStr">
        <is>
          <t>AGUA</t>
        </is>
      </c>
      <c r="B947" s="296" t="inlineStr">
        <is>
          <t>T-394</t>
        </is>
      </c>
      <c r="C947" s="296" t="inlineStr">
        <is>
          <t>PI 195</t>
        </is>
      </c>
      <c r="D947" s="349" t="inlineStr">
        <is>
          <t>PV 27</t>
        </is>
      </c>
      <c r="E947" s="345" t="n">
        <v>0.22</v>
      </c>
      <c r="F947" s="349" t="inlineStr">
        <is>
          <t>200</t>
        </is>
      </c>
      <c r="G947" s="349" t="inlineStr">
        <is>
          <t>Tubo PVC</t>
        </is>
      </c>
      <c r="H947" s="345" t="n">
        <v>0.6</v>
      </c>
      <c r="I947" s="345" t="n">
        <v>0.11</v>
      </c>
      <c r="J947" s="365" t="inlineStr">
        <is>
          <t>PENDENTE</t>
        </is>
      </c>
    </row>
    <row r="948" ht="15" customHeight="1" s="290">
      <c r="A948" s="295" t="inlineStr">
        <is>
          <t>AGUA</t>
        </is>
      </c>
      <c r="B948" s="295" t="inlineStr">
        <is>
          <t>T-395</t>
        </is>
      </c>
      <c r="C948" s="295" t="inlineStr">
        <is>
          <t>PI 194</t>
        </is>
      </c>
      <c r="D948" s="334" t="inlineStr">
        <is>
          <t>PI 208</t>
        </is>
      </c>
      <c r="E948" s="340" t="n">
        <v>0.25</v>
      </c>
      <c r="F948" s="334" t="inlineStr">
        <is>
          <t>200</t>
        </is>
      </c>
      <c r="G948" s="334" t="inlineStr">
        <is>
          <t>Tubo PVC</t>
        </is>
      </c>
      <c r="H948" s="340" t="n">
        <v>0.58</v>
      </c>
      <c r="I948" s="340" t="n">
        <v>0.12</v>
      </c>
      <c r="J948" s="365" t="inlineStr">
        <is>
          <t>PENDENTE</t>
        </is>
      </c>
    </row>
    <row r="949" ht="15" customHeight="1" s="290">
      <c r="A949" s="296" t="inlineStr">
        <is>
          <t>AGUA</t>
        </is>
      </c>
      <c r="B949" s="296" t="inlineStr">
        <is>
          <t>T-396</t>
        </is>
      </c>
      <c r="C949" s="296" t="inlineStr">
        <is>
          <t>PI 187</t>
        </is>
      </c>
      <c r="D949" s="349" t="inlineStr">
        <is>
          <t>PI 189</t>
        </is>
      </c>
      <c r="E949" s="345" t="n">
        <v>0.21</v>
      </c>
      <c r="F949" s="349" t="inlineStr">
        <is>
          <t>200</t>
        </is>
      </c>
      <c r="G949" s="349" t="inlineStr">
        <is>
          <t>Tubo PVC</t>
        </is>
      </c>
      <c r="H949" s="345" t="n">
        <v>0.6</v>
      </c>
      <c r="I949" s="345" t="n">
        <v>0.1</v>
      </c>
      <c r="J949" s="365" t="inlineStr">
        <is>
          <t>PENDENTE</t>
        </is>
      </c>
    </row>
    <row r="950" ht="15" customHeight="1" s="290">
      <c r="A950" s="295" t="inlineStr">
        <is>
          <t>AGUA</t>
        </is>
      </c>
      <c r="B950" s="295" t="inlineStr">
        <is>
          <t>T-397</t>
        </is>
      </c>
      <c r="C950" s="295" t="inlineStr">
        <is>
          <t>PI 171</t>
        </is>
      </c>
      <c r="D950" s="334" t="inlineStr">
        <is>
          <t>PI 172</t>
        </is>
      </c>
      <c r="E950" s="340" t="n">
        <v>0.22</v>
      </c>
      <c r="F950" s="334" t="inlineStr">
        <is>
          <t>200</t>
        </is>
      </c>
      <c r="G950" s="334" t="inlineStr">
        <is>
          <t>Tubo PVC</t>
        </is>
      </c>
      <c r="H950" s="340" t="n">
        <v>0.6</v>
      </c>
      <c r="I950" s="340" t="n">
        <v>0.11</v>
      </c>
      <c r="J950" s="365" t="inlineStr">
        <is>
          <t>PENDENTE</t>
        </is>
      </c>
    </row>
    <row r="951" ht="15" customHeight="1" s="290">
      <c r="A951" s="296" t="inlineStr">
        <is>
          <t>AGUA</t>
        </is>
      </c>
      <c r="B951" s="296" t="inlineStr">
        <is>
          <t>T-398</t>
        </is>
      </c>
      <c r="C951" s="296" t="inlineStr">
        <is>
          <t>PI 170</t>
        </is>
      </c>
      <c r="D951" s="349" t="inlineStr">
        <is>
          <t>PI 207</t>
        </is>
      </c>
      <c r="E951" s="345" t="n">
        <v>0.23</v>
      </c>
      <c r="F951" s="349" t="inlineStr">
        <is>
          <t>200</t>
        </is>
      </c>
      <c r="G951" s="349" t="inlineStr">
        <is>
          <t>Tubo PVC</t>
        </is>
      </c>
      <c r="H951" s="345" t="n">
        <v>0.6</v>
      </c>
      <c r="I951" s="345" t="n">
        <v>0.11</v>
      </c>
      <c r="J951" s="365" t="inlineStr">
        <is>
          <t>PENDENTE</t>
        </is>
      </c>
    </row>
    <row r="952" ht="15" customHeight="1" s="290">
      <c r="A952" s="295" t="inlineStr">
        <is>
          <t>AGUA</t>
        </is>
      </c>
      <c r="B952" s="295" t="inlineStr">
        <is>
          <t>T-399</t>
        </is>
      </c>
      <c r="C952" s="295" t="inlineStr">
        <is>
          <t>PI 169</t>
        </is>
      </c>
      <c r="D952" s="334" t="inlineStr">
        <is>
          <t>PI 168</t>
        </is>
      </c>
      <c r="E952" s="340" t="n">
        <v>0.22</v>
      </c>
      <c r="F952" s="334" t="inlineStr">
        <is>
          <t>200</t>
        </is>
      </c>
      <c r="G952" s="334" t="inlineStr">
        <is>
          <t>Tubo PVC</t>
        </is>
      </c>
      <c r="H952" s="340" t="n">
        <v>0.6</v>
      </c>
      <c r="I952" s="340" t="n">
        <v>0.11</v>
      </c>
      <c r="J952" s="365" t="inlineStr">
        <is>
          <t>PENDENTE</t>
        </is>
      </c>
    </row>
    <row r="953" ht="15" customHeight="1" s="290">
      <c r="A953" s="296" t="inlineStr">
        <is>
          <t>AGUA</t>
        </is>
      </c>
      <c r="B953" s="296" t="inlineStr">
        <is>
          <t>T-400</t>
        </is>
      </c>
      <c r="C953" s="296" t="inlineStr">
        <is>
          <t>PI 168</t>
        </is>
      </c>
      <c r="D953" s="349" t="inlineStr">
        <is>
          <t>PI 169</t>
        </is>
      </c>
      <c r="E953" s="345" t="n">
        <v>0.22</v>
      </c>
      <c r="F953" s="349" t="inlineStr">
        <is>
          <t>200</t>
        </is>
      </c>
      <c r="G953" s="349" t="inlineStr">
        <is>
          <t>Tubo PVC</t>
        </is>
      </c>
      <c r="H953" s="345" t="n">
        <v>0.6</v>
      </c>
      <c r="I953" s="345" t="n">
        <v>0.11</v>
      </c>
      <c r="J953" s="365" t="inlineStr">
        <is>
          <t>PENDENTE</t>
        </is>
      </c>
    </row>
    <row r="954" ht="15" customHeight="1" s="290">
      <c r="A954" s="295" t="inlineStr">
        <is>
          <t>AGUA</t>
        </is>
      </c>
      <c r="B954" s="295" t="inlineStr">
        <is>
          <t>T-401</t>
        </is>
      </c>
      <c r="C954" s="295" t="inlineStr">
        <is>
          <t>PV 04</t>
        </is>
      </c>
      <c r="D954" s="334" t="inlineStr">
        <is>
          <t>PV 05</t>
        </is>
      </c>
      <c r="E954" s="340" t="n">
        <v>0.2</v>
      </c>
      <c r="F954" s="334" t="inlineStr">
        <is>
          <t>200</t>
        </is>
      </c>
      <c r="G954" s="334" t="inlineStr">
        <is>
          <t>Tubo PVC</t>
        </is>
      </c>
      <c r="H954" s="340" t="n">
        <v>0.6</v>
      </c>
      <c r="I954" s="340" t="n">
        <v>0.1</v>
      </c>
      <c r="J954" s="365" t="inlineStr">
        <is>
          <t>PENDENTE</t>
        </is>
      </c>
    </row>
    <row r="955" ht="15" customHeight="1" s="290">
      <c r="A955" s="296" t="inlineStr">
        <is>
          <t>AGUA</t>
        </is>
      </c>
      <c r="B955" s="296" t="inlineStr">
        <is>
          <t>T-402</t>
        </is>
      </c>
      <c r="C955" s="296" t="inlineStr">
        <is>
          <t>PI 160</t>
        </is>
      </c>
      <c r="D955" s="349" t="inlineStr">
        <is>
          <t>PI 159</t>
        </is>
      </c>
      <c r="E955" s="345" t="n">
        <v>0.24</v>
      </c>
      <c r="F955" s="349" t="inlineStr">
        <is>
          <t>200</t>
        </is>
      </c>
      <c r="G955" s="349" t="inlineStr">
        <is>
          <t>Tubo PVC</t>
        </is>
      </c>
      <c r="H955" s="345" t="n">
        <v>0.6</v>
      </c>
      <c r="I955" s="345" t="n">
        <v>0.12</v>
      </c>
      <c r="J955" s="365" t="inlineStr">
        <is>
          <t>PENDENTE</t>
        </is>
      </c>
    </row>
    <row r="956" ht="15" customHeight="1" s="290">
      <c r="A956" s="295" t="inlineStr">
        <is>
          <t>AGUA</t>
        </is>
      </c>
      <c r="B956" s="295" t="inlineStr">
        <is>
          <t>T-403</t>
        </is>
      </c>
      <c r="C956" s="295" t="inlineStr">
        <is>
          <t>PI 134</t>
        </is>
      </c>
      <c r="D956" s="334" t="inlineStr">
        <is>
          <t>PI 133</t>
        </is>
      </c>
      <c r="E956" s="340" t="n">
        <v>0.32</v>
      </c>
      <c r="F956" s="334" t="inlineStr">
        <is>
          <t>200</t>
        </is>
      </c>
      <c r="G956" s="334" t="inlineStr">
        <is>
          <t>Tubo PVC</t>
        </is>
      </c>
      <c r="H956" s="340" t="n">
        <v>0.7</v>
      </c>
      <c r="I956" s="340" t="n">
        <v>0.18</v>
      </c>
      <c r="J956" s="365" t="inlineStr">
        <is>
          <t>PENDENTE</t>
        </is>
      </c>
    </row>
    <row r="957" ht="15" customHeight="1" s="290">
      <c r="A957" s="296" t="inlineStr">
        <is>
          <t>AGUA</t>
        </is>
      </c>
      <c r="B957" s="296" t="inlineStr">
        <is>
          <t>T-404</t>
        </is>
      </c>
      <c r="C957" s="296" t="inlineStr">
        <is>
          <t>PI 129</t>
        </is>
      </c>
      <c r="D957" s="349" t="inlineStr">
        <is>
          <t>PI 128</t>
        </is>
      </c>
      <c r="E957" s="345" t="n">
        <v>0.29</v>
      </c>
      <c r="F957" s="349" t="inlineStr">
        <is>
          <t>200</t>
        </is>
      </c>
      <c r="G957" s="349" t="inlineStr">
        <is>
          <t>Tubo PVC</t>
        </is>
      </c>
      <c r="H957" s="345" t="n">
        <v>0.54</v>
      </c>
      <c r="I957" s="345" t="n">
        <v>0.12</v>
      </c>
      <c r="J957" s="365" t="inlineStr">
        <is>
          <t>PENDENTE</t>
        </is>
      </c>
    </row>
    <row r="958" ht="15" customHeight="1" s="290">
      <c r="A958" s="295" t="inlineStr">
        <is>
          <t>AGUA</t>
        </is>
      </c>
      <c r="B958" s="295" t="inlineStr">
        <is>
          <t>T-405</t>
        </is>
      </c>
      <c r="C958" s="295" t="inlineStr">
        <is>
          <t>PI 128</t>
        </is>
      </c>
      <c r="D958" s="334" t="inlineStr">
        <is>
          <t>PI 127</t>
        </is>
      </c>
      <c r="E958" s="340" t="n">
        <v>0.37</v>
      </c>
      <c r="F958" s="334" t="inlineStr">
        <is>
          <t>200</t>
        </is>
      </c>
      <c r="G958" s="334" t="inlineStr">
        <is>
          <t>Tubo PVC</t>
        </is>
      </c>
      <c r="H958" s="340" t="n">
        <v>0.54</v>
      </c>
      <c r="I958" s="340" t="n">
        <v>0.16</v>
      </c>
      <c r="J958" s="365" t="inlineStr">
        <is>
          <t>PENDENTE</t>
        </is>
      </c>
    </row>
    <row r="959" ht="15" customHeight="1" s="290">
      <c r="A959" s="296" t="inlineStr">
        <is>
          <t>AGUA</t>
        </is>
      </c>
      <c r="B959" s="296" t="inlineStr">
        <is>
          <t>T-406</t>
        </is>
      </c>
      <c r="C959" s="296" t="inlineStr">
        <is>
          <t>PI 124</t>
        </is>
      </c>
      <c r="D959" s="349" t="inlineStr">
        <is>
          <t>PI 257</t>
        </is>
      </c>
      <c r="E959" s="345" t="n">
        <v>0.67</v>
      </c>
      <c r="F959" s="349" t="inlineStr">
        <is>
          <t>200</t>
        </is>
      </c>
      <c r="G959" s="349" t="inlineStr">
        <is>
          <t>Tubo PVC</t>
        </is>
      </c>
      <c r="H959" s="345" t="n">
        <v>0.6</v>
      </c>
      <c r="I959" s="345" t="n">
        <v>0.32</v>
      </c>
      <c r="J959" s="365" t="inlineStr">
        <is>
          <t>PENDENTE</t>
        </is>
      </c>
    </row>
    <row r="960" ht="15" customHeight="1" s="290">
      <c r="A960" s="295" t="inlineStr">
        <is>
          <t>AGUA</t>
        </is>
      </c>
      <c r="B960" s="295" t="inlineStr">
        <is>
          <t>T-407</t>
        </is>
      </c>
      <c r="C960" s="295" t="inlineStr">
        <is>
          <t>PI 117</t>
        </is>
      </c>
      <c r="D960" s="334" t="inlineStr">
        <is>
          <t>PI 118</t>
        </is>
      </c>
      <c r="E960" s="340" t="n">
        <v>0.33</v>
      </c>
      <c r="F960" s="334" t="inlineStr">
        <is>
          <t>200</t>
        </is>
      </c>
      <c r="G960" s="334" t="inlineStr">
        <is>
          <t>Tubo PVC</t>
        </is>
      </c>
      <c r="H960" s="340" t="n">
        <v>0.6</v>
      </c>
      <c r="I960" s="340" t="n">
        <v>0.16</v>
      </c>
      <c r="J960" s="365" t="inlineStr">
        <is>
          <t>PENDENTE</t>
        </is>
      </c>
    </row>
    <row r="961" ht="15" customHeight="1" s="290">
      <c r="A961" s="296" t="inlineStr">
        <is>
          <t>AGUA</t>
        </is>
      </c>
      <c r="B961" s="296" t="inlineStr">
        <is>
          <t>T-408</t>
        </is>
      </c>
      <c r="C961" s="296" t="inlineStr">
        <is>
          <t>PI 113</t>
        </is>
      </c>
      <c r="D961" s="349" t="inlineStr">
        <is>
          <t>PI 249</t>
        </is>
      </c>
      <c r="E961" s="345" t="n">
        <v>0.22</v>
      </c>
      <c r="F961" s="349" t="inlineStr">
        <is>
          <t>200</t>
        </is>
      </c>
      <c r="G961" s="349" t="inlineStr">
        <is>
          <t>Tubo PVC</t>
        </is>
      </c>
      <c r="H961" s="345" t="n">
        <v>0.5</v>
      </c>
      <c r="I961" s="345" t="n">
        <v>0.09</v>
      </c>
      <c r="J961" s="365" t="inlineStr">
        <is>
          <t>PENDENTE</t>
        </is>
      </c>
    </row>
    <row r="962" ht="15" customHeight="1" s="290">
      <c r="A962" s="295" t="inlineStr">
        <is>
          <t>AGUA</t>
        </is>
      </c>
      <c r="B962" s="295" t="inlineStr">
        <is>
          <t>T-409</t>
        </is>
      </c>
      <c r="C962" s="295" t="inlineStr">
        <is>
          <t>PI 109</t>
        </is>
      </c>
      <c r="D962" s="334" t="inlineStr">
        <is>
          <t>PI 108</t>
        </is>
      </c>
      <c r="E962" s="340" t="n">
        <v>0.32</v>
      </c>
      <c r="F962" s="334" t="inlineStr">
        <is>
          <t>200</t>
        </is>
      </c>
      <c r="G962" s="334" t="inlineStr">
        <is>
          <t>Tubo PVC</t>
        </is>
      </c>
      <c r="H962" s="340" t="n">
        <v>0.6</v>
      </c>
      <c r="I962" s="340" t="n">
        <v>0.15</v>
      </c>
      <c r="J962" s="365" t="inlineStr">
        <is>
          <t>PENDENTE</t>
        </is>
      </c>
    </row>
    <row r="963" ht="15" customHeight="1" s="290">
      <c r="A963" s="296" t="inlineStr">
        <is>
          <t>AGUA</t>
        </is>
      </c>
      <c r="B963" s="296" t="inlineStr">
        <is>
          <t>T-410</t>
        </is>
      </c>
      <c r="C963" s="296" t="inlineStr">
        <is>
          <t>PI 108</t>
        </is>
      </c>
      <c r="D963" s="349" t="inlineStr">
        <is>
          <t>PI 116</t>
        </is>
      </c>
      <c r="E963" s="345" t="n">
        <v>0.3</v>
      </c>
      <c r="F963" s="349" t="inlineStr">
        <is>
          <t>200</t>
        </is>
      </c>
      <c r="G963" s="349" t="inlineStr">
        <is>
          <t>Tubo PVC</t>
        </is>
      </c>
      <c r="H963" s="345" t="n">
        <v>0.6</v>
      </c>
      <c r="I963" s="345" t="n">
        <v>0.14</v>
      </c>
      <c r="J963" s="365" t="inlineStr">
        <is>
          <t>PENDENTE</t>
        </is>
      </c>
    </row>
    <row r="964" ht="15" customHeight="1" s="290">
      <c r="A964" s="295" t="inlineStr">
        <is>
          <t>AGUA</t>
        </is>
      </c>
      <c r="B964" s="295" t="inlineStr">
        <is>
          <t>T-411</t>
        </is>
      </c>
      <c r="C964" s="295" t="inlineStr">
        <is>
          <t>PI 107</t>
        </is>
      </c>
      <c r="D964" s="334" t="inlineStr">
        <is>
          <t>PI 106</t>
        </is>
      </c>
      <c r="E964" s="340" t="n">
        <v>0.2</v>
      </c>
      <c r="F964" s="334" t="inlineStr">
        <is>
          <t>200</t>
        </is>
      </c>
      <c r="G964" s="334" t="inlineStr">
        <is>
          <t>Tubo PVC</t>
        </is>
      </c>
      <c r="H964" s="340" t="n">
        <v>0.6</v>
      </c>
      <c r="I964" s="340" t="n">
        <v>0.1</v>
      </c>
      <c r="J964" s="365" t="inlineStr">
        <is>
          <t>PENDENTE</t>
        </is>
      </c>
    </row>
    <row r="965" ht="15" customHeight="1" s="290">
      <c r="A965" s="296" t="inlineStr">
        <is>
          <t>AGUA</t>
        </is>
      </c>
      <c r="B965" s="296" t="inlineStr">
        <is>
          <t>T-412</t>
        </is>
      </c>
      <c r="C965" s="296" t="inlineStr">
        <is>
          <t>PI 100</t>
        </is>
      </c>
      <c r="D965" s="349" t="inlineStr">
        <is>
          <t>PI 99</t>
        </is>
      </c>
      <c r="E965" s="345" t="n">
        <v>0.24</v>
      </c>
      <c r="F965" s="349" t="inlineStr">
        <is>
          <t>200</t>
        </is>
      </c>
      <c r="G965" s="349" t="inlineStr">
        <is>
          <t>Tubo PVC</t>
        </is>
      </c>
      <c r="H965" s="345" t="n">
        <v>0.59</v>
      </c>
      <c r="I965" s="345" t="n">
        <v>0.11</v>
      </c>
      <c r="J965" s="365" t="inlineStr">
        <is>
          <t>PENDENTE</t>
        </is>
      </c>
    </row>
    <row r="966" ht="15" customHeight="1" s="290">
      <c r="A966" s="295" t="inlineStr">
        <is>
          <t>AGUA</t>
        </is>
      </c>
      <c r="B966" s="295" t="inlineStr">
        <is>
          <t>T-413</t>
        </is>
      </c>
      <c r="C966" s="295" t="inlineStr">
        <is>
          <t>PI 99</t>
        </is>
      </c>
      <c r="D966" s="334" t="inlineStr">
        <is>
          <t>PI 100</t>
        </is>
      </c>
      <c r="E966" s="340" t="n">
        <v>0.25</v>
      </c>
      <c r="F966" s="334" t="inlineStr">
        <is>
          <t>200</t>
        </is>
      </c>
      <c r="G966" s="334" t="inlineStr">
        <is>
          <t>Tubo PVC</t>
        </is>
      </c>
      <c r="H966" s="340" t="n">
        <v>0.59</v>
      </c>
      <c r="I966" s="340" t="n">
        <v>0.12</v>
      </c>
      <c r="J966" s="365" t="inlineStr">
        <is>
          <t>PENDENTE</t>
        </is>
      </c>
    </row>
    <row r="967" ht="15" customHeight="1" s="290">
      <c r="A967" s="296" t="inlineStr">
        <is>
          <t>AGUA</t>
        </is>
      </c>
      <c r="B967" s="296" t="inlineStr">
        <is>
          <t>T-414</t>
        </is>
      </c>
      <c r="C967" s="296" t="inlineStr">
        <is>
          <t>PI 98</t>
        </is>
      </c>
      <c r="D967" s="349" t="inlineStr">
        <is>
          <t>PI 91</t>
        </is>
      </c>
      <c r="E967" s="345" t="n">
        <v>0.25</v>
      </c>
      <c r="F967" s="349" t="inlineStr">
        <is>
          <t>200</t>
        </is>
      </c>
      <c r="G967" s="349" t="inlineStr">
        <is>
          <t>Tubo PVC</t>
        </is>
      </c>
      <c r="H967" s="345" t="n">
        <v>0.6</v>
      </c>
      <c r="I967" s="345" t="n">
        <v>0.12</v>
      </c>
      <c r="J967" s="365" t="inlineStr">
        <is>
          <t>PENDENTE</t>
        </is>
      </c>
    </row>
    <row r="968" ht="15" customHeight="1" s="290">
      <c r="A968" s="295" t="inlineStr">
        <is>
          <t>AGUA</t>
        </is>
      </c>
      <c r="B968" s="295" t="inlineStr">
        <is>
          <t>T-415</t>
        </is>
      </c>
      <c r="C968" s="295" t="inlineStr">
        <is>
          <t>PI 91</t>
        </is>
      </c>
      <c r="D968" s="334" t="inlineStr">
        <is>
          <t>PI 101</t>
        </is>
      </c>
      <c r="E968" s="340" t="n">
        <v>0.29</v>
      </c>
      <c r="F968" s="334" t="inlineStr">
        <is>
          <t>200</t>
        </is>
      </c>
      <c r="G968" s="334" t="inlineStr">
        <is>
          <t>Tubo PVC</t>
        </is>
      </c>
      <c r="H968" s="340" t="n">
        <v>0.6</v>
      </c>
      <c r="I968" s="340" t="n">
        <v>0.14</v>
      </c>
      <c r="J968" s="365" t="inlineStr">
        <is>
          <t>PENDENTE</t>
        </is>
      </c>
    </row>
    <row r="969" ht="15" customHeight="1" s="290">
      <c r="A969" s="296" t="inlineStr">
        <is>
          <t>AGUA</t>
        </is>
      </c>
      <c r="B969" s="296" t="inlineStr">
        <is>
          <t>T-416</t>
        </is>
      </c>
      <c r="C969" s="296" t="inlineStr">
        <is>
          <t>PI 90</t>
        </is>
      </c>
      <c r="D969" s="349" t="inlineStr">
        <is>
          <t>PI 89</t>
        </is>
      </c>
      <c r="E969" s="345" t="n">
        <v>0.21</v>
      </c>
      <c r="F969" s="349" t="inlineStr">
        <is>
          <t>200</t>
        </is>
      </c>
      <c r="G969" s="349" t="inlineStr">
        <is>
          <t>Tubo PVC</t>
        </is>
      </c>
      <c r="H969" s="345" t="n">
        <v>1.1</v>
      </c>
      <c r="I969" s="345" t="n">
        <v>0.18</v>
      </c>
      <c r="J969" s="365" t="inlineStr">
        <is>
          <t>PENDENTE</t>
        </is>
      </c>
    </row>
    <row r="970" ht="15" customHeight="1" s="290">
      <c r="A970" s="295" t="inlineStr">
        <is>
          <t>AGUA</t>
        </is>
      </c>
      <c r="B970" s="295" t="inlineStr">
        <is>
          <t>T-417</t>
        </is>
      </c>
      <c r="C970" s="295" t="inlineStr">
        <is>
          <t>PI 77</t>
        </is>
      </c>
      <c r="D970" s="334" t="inlineStr">
        <is>
          <t>PI 76</t>
        </is>
      </c>
      <c r="E970" s="340" t="n">
        <v>0.27</v>
      </c>
      <c r="F970" s="334" t="inlineStr">
        <is>
          <t>200</t>
        </is>
      </c>
      <c r="G970" s="334" t="inlineStr">
        <is>
          <t>Tubo PVC</t>
        </is>
      </c>
      <c r="H970" s="340" t="n">
        <v>0.6</v>
      </c>
      <c r="I970" s="340" t="n">
        <v>0.13</v>
      </c>
      <c r="J970" s="365" t="inlineStr">
        <is>
          <t>PENDENTE</t>
        </is>
      </c>
    </row>
    <row r="971" ht="15" customHeight="1" s="290">
      <c r="A971" s="296" t="inlineStr">
        <is>
          <t>AGUA</t>
        </is>
      </c>
      <c r="B971" s="296" t="inlineStr">
        <is>
          <t>T-418</t>
        </is>
      </c>
      <c r="C971" s="296" t="inlineStr">
        <is>
          <t>PI 213</t>
        </is>
      </c>
      <c r="D971" s="349" t="inlineStr">
        <is>
          <t>PI 214</t>
        </is>
      </c>
      <c r="E971" s="345" t="n">
        <v>0.54</v>
      </c>
      <c r="F971" s="349" t="inlineStr">
        <is>
          <t>200</t>
        </is>
      </c>
      <c r="G971" s="349" t="inlineStr">
        <is>
          <t>Tubo PVC</t>
        </is>
      </c>
      <c r="H971" s="345" t="n">
        <v>0.6</v>
      </c>
      <c r="I971" s="345" t="n">
        <v>0.26</v>
      </c>
      <c r="J971" s="365" t="inlineStr">
        <is>
          <t>PENDENTE</t>
        </is>
      </c>
    </row>
    <row r="972" ht="15" customHeight="1" s="290">
      <c r="A972" s="295" t="inlineStr">
        <is>
          <t>AGUA</t>
        </is>
      </c>
      <c r="B972" s="295" t="inlineStr">
        <is>
          <t>T-419</t>
        </is>
      </c>
      <c r="C972" s="295" t="inlineStr">
        <is>
          <t>PI 213</t>
        </is>
      </c>
      <c r="D972" s="334" t="inlineStr">
        <is>
          <t>PV 33</t>
        </is>
      </c>
      <c r="E972" s="340" t="n">
        <v>0.38</v>
      </c>
      <c r="F972" s="334" t="inlineStr">
        <is>
          <t>200</t>
        </is>
      </c>
      <c r="G972" s="334" t="inlineStr">
        <is>
          <t>Tubo PVC</t>
        </is>
      </c>
      <c r="H972" s="340" t="n">
        <v>0.6</v>
      </c>
      <c r="I972" s="340" t="n">
        <v>0.18</v>
      </c>
      <c r="J972" s="365" t="inlineStr">
        <is>
          <t>PENDENTE</t>
        </is>
      </c>
    </row>
    <row r="973" ht="15" customHeight="1" s="290">
      <c r="A973" s="296" t="inlineStr">
        <is>
          <t>AGUA</t>
        </is>
      </c>
      <c r="B973" s="296" t="inlineStr">
        <is>
          <t>T-420</t>
        </is>
      </c>
      <c r="C973" s="296" t="inlineStr">
        <is>
          <t>PI 264</t>
        </is>
      </c>
      <c r="D973" s="349" t="inlineStr">
        <is>
          <t>PI 263</t>
        </is>
      </c>
      <c r="E973" s="345" t="n">
        <v>0.33</v>
      </c>
      <c r="F973" s="349" t="inlineStr">
        <is>
          <t>200</t>
        </is>
      </c>
      <c r="G973" s="349" t="inlineStr">
        <is>
          <t>Tubo PVC</t>
        </is>
      </c>
      <c r="H973" s="345" t="n">
        <v>0.59</v>
      </c>
      <c r="I973" s="345" t="n">
        <v>0.16</v>
      </c>
      <c r="J973" s="365" t="inlineStr">
        <is>
          <t>PENDENTE</t>
        </is>
      </c>
    </row>
    <row r="974" ht="15" customHeight="1" s="290">
      <c r="A974" s="295" t="inlineStr">
        <is>
          <t>AGUA</t>
        </is>
      </c>
      <c r="B974" s="295" t="inlineStr">
        <is>
          <t>T-421</t>
        </is>
      </c>
      <c r="C974" s="295" t="inlineStr">
        <is>
          <t>PI 214</t>
        </is>
      </c>
      <c r="D974" s="334" t="inlineStr">
        <is>
          <t>PV 33</t>
        </is>
      </c>
      <c r="E974" s="340" t="n">
        <v>0.4</v>
      </c>
      <c r="F974" s="334" t="inlineStr">
        <is>
          <t>200</t>
        </is>
      </c>
      <c r="G974" s="334" t="inlineStr">
        <is>
          <t>Tubo PVC</t>
        </is>
      </c>
      <c r="H974" s="340" t="n">
        <v>0.6</v>
      </c>
      <c r="I974" s="340" t="n">
        <v>0.19</v>
      </c>
      <c r="J974" s="365" t="inlineStr">
        <is>
          <t>PENDENTE</t>
        </is>
      </c>
    </row>
    <row r="975" ht="15" customHeight="1" s="290">
      <c r="A975" s="296" t="inlineStr">
        <is>
          <t>AGUA</t>
        </is>
      </c>
      <c r="B975" s="296" t="inlineStr">
        <is>
          <t>T-422</t>
        </is>
      </c>
      <c r="C975" s="296" t="inlineStr">
        <is>
          <t>PI 183</t>
        </is>
      </c>
      <c r="D975" s="349" t="inlineStr">
        <is>
          <t>PI 184</t>
        </is>
      </c>
      <c r="E975" s="345" t="n">
        <v>0.43</v>
      </c>
      <c r="F975" s="349" t="inlineStr">
        <is>
          <t>200</t>
        </is>
      </c>
      <c r="G975" s="349" t="inlineStr">
        <is>
          <t>Tubo PVC</t>
        </is>
      </c>
      <c r="H975" s="345" t="n">
        <v>0.6</v>
      </c>
      <c r="I975" s="345" t="n">
        <v>0.21</v>
      </c>
      <c r="J975" s="365" t="inlineStr">
        <is>
          <t>PENDENTE</t>
        </is>
      </c>
    </row>
    <row r="976" ht="15" customHeight="1" s="290">
      <c r="A976" s="295" t="inlineStr">
        <is>
          <t>AGUA</t>
        </is>
      </c>
      <c r="B976" s="295" t="inlineStr">
        <is>
          <t>T-423</t>
        </is>
      </c>
      <c r="C976" s="295" t="inlineStr">
        <is>
          <t>PI 184</t>
        </is>
      </c>
      <c r="D976" s="334" t="inlineStr">
        <is>
          <t>PI 185</t>
        </is>
      </c>
      <c r="E976" s="340" t="n">
        <v>0.53</v>
      </c>
      <c r="F976" s="334" t="inlineStr">
        <is>
          <t>200</t>
        </is>
      </c>
      <c r="G976" s="334" t="inlineStr">
        <is>
          <t>Tubo PVC</t>
        </is>
      </c>
      <c r="H976" s="340" t="n">
        <v>0.6</v>
      </c>
      <c r="I976" s="340" t="n">
        <v>0.25</v>
      </c>
      <c r="J976" s="365" t="inlineStr">
        <is>
          <t>PENDENTE</t>
        </is>
      </c>
    </row>
    <row r="977" ht="15" customHeight="1" s="290">
      <c r="A977" s="296" t="inlineStr">
        <is>
          <t>AGUA</t>
        </is>
      </c>
      <c r="B977" s="296" t="inlineStr">
        <is>
          <t>T-424</t>
        </is>
      </c>
      <c r="C977" s="296" t="inlineStr">
        <is>
          <t>PI 184</t>
        </is>
      </c>
      <c r="D977" s="349" t="inlineStr">
        <is>
          <t>PI 185</t>
        </is>
      </c>
      <c r="E977" s="345" t="n">
        <v>0.47</v>
      </c>
      <c r="F977" s="349" t="inlineStr">
        <is>
          <t>200</t>
        </is>
      </c>
      <c r="G977" s="349" t="inlineStr">
        <is>
          <t>Tubo PVC</t>
        </is>
      </c>
      <c r="H977" s="345" t="n">
        <v>0.6</v>
      </c>
      <c r="I977" s="345" t="n">
        <v>0.23</v>
      </c>
      <c r="J977" s="365" t="inlineStr">
        <is>
          <t>PENDENTE</t>
        </is>
      </c>
    </row>
    <row r="978" ht="15" customHeight="1" s="290">
      <c r="A978" s="295" t="inlineStr">
        <is>
          <t>AGUA</t>
        </is>
      </c>
      <c r="B978" s="295" t="inlineStr">
        <is>
          <t>T-425</t>
        </is>
      </c>
      <c r="C978" s="295" t="inlineStr">
        <is>
          <t>PI 183</t>
        </is>
      </c>
      <c r="D978" s="334" t="inlineStr">
        <is>
          <t>PI 184</t>
        </is>
      </c>
      <c r="E978" s="340" t="n">
        <v>0.37</v>
      </c>
      <c r="F978" s="334" t="inlineStr">
        <is>
          <t>200</t>
        </is>
      </c>
      <c r="G978" s="334" t="inlineStr">
        <is>
          <t>Tubo PVC</t>
        </is>
      </c>
      <c r="H978" s="340" t="n">
        <v>0.6</v>
      </c>
      <c r="I978" s="340" t="n">
        <v>0.18</v>
      </c>
      <c r="J978" s="365" t="inlineStr">
        <is>
          <t>PENDENTE</t>
        </is>
      </c>
    </row>
    <row r="979" ht="15" customHeight="1" s="290">
      <c r="A979" s="296" t="inlineStr">
        <is>
          <t>AGUA</t>
        </is>
      </c>
      <c r="B979" s="296" t="inlineStr">
        <is>
          <t>T-426</t>
        </is>
      </c>
      <c r="C979" s="296" t="inlineStr">
        <is>
          <t>PI 170</t>
        </is>
      </c>
      <c r="D979" s="349" t="inlineStr">
        <is>
          <t>PI 171</t>
        </is>
      </c>
      <c r="E979" s="345" t="n">
        <v>0.45</v>
      </c>
      <c r="F979" s="349" t="inlineStr">
        <is>
          <t>200</t>
        </is>
      </c>
      <c r="G979" s="349" t="inlineStr">
        <is>
          <t>Tubo PVC</t>
        </is>
      </c>
      <c r="H979" s="345" t="n">
        <v>0.6</v>
      </c>
      <c r="I979" s="345" t="n">
        <v>0.22</v>
      </c>
      <c r="J979" s="365" t="inlineStr">
        <is>
          <t>PENDENTE</t>
        </is>
      </c>
    </row>
    <row r="980" ht="15" customHeight="1" s="290">
      <c r="A980" s="295" t="inlineStr">
        <is>
          <t>AGUA</t>
        </is>
      </c>
      <c r="B980" s="295" t="inlineStr">
        <is>
          <t>T-427</t>
        </is>
      </c>
      <c r="C980" s="295" t="inlineStr">
        <is>
          <t>PI 170</t>
        </is>
      </c>
      <c r="D980" s="334" t="inlineStr">
        <is>
          <t>PI 168</t>
        </is>
      </c>
      <c r="E980" s="340" t="n">
        <v>0.31</v>
      </c>
      <c r="F980" s="334" t="inlineStr">
        <is>
          <t>200</t>
        </is>
      </c>
      <c r="G980" s="334" t="inlineStr">
        <is>
          <t>Tubo PVC</t>
        </is>
      </c>
      <c r="H980" s="340" t="n">
        <v>0.6</v>
      </c>
      <c r="I980" s="340" t="n">
        <v>0.15</v>
      </c>
      <c r="J980" s="365" t="inlineStr">
        <is>
          <t>PENDENTE</t>
        </is>
      </c>
    </row>
    <row r="981" ht="15" customHeight="1" s="290">
      <c r="A981" s="296" t="inlineStr">
        <is>
          <t>AGUA</t>
        </is>
      </c>
      <c r="B981" s="296" t="inlineStr">
        <is>
          <t>T-428</t>
        </is>
      </c>
      <c r="C981" s="296" t="inlineStr">
        <is>
          <t>PV 18</t>
        </is>
      </c>
      <c r="D981" s="349" t="inlineStr">
        <is>
          <t>PV 19</t>
        </is>
      </c>
      <c r="E981" s="345" t="n">
        <v>0.33</v>
      </c>
      <c r="F981" s="349" t="inlineStr">
        <is>
          <t>200</t>
        </is>
      </c>
      <c r="G981" s="349" t="inlineStr">
        <is>
          <t>Tubo PVC</t>
        </is>
      </c>
      <c r="H981" s="345" t="n">
        <v>0.6</v>
      </c>
      <c r="I981" s="345" t="n">
        <v>0.16</v>
      </c>
      <c r="J981" s="365" t="inlineStr">
        <is>
          <t>PENDENTE</t>
        </is>
      </c>
    </row>
    <row r="982" ht="15" customHeight="1" s="290">
      <c r="A982" s="295" t="inlineStr">
        <is>
          <t>AGUA</t>
        </is>
      </c>
      <c r="B982" s="295" t="inlineStr">
        <is>
          <t>T-429</t>
        </is>
      </c>
      <c r="C982" s="295" t="inlineStr">
        <is>
          <t>PI 167</t>
        </is>
      </c>
      <c r="D982" s="334" t="inlineStr">
        <is>
          <t>PV 18</t>
        </is>
      </c>
      <c r="E982" s="340" t="n">
        <v>0.38</v>
      </c>
      <c r="F982" s="334" t="inlineStr">
        <is>
          <t>200</t>
        </is>
      </c>
      <c r="G982" s="334" t="inlineStr">
        <is>
          <t>Tubo PVC</t>
        </is>
      </c>
      <c r="H982" s="340" t="n">
        <v>0.6</v>
      </c>
      <c r="I982" s="340" t="n">
        <v>0.18</v>
      </c>
      <c r="J982" s="365" t="inlineStr">
        <is>
          <t>PENDENTE</t>
        </is>
      </c>
    </row>
    <row r="983" ht="15" customHeight="1" s="290">
      <c r="A983" s="296" t="inlineStr">
        <is>
          <t>AGUA</t>
        </is>
      </c>
      <c r="B983" s="296" t="inlineStr">
        <is>
          <t>T-430</t>
        </is>
      </c>
      <c r="C983" s="296" t="inlineStr">
        <is>
          <t>PV 33</t>
        </is>
      </c>
      <c r="D983" s="349" t="inlineStr">
        <is>
          <t>PV 34</t>
        </is>
      </c>
      <c r="E983" s="345" t="n">
        <v>0.54</v>
      </c>
      <c r="F983" s="349" t="inlineStr">
        <is>
          <t>200</t>
        </is>
      </c>
      <c r="G983" s="349" t="inlineStr">
        <is>
          <t>Tubo PVC</t>
        </is>
      </c>
      <c r="H983" s="345" t="n">
        <v>0.6</v>
      </c>
      <c r="I983" s="345" t="n">
        <v>0.26</v>
      </c>
      <c r="J983" s="365" t="inlineStr">
        <is>
          <t>PENDENTE</t>
        </is>
      </c>
    </row>
    <row r="984" ht="15" customHeight="1" s="290">
      <c r="A984" s="295" t="inlineStr">
        <is>
          <t>AGUA</t>
        </is>
      </c>
      <c r="B984" s="295" t="inlineStr">
        <is>
          <t>T-431</t>
        </is>
      </c>
      <c r="C984" s="295" t="inlineStr">
        <is>
          <t>PV 33</t>
        </is>
      </c>
      <c r="D984" s="334" t="inlineStr">
        <is>
          <t>PV 34</t>
        </is>
      </c>
      <c r="E984" s="340" t="n">
        <v>0.4</v>
      </c>
      <c r="F984" s="334" t="inlineStr">
        <is>
          <t>200</t>
        </is>
      </c>
      <c r="G984" s="334" t="inlineStr">
        <is>
          <t>Tubo PVC</t>
        </is>
      </c>
      <c r="H984" s="340" t="n">
        <v>0.6</v>
      </c>
      <c r="I984" s="340" t="n">
        <v>0.19</v>
      </c>
      <c r="J984" s="365" t="inlineStr">
        <is>
          <t>PENDENTE</t>
        </is>
      </c>
    </row>
    <row r="985" ht="15" customHeight="1" s="290">
      <c r="A985" s="296" t="inlineStr">
        <is>
          <t>AGUA</t>
        </is>
      </c>
      <c r="B985" s="296" t="inlineStr">
        <is>
          <t>T-432</t>
        </is>
      </c>
      <c r="C985" s="296" t="inlineStr">
        <is>
          <t>PI 213</t>
        </is>
      </c>
      <c r="D985" s="349" t="inlineStr">
        <is>
          <t>PI 214</t>
        </is>
      </c>
      <c r="E985" s="345" t="n">
        <v>0.22</v>
      </c>
      <c r="F985" s="349" t="inlineStr">
        <is>
          <t>200</t>
        </is>
      </c>
      <c r="G985" s="349" t="inlineStr">
        <is>
          <t>Tubo PVC</t>
        </is>
      </c>
      <c r="H985" s="345" t="n">
        <v>0.6</v>
      </c>
      <c r="I985" s="345" t="n">
        <v>0.11</v>
      </c>
      <c r="J985" s="365" t="inlineStr">
        <is>
          <t>PENDENTE</t>
        </is>
      </c>
    </row>
    <row r="986" ht="15" customHeight="1" s="290">
      <c r="A986" s="295" t="inlineStr">
        <is>
          <t>AGUA</t>
        </is>
      </c>
      <c r="B986" s="295" t="inlineStr">
        <is>
          <t>T-433</t>
        </is>
      </c>
      <c r="C986" s="295" t="inlineStr">
        <is>
          <t>PI 215</t>
        </is>
      </c>
      <c r="D986" s="334" t="inlineStr">
        <is>
          <t>PI 214</t>
        </is>
      </c>
      <c r="E986" s="340" t="n">
        <v>0.22</v>
      </c>
      <c r="F986" s="334" t="inlineStr">
        <is>
          <t>200</t>
        </is>
      </c>
      <c r="G986" s="334" t="inlineStr">
        <is>
          <t>Tubo PVC</t>
        </is>
      </c>
      <c r="H986" s="340" t="n">
        <v>0.6</v>
      </c>
      <c r="I986" s="340" t="n">
        <v>0.11</v>
      </c>
      <c r="J986" s="365" t="inlineStr">
        <is>
          <t>PENDENTE</t>
        </is>
      </c>
    </row>
    <row r="987" ht="15" customHeight="1" s="290">
      <c r="A987" s="296" t="inlineStr">
        <is>
          <t>AGUA</t>
        </is>
      </c>
      <c r="B987" s="296" t="inlineStr">
        <is>
          <t>T-434</t>
        </is>
      </c>
      <c r="C987" s="296" t="inlineStr">
        <is>
          <t>PV 33</t>
        </is>
      </c>
      <c r="D987" s="349" t="inlineStr">
        <is>
          <t>PV 32</t>
        </is>
      </c>
      <c r="E987" s="345" t="n">
        <v>0.31</v>
      </c>
      <c r="F987" s="349" t="inlineStr">
        <is>
          <t>200</t>
        </is>
      </c>
      <c r="G987" s="349" t="inlineStr">
        <is>
          <t>Tubo PVC</t>
        </is>
      </c>
      <c r="H987" s="345" t="n">
        <v>0.6</v>
      </c>
      <c r="I987" s="345" t="n">
        <v>0.15</v>
      </c>
      <c r="J987" s="365" t="inlineStr">
        <is>
          <t>PENDENTE</t>
        </is>
      </c>
    </row>
    <row r="988" ht="15" customHeight="1" s="290">
      <c r="A988" s="295" t="inlineStr">
        <is>
          <t>AGUA</t>
        </is>
      </c>
      <c r="B988" s="295" t="inlineStr">
        <is>
          <t>T-435</t>
        </is>
      </c>
      <c r="C988" s="295" t="inlineStr">
        <is>
          <t>PI 213</t>
        </is>
      </c>
      <c r="D988" s="334" t="inlineStr">
        <is>
          <t>PI 214</t>
        </is>
      </c>
      <c r="E988" s="340" t="n">
        <v>0.54</v>
      </c>
      <c r="F988" s="334" t="inlineStr">
        <is>
          <t>200</t>
        </is>
      </c>
      <c r="G988" s="334" t="inlineStr">
        <is>
          <t>Tubo PVC</t>
        </is>
      </c>
      <c r="H988" s="340" t="n">
        <v>0.6</v>
      </c>
      <c r="I988" s="340" t="n">
        <v>0.26</v>
      </c>
      <c r="J988" s="365" t="inlineStr">
        <is>
          <t>PENDENTE</t>
        </is>
      </c>
    </row>
    <row r="989" ht="15" customHeight="1" s="290">
      <c r="A989" s="296" t="inlineStr">
        <is>
          <t>AGUA</t>
        </is>
      </c>
      <c r="B989" s="296" t="inlineStr">
        <is>
          <t>T-436</t>
        </is>
      </c>
      <c r="C989" s="296" t="inlineStr">
        <is>
          <t>PI 213</t>
        </is>
      </c>
      <c r="D989" s="349" t="inlineStr">
        <is>
          <t>PV 33</t>
        </is>
      </c>
      <c r="E989" s="345" t="n">
        <v>0.38</v>
      </c>
      <c r="F989" s="349" t="inlineStr">
        <is>
          <t>200</t>
        </is>
      </c>
      <c r="G989" s="349" t="inlineStr">
        <is>
          <t>Tubo PVC</t>
        </is>
      </c>
      <c r="H989" s="345" t="n">
        <v>0.6</v>
      </c>
      <c r="I989" s="345" t="n">
        <v>0.18</v>
      </c>
      <c r="J989" s="365" t="inlineStr">
        <is>
          <t>PENDENTE</t>
        </is>
      </c>
    </row>
    <row r="990" ht="15" customHeight="1" s="290">
      <c r="A990" s="295" t="inlineStr">
        <is>
          <t>AGUA</t>
        </is>
      </c>
      <c r="B990" s="295" t="inlineStr">
        <is>
          <t>T-437</t>
        </is>
      </c>
      <c r="C990" s="295" t="inlineStr">
        <is>
          <t>PI 264</t>
        </is>
      </c>
      <c r="D990" s="334" t="inlineStr">
        <is>
          <t>PI 263</t>
        </is>
      </c>
      <c r="E990" s="340" t="n">
        <v>0.33</v>
      </c>
      <c r="F990" s="334" t="inlineStr">
        <is>
          <t>200</t>
        </is>
      </c>
      <c r="G990" s="334" t="inlineStr">
        <is>
          <t>Tubo PVC</t>
        </is>
      </c>
      <c r="H990" s="340" t="n">
        <v>0.59</v>
      </c>
      <c r="I990" s="340" t="n">
        <v>0.16</v>
      </c>
      <c r="J990" s="365" t="inlineStr">
        <is>
          <t>PENDENTE</t>
        </is>
      </c>
    </row>
    <row r="991" ht="15" customHeight="1" s="290">
      <c r="A991" s="296" t="inlineStr">
        <is>
          <t>AGUA</t>
        </is>
      </c>
      <c r="B991" s="296" t="inlineStr">
        <is>
          <t>T-438</t>
        </is>
      </c>
      <c r="C991" s="296" t="inlineStr">
        <is>
          <t>PI 214</t>
        </is>
      </c>
      <c r="D991" s="349" t="inlineStr">
        <is>
          <t>PV 33</t>
        </is>
      </c>
      <c r="E991" s="345" t="n">
        <v>0.4</v>
      </c>
      <c r="F991" s="349" t="inlineStr">
        <is>
          <t>200</t>
        </is>
      </c>
      <c r="G991" s="349" t="inlineStr">
        <is>
          <t>Tubo PVC</t>
        </is>
      </c>
      <c r="H991" s="345" t="n">
        <v>0.6</v>
      </c>
      <c r="I991" s="345" t="n">
        <v>0.19</v>
      </c>
      <c r="J991" s="365" t="inlineStr">
        <is>
          <t>PENDENTE</t>
        </is>
      </c>
    </row>
    <row r="992" ht="15" customHeight="1" s="290">
      <c r="A992" s="295" t="inlineStr">
        <is>
          <t>AGUA</t>
        </is>
      </c>
      <c r="B992" s="295" t="inlineStr">
        <is>
          <t>T-439</t>
        </is>
      </c>
      <c r="C992" s="295" t="inlineStr">
        <is>
          <t>PI 183</t>
        </is>
      </c>
      <c r="D992" s="334" t="inlineStr">
        <is>
          <t>PI 184</t>
        </is>
      </c>
      <c r="E992" s="340" t="n">
        <v>0.43</v>
      </c>
      <c r="F992" s="334" t="inlineStr">
        <is>
          <t>200</t>
        </is>
      </c>
      <c r="G992" s="334" t="inlineStr">
        <is>
          <t>Tubo PVC</t>
        </is>
      </c>
      <c r="H992" s="340" t="n">
        <v>0.6</v>
      </c>
      <c r="I992" s="340" t="n">
        <v>0.21</v>
      </c>
      <c r="J992" s="365" t="inlineStr">
        <is>
          <t>PENDENTE</t>
        </is>
      </c>
    </row>
    <row r="993" ht="15" customHeight="1" s="290">
      <c r="A993" s="296" t="inlineStr">
        <is>
          <t>AGUA</t>
        </is>
      </c>
      <c r="B993" s="296" t="inlineStr">
        <is>
          <t>T-440</t>
        </is>
      </c>
      <c r="C993" s="296" t="inlineStr">
        <is>
          <t>PI 184</t>
        </is>
      </c>
      <c r="D993" s="349" t="inlineStr">
        <is>
          <t>PI 185</t>
        </is>
      </c>
      <c r="E993" s="345" t="n">
        <v>0.53</v>
      </c>
      <c r="F993" s="349" t="inlineStr">
        <is>
          <t>200</t>
        </is>
      </c>
      <c r="G993" s="349" t="inlineStr">
        <is>
          <t>Tubo PVC</t>
        </is>
      </c>
      <c r="H993" s="345" t="n">
        <v>0.6</v>
      </c>
      <c r="I993" s="345" t="n">
        <v>0.25</v>
      </c>
      <c r="J993" s="365" t="inlineStr">
        <is>
          <t>PENDENTE</t>
        </is>
      </c>
    </row>
    <row r="994" ht="15" customHeight="1" s="290">
      <c r="A994" s="295" t="inlineStr">
        <is>
          <t>AGUA</t>
        </is>
      </c>
      <c r="B994" s="295" t="inlineStr">
        <is>
          <t>T-441</t>
        </is>
      </c>
      <c r="C994" s="295" t="inlineStr">
        <is>
          <t>PI 184</t>
        </is>
      </c>
      <c r="D994" s="334" t="inlineStr">
        <is>
          <t>PI 185</t>
        </is>
      </c>
      <c r="E994" s="340" t="n">
        <v>0.47</v>
      </c>
      <c r="F994" s="334" t="inlineStr">
        <is>
          <t>200</t>
        </is>
      </c>
      <c r="G994" s="334" t="inlineStr">
        <is>
          <t>Tubo PVC</t>
        </is>
      </c>
      <c r="H994" s="340" t="n">
        <v>0.6</v>
      </c>
      <c r="I994" s="340" t="n">
        <v>0.23</v>
      </c>
      <c r="J994" s="365" t="inlineStr">
        <is>
          <t>PENDENTE</t>
        </is>
      </c>
    </row>
    <row r="995" ht="15" customHeight="1" s="290">
      <c r="A995" s="296" t="inlineStr">
        <is>
          <t>AGUA</t>
        </is>
      </c>
      <c r="B995" s="296" t="inlineStr">
        <is>
          <t>T-442</t>
        </is>
      </c>
      <c r="C995" s="296" t="inlineStr">
        <is>
          <t>PI 183</t>
        </is>
      </c>
      <c r="D995" s="349" t="inlineStr">
        <is>
          <t>PI 184</t>
        </is>
      </c>
      <c r="E995" s="345" t="n">
        <v>0.37</v>
      </c>
      <c r="F995" s="349" t="inlineStr">
        <is>
          <t>200</t>
        </is>
      </c>
      <c r="G995" s="349" t="inlineStr">
        <is>
          <t>Tubo PVC</t>
        </is>
      </c>
      <c r="H995" s="345" t="n">
        <v>0.6</v>
      </c>
      <c r="I995" s="345" t="n">
        <v>0.18</v>
      </c>
      <c r="J995" s="365" t="inlineStr">
        <is>
          <t>PENDENTE</t>
        </is>
      </c>
    </row>
    <row r="996" ht="15" customHeight="1" s="290">
      <c r="A996" s="295" t="inlineStr">
        <is>
          <t>AGUA</t>
        </is>
      </c>
      <c r="B996" s="295" t="inlineStr">
        <is>
          <t>T-443</t>
        </is>
      </c>
      <c r="C996" s="295" t="inlineStr">
        <is>
          <t>PI 170</t>
        </is>
      </c>
      <c r="D996" s="334" t="inlineStr">
        <is>
          <t>PI 171</t>
        </is>
      </c>
      <c r="E996" s="340" t="n">
        <v>0.45</v>
      </c>
      <c r="F996" s="334" t="inlineStr">
        <is>
          <t>200</t>
        </is>
      </c>
      <c r="G996" s="334" t="inlineStr">
        <is>
          <t>Tubo PVC</t>
        </is>
      </c>
      <c r="H996" s="340" t="n">
        <v>0.6</v>
      </c>
      <c r="I996" s="340" t="n">
        <v>0.22</v>
      </c>
      <c r="J996" s="365" t="inlineStr">
        <is>
          <t>PENDENTE</t>
        </is>
      </c>
    </row>
    <row r="997" ht="15" customHeight="1" s="290">
      <c r="A997" s="296" t="inlineStr">
        <is>
          <t>AGUA</t>
        </is>
      </c>
      <c r="B997" s="296" t="inlineStr">
        <is>
          <t>T-444</t>
        </is>
      </c>
      <c r="C997" s="296" t="inlineStr">
        <is>
          <t>PI 170</t>
        </is>
      </c>
      <c r="D997" s="349" t="inlineStr">
        <is>
          <t>PI 168</t>
        </is>
      </c>
      <c r="E997" s="345" t="n">
        <v>0.31</v>
      </c>
      <c r="F997" s="349" t="inlineStr">
        <is>
          <t>200</t>
        </is>
      </c>
      <c r="G997" s="349" t="inlineStr">
        <is>
          <t>Tubo PVC</t>
        </is>
      </c>
      <c r="H997" s="345" t="n">
        <v>0.6</v>
      </c>
      <c r="I997" s="345" t="n">
        <v>0.15</v>
      </c>
      <c r="J997" s="365" t="inlineStr">
        <is>
          <t>PENDENTE</t>
        </is>
      </c>
    </row>
    <row r="998" ht="15" customHeight="1" s="290">
      <c r="A998" s="295" t="inlineStr">
        <is>
          <t>AGUA</t>
        </is>
      </c>
      <c r="B998" s="295" t="inlineStr">
        <is>
          <t>T-445</t>
        </is>
      </c>
      <c r="C998" s="295" t="inlineStr">
        <is>
          <t>PV 18</t>
        </is>
      </c>
      <c r="D998" s="334" t="inlineStr">
        <is>
          <t>PV 19</t>
        </is>
      </c>
      <c r="E998" s="340" t="n">
        <v>0.33</v>
      </c>
      <c r="F998" s="334" t="inlineStr">
        <is>
          <t>200</t>
        </is>
      </c>
      <c r="G998" s="334" t="inlineStr">
        <is>
          <t>Tubo PVC</t>
        </is>
      </c>
      <c r="H998" s="340" t="n">
        <v>0.6</v>
      </c>
      <c r="I998" s="340" t="n">
        <v>0.16</v>
      </c>
      <c r="J998" s="365" t="inlineStr">
        <is>
          <t>PENDENTE</t>
        </is>
      </c>
    </row>
    <row r="999" ht="15" customHeight="1" s="290">
      <c r="A999" s="296" t="inlineStr">
        <is>
          <t>AGUA</t>
        </is>
      </c>
      <c r="B999" s="296" t="inlineStr">
        <is>
          <t>T-446</t>
        </is>
      </c>
      <c r="C999" s="296" t="inlineStr">
        <is>
          <t>PI 167</t>
        </is>
      </c>
      <c r="D999" s="349" t="inlineStr">
        <is>
          <t>PV 18</t>
        </is>
      </c>
      <c r="E999" s="345" t="n">
        <v>0.38</v>
      </c>
      <c r="F999" s="349" t="inlineStr">
        <is>
          <t>200</t>
        </is>
      </c>
      <c r="G999" s="349" t="inlineStr">
        <is>
          <t>Tubo PVC</t>
        </is>
      </c>
      <c r="H999" s="345" t="n">
        <v>0.6</v>
      </c>
      <c r="I999" s="345" t="n">
        <v>0.18</v>
      </c>
      <c r="J999" s="365" t="inlineStr">
        <is>
          <t>PENDENTE</t>
        </is>
      </c>
    </row>
    <row r="1000" ht="15" customHeight="1" s="290">
      <c r="A1000" s="295" t="inlineStr">
        <is>
          <t>AGUA</t>
        </is>
      </c>
      <c r="B1000" s="295" t="inlineStr">
        <is>
          <t>T-447</t>
        </is>
      </c>
      <c r="C1000" s="295" t="inlineStr">
        <is>
          <t>PV 33</t>
        </is>
      </c>
      <c r="D1000" s="334" t="inlineStr">
        <is>
          <t>PV 34</t>
        </is>
      </c>
      <c r="E1000" s="340" t="n">
        <v>0.54</v>
      </c>
      <c r="F1000" s="334" t="inlineStr">
        <is>
          <t>200</t>
        </is>
      </c>
      <c r="G1000" s="334" t="inlineStr">
        <is>
          <t>Tubo PVC</t>
        </is>
      </c>
      <c r="H1000" s="340" t="n">
        <v>0.6</v>
      </c>
      <c r="I1000" s="340" t="n">
        <v>0.26</v>
      </c>
      <c r="J1000" s="365" t="inlineStr">
        <is>
          <t>PENDENTE</t>
        </is>
      </c>
    </row>
    <row r="1001" ht="15" customHeight="1" s="290">
      <c r="A1001" s="296" t="inlineStr">
        <is>
          <t>AGUA</t>
        </is>
      </c>
      <c r="B1001" s="296" t="inlineStr">
        <is>
          <t>T-448</t>
        </is>
      </c>
      <c r="C1001" s="296" t="inlineStr">
        <is>
          <t>PV 33</t>
        </is>
      </c>
      <c r="D1001" s="349" t="inlineStr">
        <is>
          <t>PV 34</t>
        </is>
      </c>
      <c r="E1001" s="345" t="n">
        <v>0.4</v>
      </c>
      <c r="F1001" s="349" t="inlineStr">
        <is>
          <t>200</t>
        </is>
      </c>
      <c r="G1001" s="349" t="inlineStr">
        <is>
          <t>Tubo PVC</t>
        </is>
      </c>
      <c r="H1001" s="345" t="n">
        <v>0.6</v>
      </c>
      <c r="I1001" s="345" t="n">
        <v>0.19</v>
      </c>
      <c r="J1001" s="365" t="inlineStr">
        <is>
          <t>PENDENTE</t>
        </is>
      </c>
    </row>
    <row r="1002" ht="15" customHeight="1" s="290">
      <c r="A1002" s="295" t="inlineStr">
        <is>
          <t>AGUA</t>
        </is>
      </c>
      <c r="B1002" s="295" t="inlineStr">
        <is>
          <t>T-449</t>
        </is>
      </c>
      <c r="C1002" s="295" t="inlineStr">
        <is>
          <t>PI 213</t>
        </is>
      </c>
      <c r="D1002" s="334" t="inlineStr">
        <is>
          <t>PI 214</t>
        </is>
      </c>
      <c r="E1002" s="340" t="n">
        <v>0.22</v>
      </c>
      <c r="F1002" s="334" t="inlineStr">
        <is>
          <t>200</t>
        </is>
      </c>
      <c r="G1002" s="334" t="inlineStr">
        <is>
          <t>Tubo PVC</t>
        </is>
      </c>
      <c r="H1002" s="340" t="n">
        <v>0.6</v>
      </c>
      <c r="I1002" s="340" t="n">
        <v>0.11</v>
      </c>
      <c r="J1002" s="365" t="inlineStr">
        <is>
          <t>PENDENTE</t>
        </is>
      </c>
    </row>
    <row r="1003" ht="15" customHeight="1" s="290">
      <c r="A1003" s="296" t="inlineStr">
        <is>
          <t>AGUA</t>
        </is>
      </c>
      <c r="B1003" s="296" t="inlineStr">
        <is>
          <t>T-450</t>
        </is>
      </c>
      <c r="C1003" s="296" t="inlineStr">
        <is>
          <t>PI 215</t>
        </is>
      </c>
      <c r="D1003" s="349" t="inlineStr">
        <is>
          <t>PI 214</t>
        </is>
      </c>
      <c r="E1003" s="345" t="n">
        <v>0.22</v>
      </c>
      <c r="F1003" s="349" t="inlineStr">
        <is>
          <t>200</t>
        </is>
      </c>
      <c r="G1003" s="349" t="inlineStr">
        <is>
          <t>Tubo PVC</t>
        </is>
      </c>
      <c r="H1003" s="345" t="n">
        <v>0.6</v>
      </c>
      <c r="I1003" s="345" t="n">
        <v>0.11</v>
      </c>
      <c r="J1003" s="365" t="inlineStr">
        <is>
          <t>PENDENTE</t>
        </is>
      </c>
    </row>
    <row r="1004" ht="15" customHeight="1" s="290">
      <c r="A1004" s="295" t="inlineStr">
        <is>
          <t>AGUA</t>
        </is>
      </c>
      <c r="B1004" s="295" t="inlineStr">
        <is>
          <t>T-451</t>
        </is>
      </c>
      <c r="C1004" s="295" t="inlineStr">
        <is>
          <t>PV 33</t>
        </is>
      </c>
      <c r="D1004" s="334" t="inlineStr">
        <is>
          <t>PV 32</t>
        </is>
      </c>
      <c r="E1004" s="340" t="n">
        <v>0.31</v>
      </c>
      <c r="F1004" s="334" t="inlineStr">
        <is>
          <t>200</t>
        </is>
      </c>
      <c r="G1004" s="334" t="inlineStr">
        <is>
          <t>Tubo PVC</t>
        </is>
      </c>
      <c r="H1004" s="340" t="n">
        <v>0.6</v>
      </c>
      <c r="I1004" s="340" t="n">
        <v>0.15</v>
      </c>
      <c r="J1004" s="365" t="inlineStr">
        <is>
          <t>PENDENTE</t>
        </is>
      </c>
    </row>
    <row r="1005" ht="15" customHeight="1" s="290">
      <c r="A1005" s="296" t="inlineStr">
        <is>
          <t>AGUA</t>
        </is>
      </c>
      <c r="B1005" s="296" t="inlineStr">
        <is>
          <t>T-452</t>
        </is>
      </c>
      <c r="C1005" s="296" t="inlineStr">
        <is>
          <t>PI 213</t>
        </is>
      </c>
      <c r="D1005" s="349" t="inlineStr">
        <is>
          <t>PV 33</t>
        </is>
      </c>
      <c r="E1005" s="345" t="n">
        <v>0.21</v>
      </c>
      <c r="F1005" s="349" t="inlineStr">
        <is>
          <t>200</t>
        </is>
      </c>
      <c r="G1005" s="349" t="inlineStr">
        <is>
          <t>Tubo PVC</t>
        </is>
      </c>
      <c r="H1005" s="345" t="n">
        <v>0.6</v>
      </c>
      <c r="I1005" s="345" t="n">
        <v>0.1</v>
      </c>
      <c r="J1005" s="365" t="inlineStr">
        <is>
          <t>PENDENTE</t>
        </is>
      </c>
    </row>
    <row r="1006" ht="15" customHeight="1" s="290">
      <c r="A1006" s="295" t="inlineStr">
        <is>
          <t>AGUA</t>
        </is>
      </c>
      <c r="B1006" s="295" t="inlineStr">
        <is>
          <t>T-453</t>
        </is>
      </c>
      <c r="C1006" s="295" t="inlineStr">
        <is>
          <t>PI 213</t>
        </is>
      </c>
      <c r="D1006" s="334" t="inlineStr">
        <is>
          <t>PI 214</t>
        </is>
      </c>
      <c r="E1006" s="340" t="n">
        <v>0.22</v>
      </c>
      <c r="F1006" s="334" t="inlineStr">
        <is>
          <t>200</t>
        </is>
      </c>
      <c r="G1006" s="334" t="inlineStr">
        <is>
          <t>Tubo PVC</t>
        </is>
      </c>
      <c r="H1006" s="340" t="n">
        <v>0.6</v>
      </c>
      <c r="I1006" s="340" t="n">
        <v>0.11</v>
      </c>
      <c r="J1006" s="365" t="inlineStr">
        <is>
          <t>PENDENTE</t>
        </is>
      </c>
    </row>
    <row r="1007" ht="15" customHeight="1" s="290">
      <c r="A1007" s="296" t="inlineStr">
        <is>
          <t>AGUA</t>
        </is>
      </c>
      <c r="B1007" s="296" t="inlineStr">
        <is>
          <t>T-454</t>
        </is>
      </c>
      <c r="C1007" s="296" t="inlineStr">
        <is>
          <t>PI 220</t>
        </is>
      </c>
      <c r="D1007" s="349" t="inlineStr">
        <is>
          <t>PI 221</t>
        </is>
      </c>
      <c r="E1007" s="345" t="n">
        <v>0.25</v>
      </c>
      <c r="F1007" s="349" t="inlineStr">
        <is>
          <t>200</t>
        </is>
      </c>
      <c r="G1007" s="349" t="inlineStr">
        <is>
          <t>Tubo PVC</t>
        </is>
      </c>
      <c r="H1007" s="345" t="n">
        <v>0.6</v>
      </c>
      <c r="I1007" s="345" t="n">
        <v>0.12</v>
      </c>
      <c r="J1007" s="365" t="inlineStr">
        <is>
          <t>PENDENTE</t>
        </is>
      </c>
    </row>
    <row r="1008" ht="15" customHeight="1" s="290">
      <c r="A1008" s="295" t="inlineStr">
        <is>
          <t>AGUA</t>
        </is>
      </c>
      <c r="B1008" s="295" t="inlineStr">
        <is>
          <t>T-455</t>
        </is>
      </c>
      <c r="C1008" s="295" t="inlineStr">
        <is>
          <t>PI 233</t>
        </is>
      </c>
      <c r="D1008" s="334" t="inlineStr">
        <is>
          <t>PI 235</t>
        </is>
      </c>
      <c r="E1008" s="340" t="n">
        <v>0.24</v>
      </c>
      <c r="F1008" s="334" t="inlineStr">
        <is>
          <t>200</t>
        </is>
      </c>
      <c r="G1008" s="334" t="inlineStr">
        <is>
          <t>Tubo PVC</t>
        </is>
      </c>
      <c r="H1008" s="340" t="n">
        <v>0.6</v>
      </c>
      <c r="I1008" s="340" t="n">
        <v>0.12</v>
      </c>
      <c r="J1008" s="365" t="inlineStr">
        <is>
          <t>PENDENTE</t>
        </is>
      </c>
    </row>
    <row r="1009" ht="15" customHeight="1" s="290">
      <c r="A1009" s="296" t="inlineStr">
        <is>
          <t>AGUA</t>
        </is>
      </c>
      <c r="B1009" s="296" t="inlineStr">
        <is>
          <t>T-456</t>
        </is>
      </c>
      <c r="C1009" s="296" t="inlineStr">
        <is>
          <t>PI 181</t>
        </is>
      </c>
      <c r="D1009" s="349" t="inlineStr">
        <is>
          <t>PI 182</t>
        </is>
      </c>
      <c r="E1009" s="345" t="n">
        <v>0.22</v>
      </c>
      <c r="F1009" s="349" t="inlineStr">
        <is>
          <t>200</t>
        </is>
      </c>
      <c r="G1009" s="349" t="inlineStr">
        <is>
          <t>Tubo PVC</t>
        </is>
      </c>
      <c r="H1009" s="345" t="n">
        <v>0.6</v>
      </c>
      <c r="I1009" s="345" t="n">
        <v>0.11</v>
      </c>
      <c r="J1009" s="365" t="inlineStr">
        <is>
          <t>PENDENTE</t>
        </is>
      </c>
    </row>
    <row r="1010" ht="15" customHeight="1" s="290">
      <c r="A1010" s="295" t="inlineStr">
        <is>
          <t>AGUA</t>
        </is>
      </c>
      <c r="B1010" s="295" t="inlineStr">
        <is>
          <t>T-457</t>
        </is>
      </c>
      <c r="C1010" s="295" t="inlineStr">
        <is>
          <t>PI 238</t>
        </is>
      </c>
      <c r="D1010" s="334" t="inlineStr">
        <is>
          <t>PI 247</t>
        </is>
      </c>
      <c r="E1010" s="340" t="n">
        <v>0.27</v>
      </c>
      <c r="F1010" s="334" t="inlineStr">
        <is>
          <t>200</t>
        </is>
      </c>
      <c r="G1010" s="334" t="inlineStr">
        <is>
          <t>Tubo PVC</t>
        </is>
      </c>
      <c r="H1010" s="340" t="n">
        <v>0.6</v>
      </c>
      <c r="I1010" s="340" t="n">
        <v>0.13</v>
      </c>
      <c r="J1010" s="365" t="inlineStr">
        <is>
          <t>PENDENTE</t>
        </is>
      </c>
    </row>
    <row r="1011" ht="15" customHeight="1" s="290">
      <c r="A1011" s="296" t="inlineStr">
        <is>
          <t>AGUA</t>
        </is>
      </c>
      <c r="B1011" s="296" t="inlineStr">
        <is>
          <t>T-458</t>
        </is>
      </c>
      <c r="C1011" s="296" t="inlineStr">
        <is>
          <t>PI 245</t>
        </is>
      </c>
      <c r="D1011" s="349" t="inlineStr">
        <is>
          <t>PI 246</t>
        </is>
      </c>
      <c r="E1011" s="345" t="n">
        <v>0.26</v>
      </c>
      <c r="F1011" s="349" t="inlineStr">
        <is>
          <t>200</t>
        </is>
      </c>
      <c r="G1011" s="349" t="inlineStr">
        <is>
          <t>Tubo PVC</t>
        </is>
      </c>
      <c r="H1011" s="345" t="n">
        <v>0.6</v>
      </c>
      <c r="I1011" s="345" t="n">
        <v>0.12</v>
      </c>
      <c r="J1011" s="365" t="inlineStr">
        <is>
          <t>PENDENTE</t>
        </is>
      </c>
    </row>
    <row r="1012" ht="15" customHeight="1" s="290">
      <c r="A1012" s="295" t="inlineStr">
        <is>
          <t>AGUA</t>
        </is>
      </c>
      <c r="B1012" s="295" t="inlineStr">
        <is>
          <t>T-459</t>
        </is>
      </c>
      <c r="C1012" s="295" t="inlineStr">
        <is>
          <t>PI 245</t>
        </is>
      </c>
      <c r="D1012" s="334" t="inlineStr">
        <is>
          <t>PI 246</t>
        </is>
      </c>
      <c r="E1012" s="340" t="n">
        <v>0.23</v>
      </c>
      <c r="F1012" s="334" t="inlineStr">
        <is>
          <t>200</t>
        </is>
      </c>
      <c r="G1012" s="334" t="inlineStr">
        <is>
          <t>Tubo PVC</t>
        </is>
      </c>
      <c r="H1012" s="340" t="n">
        <v>0.6</v>
      </c>
      <c r="I1012" s="340" t="n">
        <v>0.11</v>
      </c>
      <c r="J1012" s="365" t="inlineStr">
        <is>
          <t>PENDENTE</t>
        </is>
      </c>
    </row>
    <row r="1013" ht="15" customHeight="1" s="290">
      <c r="A1013" s="296" t="inlineStr">
        <is>
          <t>AGUA</t>
        </is>
      </c>
      <c r="B1013" s="296" t="inlineStr">
        <is>
          <t>T-460</t>
        </is>
      </c>
      <c r="C1013" s="296" t="inlineStr">
        <is>
          <t>PI 237</t>
        </is>
      </c>
      <c r="D1013" s="349" t="inlineStr">
        <is>
          <t>PI 240</t>
        </is>
      </c>
      <c r="E1013" s="345" t="n">
        <v>0.23</v>
      </c>
      <c r="F1013" s="349" t="inlineStr">
        <is>
          <t>200</t>
        </is>
      </c>
      <c r="G1013" s="349" t="inlineStr">
        <is>
          <t>Tubo PVC</t>
        </is>
      </c>
      <c r="H1013" s="345" t="n">
        <v>0.6</v>
      </c>
      <c r="I1013" s="345" t="n">
        <v>0.11</v>
      </c>
      <c r="J1013" s="365" t="inlineStr">
        <is>
          <t>PENDENTE</t>
        </is>
      </c>
    </row>
    <row r="1014" ht="15" customHeight="1" s="290">
      <c r="A1014" s="295" t="inlineStr">
        <is>
          <t>AGUA</t>
        </is>
      </c>
      <c r="B1014" s="295" t="inlineStr">
        <is>
          <t>T-461</t>
        </is>
      </c>
      <c r="C1014" s="295" t="inlineStr">
        <is>
          <t>PI 180</t>
        </is>
      </c>
      <c r="D1014" s="334" t="inlineStr">
        <is>
          <t>PI 179</t>
        </is>
      </c>
      <c r="E1014" s="340" t="n">
        <v>0.22</v>
      </c>
      <c r="F1014" s="334" t="inlineStr">
        <is>
          <t>200</t>
        </is>
      </c>
      <c r="G1014" s="334" t="inlineStr">
        <is>
          <t>Tubo PVC</t>
        </is>
      </c>
      <c r="H1014" s="340" t="n">
        <v>0.6</v>
      </c>
      <c r="I1014" s="340" t="n">
        <v>0.11</v>
      </c>
      <c r="J1014" s="365" t="inlineStr">
        <is>
          <t>PENDENTE</t>
        </is>
      </c>
    </row>
    <row r="1015" ht="15" customHeight="1" s="290">
      <c r="A1015" s="296" t="inlineStr">
        <is>
          <t>AGUA</t>
        </is>
      </c>
      <c r="B1015" s="296" t="inlineStr">
        <is>
          <t>T-462</t>
        </is>
      </c>
      <c r="C1015" s="296" t="inlineStr">
        <is>
          <t>PI 179</t>
        </is>
      </c>
      <c r="D1015" s="349" t="inlineStr">
        <is>
          <t>PI 178</t>
        </is>
      </c>
      <c r="E1015" s="345" t="n">
        <v>0.22</v>
      </c>
      <c r="F1015" s="349" t="inlineStr">
        <is>
          <t>200</t>
        </is>
      </c>
      <c r="G1015" s="349" t="inlineStr">
        <is>
          <t>Tubo PVC</t>
        </is>
      </c>
      <c r="H1015" s="345" t="n">
        <v>0.6</v>
      </c>
      <c r="I1015" s="345" t="n">
        <v>0.11</v>
      </c>
      <c r="J1015" s="365" t="inlineStr">
        <is>
          <t>PENDENTE</t>
        </is>
      </c>
    </row>
    <row r="1016" ht="15" customHeight="1" s="290">
      <c r="A1016" s="295" t="inlineStr">
        <is>
          <t>AGUA</t>
        </is>
      </c>
      <c r="B1016" s="295" t="inlineStr">
        <is>
          <t>T-463</t>
        </is>
      </c>
      <c r="C1016" s="295" t="inlineStr">
        <is>
          <t>PI 175</t>
        </is>
      </c>
      <c r="D1016" s="334" t="inlineStr">
        <is>
          <t>PI 174</t>
        </is>
      </c>
      <c r="E1016" s="340" t="n">
        <v>0.29</v>
      </c>
      <c r="F1016" s="334" t="inlineStr">
        <is>
          <t>200</t>
        </is>
      </c>
      <c r="G1016" s="334" t="inlineStr">
        <is>
          <t>Tubo PVC</t>
        </is>
      </c>
      <c r="H1016" s="340" t="n">
        <v>0.6</v>
      </c>
      <c r="I1016" s="340" t="n">
        <v>0.14</v>
      </c>
      <c r="J1016" s="365" t="inlineStr">
        <is>
          <t>PENDENTE</t>
        </is>
      </c>
    </row>
    <row r="1017" ht="15" customHeight="1" s="290">
      <c r="A1017" s="296" t="inlineStr">
        <is>
          <t>AGUA</t>
        </is>
      </c>
      <c r="B1017" s="296" t="inlineStr">
        <is>
          <t>T-464</t>
        </is>
      </c>
      <c r="C1017" s="296" t="inlineStr">
        <is>
          <t>PI 175</t>
        </is>
      </c>
      <c r="D1017" s="349" t="inlineStr">
        <is>
          <t>PI 174</t>
        </is>
      </c>
      <c r="E1017" s="345" t="n">
        <v>0.35</v>
      </c>
      <c r="F1017" s="349" t="inlineStr">
        <is>
          <t>200</t>
        </is>
      </c>
      <c r="G1017" s="349" t="inlineStr">
        <is>
          <t>Tubo PVC</t>
        </is>
      </c>
      <c r="H1017" s="345" t="n">
        <v>0.6</v>
      </c>
      <c r="I1017" s="345" t="n">
        <v>0.17</v>
      </c>
      <c r="J1017" s="365" t="inlineStr">
        <is>
          <t>PENDENTE</t>
        </is>
      </c>
    </row>
    <row r="1018" ht="15" customHeight="1" s="290">
      <c r="A1018" s="295" t="inlineStr">
        <is>
          <t>AGUA</t>
        </is>
      </c>
      <c r="B1018" s="295" t="inlineStr">
        <is>
          <t>T-465</t>
        </is>
      </c>
      <c r="C1018" s="295" t="inlineStr">
        <is>
          <t>PI 202</t>
        </is>
      </c>
      <c r="D1018" s="334" t="inlineStr">
        <is>
          <t>PI 203</t>
        </is>
      </c>
      <c r="E1018" s="340" t="n">
        <v>0.29</v>
      </c>
      <c r="F1018" s="334" t="inlineStr">
        <is>
          <t>200</t>
        </is>
      </c>
      <c r="G1018" s="334" t="inlineStr">
        <is>
          <t>Tubo PVC</t>
        </is>
      </c>
      <c r="H1018" s="340" t="n">
        <v>0.6</v>
      </c>
      <c r="I1018" s="340" t="n">
        <v>0.14</v>
      </c>
      <c r="J1018" s="365" t="inlineStr">
        <is>
          <t>PENDENTE</t>
        </is>
      </c>
    </row>
    <row r="1019" ht="15" customHeight="1" s="290">
      <c r="A1019" s="296" t="inlineStr">
        <is>
          <t>AGUA</t>
        </is>
      </c>
      <c r="B1019" s="296" t="inlineStr">
        <is>
          <t>T-466</t>
        </is>
      </c>
      <c r="C1019" s="296" t="inlineStr">
        <is>
          <t>PI 172</t>
        </is>
      </c>
      <c r="D1019" s="349" t="inlineStr">
        <is>
          <t>PI 173</t>
        </is>
      </c>
      <c r="E1019" s="345" t="n">
        <v>0.37</v>
      </c>
      <c r="F1019" s="349" t="inlineStr">
        <is>
          <t>200</t>
        </is>
      </c>
      <c r="G1019" s="349" t="inlineStr">
        <is>
          <t>Tubo PVC</t>
        </is>
      </c>
      <c r="H1019" s="345" t="n">
        <v>0.6</v>
      </c>
      <c r="I1019" s="345" t="n">
        <v>0.18</v>
      </c>
      <c r="J1019" s="365" t="inlineStr">
        <is>
          <t>PENDENTE</t>
        </is>
      </c>
    </row>
    <row r="1020" ht="15" customHeight="1" s="290">
      <c r="A1020" s="295" t="inlineStr">
        <is>
          <t>AGUA</t>
        </is>
      </c>
      <c r="B1020" s="295" t="inlineStr">
        <is>
          <t>T-467</t>
        </is>
      </c>
      <c r="C1020" s="295" t="inlineStr">
        <is>
          <t>PI 206</t>
        </is>
      </c>
      <c r="D1020" s="334" t="inlineStr">
        <is>
          <t>PI 210</t>
        </is>
      </c>
      <c r="E1020" s="340" t="n">
        <v>0.3</v>
      </c>
      <c r="F1020" s="334" t="inlineStr">
        <is>
          <t>200</t>
        </is>
      </c>
      <c r="G1020" s="334" t="inlineStr">
        <is>
          <t>Tubo PVC</t>
        </is>
      </c>
      <c r="H1020" s="340" t="n">
        <v>1</v>
      </c>
      <c r="I1020" s="340" t="n">
        <v>0.24</v>
      </c>
      <c r="J1020" s="365" t="inlineStr">
        <is>
          <t>PENDENTE</t>
        </is>
      </c>
    </row>
    <row r="1021" ht="15" customHeight="1" s="290">
      <c r="A1021" s="296" t="inlineStr">
        <is>
          <t>AGUA</t>
        </is>
      </c>
      <c r="B1021" s="296" t="inlineStr">
        <is>
          <t>T-468</t>
        </is>
      </c>
      <c r="C1021" s="296" t="inlineStr">
        <is>
          <t>PV 23</t>
        </is>
      </c>
      <c r="D1021" s="349" t="inlineStr">
        <is>
          <t>PV 25</t>
        </is>
      </c>
      <c r="E1021" s="345" t="n">
        <v>0.59</v>
      </c>
      <c r="F1021" s="349" t="inlineStr">
        <is>
          <t>200</t>
        </is>
      </c>
      <c r="G1021" s="349" t="inlineStr">
        <is>
          <t>Tubo PVC</t>
        </is>
      </c>
      <c r="H1021" s="345" t="n">
        <v>0.6</v>
      </c>
      <c r="I1021" s="345" t="n">
        <v>0.28</v>
      </c>
      <c r="J1021" s="365" t="inlineStr">
        <is>
          <t>PENDENTE</t>
        </is>
      </c>
    </row>
    <row r="1022" ht="15" customHeight="1" s="290">
      <c r="A1022" s="295" t="inlineStr">
        <is>
          <t>AGUA</t>
        </is>
      </c>
      <c r="B1022" s="295" t="inlineStr">
        <is>
          <t>T-469</t>
        </is>
      </c>
      <c r="C1022" s="295" t="inlineStr">
        <is>
          <t>PI 192</t>
        </is>
      </c>
      <c r="D1022" s="334" t="inlineStr">
        <is>
          <t>PI 191</t>
        </is>
      </c>
      <c r="E1022" s="340" t="n">
        <v>0.46</v>
      </c>
      <c r="F1022" s="334" t="inlineStr">
        <is>
          <t>200</t>
        </is>
      </c>
      <c r="G1022" s="334" t="inlineStr">
        <is>
          <t>Tubo PVC</t>
        </is>
      </c>
      <c r="H1022" s="340" t="n">
        <v>0.9</v>
      </c>
      <c r="I1022" s="340" t="n">
        <v>0.33</v>
      </c>
      <c r="J1022" s="365" t="inlineStr">
        <is>
          <t>PENDENTE</t>
        </is>
      </c>
    </row>
    <row r="1023" ht="15" customHeight="1" s="290">
      <c r="A1023" s="296" t="inlineStr">
        <is>
          <t>AGUA</t>
        </is>
      </c>
      <c r="B1023" s="296" t="inlineStr">
        <is>
          <t>T-470</t>
        </is>
      </c>
      <c r="C1023" s="296" t="inlineStr">
        <is>
          <t>PV 22</t>
        </is>
      </c>
      <c r="D1023" s="349" t="inlineStr">
        <is>
          <t>PI 187</t>
        </is>
      </c>
      <c r="E1023" s="345" t="n">
        <v>0.38</v>
      </c>
      <c r="F1023" s="349" t="inlineStr">
        <is>
          <t>200</t>
        </is>
      </c>
      <c r="G1023" s="349" t="inlineStr">
        <is>
          <t>Tubo PVC</t>
        </is>
      </c>
      <c r="H1023" s="345" t="n">
        <v>0.38</v>
      </c>
      <c r="I1023" s="345" t="n">
        <v>0.12</v>
      </c>
      <c r="J1023" s="365" t="inlineStr">
        <is>
          <t>PENDENTE</t>
        </is>
      </c>
    </row>
    <row r="1024" ht="15" customHeight="1" s="290">
      <c r="A1024" s="295" t="inlineStr">
        <is>
          <t>AGUA</t>
        </is>
      </c>
      <c r="B1024" s="295" t="inlineStr">
        <is>
          <t>T-471</t>
        </is>
      </c>
      <c r="C1024" s="295" t="inlineStr">
        <is>
          <t>PV 18</t>
        </is>
      </c>
      <c r="D1024" s="334" t="inlineStr">
        <is>
          <t>PI 184</t>
        </is>
      </c>
      <c r="E1024" s="340" t="n">
        <v>0.39</v>
      </c>
      <c r="F1024" s="334" t="inlineStr">
        <is>
          <t>200</t>
        </is>
      </c>
      <c r="G1024" s="334" t="inlineStr">
        <is>
          <t>Tubo PVC</t>
        </is>
      </c>
      <c r="H1024" s="340" t="n">
        <v>0.6</v>
      </c>
      <c r="I1024" s="340" t="n">
        <v>0.19</v>
      </c>
      <c r="J1024" s="365" t="inlineStr">
        <is>
          <t>PENDENTE</t>
        </is>
      </c>
    </row>
    <row r="1025" ht="15" customHeight="1" s="290">
      <c r="A1025" s="296" t="inlineStr">
        <is>
          <t>AGUA</t>
        </is>
      </c>
      <c r="B1025" s="296" t="inlineStr">
        <is>
          <t>T-472</t>
        </is>
      </c>
      <c r="C1025" s="296" t="inlineStr">
        <is>
          <t>PI 167</t>
        </is>
      </c>
      <c r="D1025" s="349" t="inlineStr">
        <is>
          <t>PI 184</t>
        </is>
      </c>
      <c r="E1025" s="345" t="n">
        <v>0.38</v>
      </c>
      <c r="F1025" s="349" t="inlineStr">
        <is>
          <t>200</t>
        </is>
      </c>
      <c r="G1025" s="349" t="inlineStr">
        <is>
          <t>Tubo PVC</t>
        </is>
      </c>
      <c r="H1025" s="345" t="n">
        <v>0.6</v>
      </c>
      <c r="I1025" s="345" t="n">
        <v>0.18</v>
      </c>
      <c r="J1025" s="365" t="inlineStr">
        <is>
          <t>PENDENTE</t>
        </is>
      </c>
    </row>
    <row r="1026" ht="15" customHeight="1" s="290">
      <c r="A1026" s="295" t="inlineStr">
        <is>
          <t>AGUA</t>
        </is>
      </c>
      <c r="B1026" s="295" t="inlineStr">
        <is>
          <t>T-473</t>
        </is>
      </c>
      <c r="C1026" s="295" t="inlineStr">
        <is>
          <t>PI 166</t>
        </is>
      </c>
      <c r="D1026" s="334" t="inlineStr">
        <is>
          <t>PI 167</t>
        </is>
      </c>
      <c r="E1026" s="340" t="n">
        <v>0.22</v>
      </c>
      <c r="F1026" s="334" t="inlineStr">
        <is>
          <t>200</t>
        </is>
      </c>
      <c r="G1026" s="334" t="inlineStr">
        <is>
          <t>Tubo PVC</t>
        </is>
      </c>
      <c r="H1026" s="340" t="n">
        <v>0.6</v>
      </c>
      <c r="I1026" s="340" t="n">
        <v>0.11</v>
      </c>
      <c r="J1026" s="365" t="inlineStr">
        <is>
          <t>PENDENTE</t>
        </is>
      </c>
    </row>
    <row r="1027" ht="15" customHeight="1" s="290">
      <c r="A1027" s="296" t="inlineStr">
        <is>
          <t>AGUA</t>
        </is>
      </c>
      <c r="B1027" s="296" t="inlineStr">
        <is>
          <t>T-474</t>
        </is>
      </c>
      <c r="C1027" s="296" t="inlineStr">
        <is>
          <t>PV 16</t>
        </is>
      </c>
      <c r="D1027" s="349" t="inlineStr">
        <is>
          <t>PI 183</t>
        </is>
      </c>
      <c r="E1027" s="345" t="n">
        <v>0.22</v>
      </c>
      <c r="F1027" s="349" t="inlineStr">
        <is>
          <t>200</t>
        </is>
      </c>
      <c r="G1027" s="349" t="inlineStr">
        <is>
          <t>Tubo PVC</t>
        </is>
      </c>
      <c r="H1027" s="345" t="n">
        <v>0.6</v>
      </c>
      <c r="I1027" s="345" t="n">
        <v>0.11</v>
      </c>
      <c r="J1027" s="365" t="inlineStr">
        <is>
          <t>PENDENTE</t>
        </is>
      </c>
    </row>
    <row r="1028" ht="15" customHeight="1" s="290">
      <c r="A1028" s="295" t="inlineStr">
        <is>
          <t>AGUA</t>
        </is>
      </c>
      <c r="B1028" s="295" t="inlineStr">
        <is>
          <t>T-475</t>
        </is>
      </c>
      <c r="C1028" s="295" t="inlineStr">
        <is>
          <t>PI 120</t>
        </is>
      </c>
      <c r="D1028" s="334" t="inlineStr">
        <is>
          <t>PI 122</t>
        </is>
      </c>
      <c r="E1028" s="340" t="n">
        <v>0.21</v>
      </c>
      <c r="F1028" s="334" t="inlineStr">
        <is>
          <t>200</t>
        </is>
      </c>
      <c r="G1028" s="334" t="inlineStr">
        <is>
          <t>Tubo PVC</t>
        </is>
      </c>
      <c r="H1028" s="340" t="n">
        <v>0.6</v>
      </c>
      <c r="I1028" s="340" t="n">
        <v>0.1</v>
      </c>
      <c r="J1028" s="365" t="inlineStr">
        <is>
          <t>PENDENTE</t>
        </is>
      </c>
    </row>
    <row r="1029" ht="15" customHeight="1" s="290">
      <c r="A1029" s="296" t="inlineStr">
        <is>
          <t>AGUA</t>
        </is>
      </c>
      <c r="B1029" s="296" t="inlineStr">
        <is>
          <t>T-476</t>
        </is>
      </c>
      <c r="C1029" s="296" t="inlineStr">
        <is>
          <t>PI 109</t>
        </is>
      </c>
      <c r="D1029" s="349" t="inlineStr">
        <is>
          <t>PI 108</t>
        </is>
      </c>
      <c r="E1029" s="345" t="n">
        <v>0.17</v>
      </c>
      <c r="F1029" s="349" t="inlineStr">
        <is>
          <t>200</t>
        </is>
      </c>
      <c r="G1029" s="349" t="inlineStr">
        <is>
          <t>Tubo PVC</t>
        </is>
      </c>
      <c r="H1029" s="345" t="n">
        <v>0.6</v>
      </c>
      <c r="I1029" s="345" t="n">
        <v>0.08</v>
      </c>
      <c r="J1029" s="365" t="inlineStr">
        <is>
          <t>PENDENTE</t>
        </is>
      </c>
    </row>
    <row r="1030" ht="15" customHeight="1" s="290">
      <c r="A1030" s="295" t="inlineStr">
        <is>
          <t>AGUA</t>
        </is>
      </c>
      <c r="B1030" s="295" t="inlineStr">
        <is>
          <t>T-477</t>
        </is>
      </c>
      <c r="C1030" s="295" t="inlineStr">
        <is>
          <t>PI 163</t>
        </is>
      </c>
      <c r="D1030" s="334" t="inlineStr">
        <is>
          <t>PV 08</t>
        </is>
      </c>
      <c r="E1030" s="340" t="n">
        <v>0.23</v>
      </c>
      <c r="F1030" s="334" t="inlineStr">
        <is>
          <t>200</t>
        </is>
      </c>
      <c r="G1030" s="334" t="inlineStr">
        <is>
          <t>Tubo PVC</t>
        </is>
      </c>
      <c r="H1030" s="340" t="n">
        <v>0.6</v>
      </c>
      <c r="I1030" s="340" t="n">
        <v>0.11</v>
      </c>
      <c r="J1030" s="365" t="inlineStr">
        <is>
          <t>PENDENTE</t>
        </is>
      </c>
    </row>
    <row r="1031" ht="15" customHeight="1" s="290">
      <c r="A1031" s="296" t="inlineStr">
        <is>
          <t>AGUA</t>
        </is>
      </c>
      <c r="B1031" s="296" t="inlineStr">
        <is>
          <t>T-478</t>
        </is>
      </c>
      <c r="C1031" s="296" t="inlineStr">
        <is>
          <t>PV 12</t>
        </is>
      </c>
      <c r="D1031" s="349" t="inlineStr">
        <is>
          <t>PV 11</t>
        </is>
      </c>
      <c r="E1031" s="345" t="n">
        <v>0.21</v>
      </c>
      <c r="F1031" s="349" t="inlineStr">
        <is>
          <t>200</t>
        </is>
      </c>
      <c r="G1031" s="349" t="inlineStr">
        <is>
          <t>Tubo PVC</t>
        </is>
      </c>
      <c r="H1031" s="345" t="n">
        <v>0.6</v>
      </c>
      <c r="I1031" s="345" t="n">
        <v>0.1</v>
      </c>
      <c r="J1031" s="365" t="inlineStr">
        <is>
          <t>PENDENTE</t>
        </is>
      </c>
    </row>
    <row r="1032" ht="15" customHeight="1" s="290">
      <c r="A1032" s="295" t="inlineStr">
        <is>
          <t>AGUA</t>
        </is>
      </c>
      <c r="B1032" s="295" t="inlineStr">
        <is>
          <t>T-479</t>
        </is>
      </c>
      <c r="C1032" s="295" t="inlineStr">
        <is>
          <t>PI 271</t>
        </is>
      </c>
      <c r="D1032" s="334" t="inlineStr">
        <is>
          <t>PV 11</t>
        </is>
      </c>
      <c r="E1032" s="340" t="n">
        <v>0.33</v>
      </c>
      <c r="F1032" s="334" t="inlineStr">
        <is>
          <t>200</t>
        </is>
      </c>
      <c r="G1032" s="334" t="inlineStr">
        <is>
          <t>Tubo PVC</t>
        </is>
      </c>
      <c r="H1032" s="340" t="n">
        <v>0.6</v>
      </c>
      <c r="I1032" s="340" t="n">
        <v>0.16</v>
      </c>
      <c r="J1032" s="365" t="inlineStr">
        <is>
          <t>PENDENTE</t>
        </is>
      </c>
    </row>
    <row r="1033" ht="15" customHeight="1" s="290">
      <c r="A1033" s="296" t="inlineStr">
        <is>
          <t>AGUA</t>
        </is>
      </c>
      <c r="B1033" s="296" t="inlineStr">
        <is>
          <t>T-480</t>
        </is>
      </c>
      <c r="C1033" s="296" t="inlineStr">
        <is>
          <t>PI 271</t>
        </is>
      </c>
      <c r="D1033" s="349" t="inlineStr">
        <is>
          <t>PI 269</t>
        </is>
      </c>
      <c r="E1033" s="345" t="n">
        <v>0.3</v>
      </c>
      <c r="F1033" s="349" t="inlineStr">
        <is>
          <t>200</t>
        </is>
      </c>
      <c r="G1033" s="349" t="inlineStr">
        <is>
          <t>Tubo PVC</t>
        </is>
      </c>
      <c r="H1033" s="345" t="n">
        <v>0.6</v>
      </c>
      <c r="I1033" s="345" t="n">
        <v>0.14</v>
      </c>
      <c r="J1033" s="365" t="inlineStr">
        <is>
          <t>PENDENTE</t>
        </is>
      </c>
    </row>
    <row r="1034" ht="15" customHeight="1" s="290">
      <c r="A1034" s="295" t="inlineStr">
        <is>
          <t>AGUA</t>
        </is>
      </c>
      <c r="B1034" s="295" t="inlineStr">
        <is>
          <t>T-481</t>
        </is>
      </c>
      <c r="C1034" s="295" t="inlineStr">
        <is>
          <t>PI 269</t>
        </is>
      </c>
      <c r="D1034" s="334" t="inlineStr">
        <is>
          <t>PI 268</t>
        </is>
      </c>
      <c r="E1034" s="340" t="n">
        <v>0.39</v>
      </c>
      <c r="F1034" s="334" t="inlineStr">
        <is>
          <t>200</t>
        </is>
      </c>
      <c r="G1034" s="334" t="inlineStr">
        <is>
          <t>Tubo PVC</t>
        </is>
      </c>
      <c r="H1034" s="340" t="n">
        <v>0.6</v>
      </c>
      <c r="I1034" s="340" t="n">
        <v>0.19</v>
      </c>
      <c r="J1034" s="365" t="inlineStr">
        <is>
          <t>PENDENTE</t>
        </is>
      </c>
    </row>
    <row r="1035" ht="15" customHeight="1" s="290">
      <c r="A1035" s="296" t="inlineStr">
        <is>
          <t>AGUA</t>
        </is>
      </c>
      <c r="B1035" s="296" t="inlineStr">
        <is>
          <t>T-482</t>
        </is>
      </c>
      <c r="C1035" s="296" t="inlineStr">
        <is>
          <t>PI 104</t>
        </is>
      </c>
      <c r="D1035" s="349" t="inlineStr">
        <is>
          <t>PI 105</t>
        </is>
      </c>
      <c r="E1035" s="345" t="n">
        <v>0.22</v>
      </c>
      <c r="F1035" s="349" t="inlineStr">
        <is>
          <t>200</t>
        </is>
      </c>
      <c r="G1035" s="349" t="inlineStr">
        <is>
          <t>Tubo PVC</t>
        </is>
      </c>
      <c r="H1035" s="345" t="n">
        <v>0.6</v>
      </c>
      <c r="I1035" s="345" t="n">
        <v>0.11</v>
      </c>
      <c r="J1035" s="365" t="inlineStr">
        <is>
          <t>PENDENTE</t>
        </is>
      </c>
    </row>
    <row r="1036" ht="15" customHeight="1" s="290">
      <c r="A1036" s="295" t="inlineStr">
        <is>
          <t>AGUA</t>
        </is>
      </c>
      <c r="B1036" s="295" t="inlineStr">
        <is>
          <t>T-483</t>
        </is>
      </c>
      <c r="C1036" s="295" t="inlineStr">
        <is>
          <t>PI 112</t>
        </is>
      </c>
      <c r="D1036" s="334" t="inlineStr">
        <is>
          <t>PI 248</t>
        </is>
      </c>
      <c r="E1036" s="340" t="n">
        <v>0.33</v>
      </c>
      <c r="F1036" s="334" t="inlineStr">
        <is>
          <t>200</t>
        </is>
      </c>
      <c r="G1036" s="334" t="inlineStr">
        <is>
          <t>Tubo PVC</t>
        </is>
      </c>
      <c r="H1036" s="340" t="n">
        <v>1.28</v>
      </c>
      <c r="I1036" s="340" t="n">
        <v>0.34</v>
      </c>
      <c r="J1036" s="365" t="inlineStr">
        <is>
          <t>PENDENTE</t>
        </is>
      </c>
    </row>
    <row r="1037" ht="15" customHeight="1" s="290">
      <c r="A1037" s="296" t="inlineStr">
        <is>
          <t>AGUA</t>
        </is>
      </c>
      <c r="B1037" s="296" t="inlineStr">
        <is>
          <t>T-484</t>
        </is>
      </c>
      <c r="C1037" s="296" t="inlineStr">
        <is>
          <t>PI 262</t>
        </is>
      </c>
      <c r="D1037" s="349" t="inlineStr">
        <is>
          <t>PI 263</t>
        </is>
      </c>
      <c r="E1037" s="345" t="n">
        <v>0.26</v>
      </c>
      <c r="F1037" s="349" t="inlineStr">
        <is>
          <t>200</t>
        </is>
      </c>
      <c r="G1037" s="349" t="inlineStr">
        <is>
          <t>Tubo PVC</t>
        </is>
      </c>
      <c r="H1037" s="345" t="n">
        <v>0.6</v>
      </c>
      <c r="I1037" s="345" t="n">
        <v>0.12</v>
      </c>
      <c r="J1037" s="365" t="inlineStr">
        <is>
          <t>PENDENTE</t>
        </is>
      </c>
    </row>
    <row r="1038" ht="15" customHeight="1" s="290">
      <c r="A1038" s="295" t="inlineStr">
        <is>
          <t>AGUA</t>
        </is>
      </c>
      <c r="B1038" s="295" t="inlineStr">
        <is>
          <t>T-485</t>
        </is>
      </c>
      <c r="C1038" s="295" t="inlineStr">
        <is>
          <t>PV 09</t>
        </is>
      </c>
      <c r="D1038" s="334" t="inlineStr">
        <is>
          <t>PI 268</t>
        </is>
      </c>
      <c r="E1038" s="340" t="n">
        <v>0.23</v>
      </c>
      <c r="F1038" s="334" t="inlineStr">
        <is>
          <t>200</t>
        </is>
      </c>
      <c r="G1038" s="334" t="inlineStr">
        <is>
          <t>Tubo PVC</t>
        </is>
      </c>
      <c r="H1038" s="340" t="n">
        <v>0.6</v>
      </c>
      <c r="I1038" s="340" t="n">
        <v>0.11</v>
      </c>
      <c r="J1038" s="365" t="inlineStr">
        <is>
          <t>PENDENTE</t>
        </is>
      </c>
    </row>
    <row r="1039" ht="15" customHeight="1" s="290">
      <c r="A1039" s="296" t="inlineStr">
        <is>
          <t>AGUA</t>
        </is>
      </c>
      <c r="B1039" s="296" t="inlineStr">
        <is>
          <t>T-486</t>
        </is>
      </c>
      <c r="C1039" s="296" t="inlineStr">
        <is>
          <t>PI 266</t>
        </is>
      </c>
      <c r="D1039" s="349" t="inlineStr">
        <is>
          <t>PI 267</t>
        </is>
      </c>
      <c r="E1039" s="345" t="n">
        <v>0.28</v>
      </c>
      <c r="F1039" s="349" t="inlineStr">
        <is>
          <t>200</t>
        </is>
      </c>
      <c r="G1039" s="349" t="inlineStr">
        <is>
          <t>Tubo PVC</t>
        </is>
      </c>
      <c r="H1039" s="345" t="n">
        <v>0.6</v>
      </c>
      <c r="I1039" s="345" t="n">
        <v>0.13</v>
      </c>
      <c r="J1039" s="365" t="inlineStr">
        <is>
          <t>PENDENTE</t>
        </is>
      </c>
    </row>
    <row r="1040" ht="15" customHeight="1" s="290">
      <c r="A1040" s="295" t="inlineStr">
        <is>
          <t>AGUA</t>
        </is>
      </c>
      <c r="B1040" s="295" t="inlineStr">
        <is>
          <t>T-487</t>
        </is>
      </c>
      <c r="C1040" s="295" t="inlineStr">
        <is>
          <t>PV 14</t>
        </is>
      </c>
      <c r="D1040" s="334" t="inlineStr">
        <is>
          <t>PV 13</t>
        </is>
      </c>
      <c r="E1040" s="340" t="n">
        <v>0.35</v>
      </c>
      <c r="F1040" s="334" t="inlineStr">
        <is>
          <t>200</t>
        </is>
      </c>
      <c r="G1040" s="334" t="inlineStr">
        <is>
          <t>Tubo PVC</t>
        </is>
      </c>
      <c r="H1040" s="340" t="n">
        <v>0.5</v>
      </c>
      <c r="I1040" s="340" t="n">
        <v>0.14</v>
      </c>
      <c r="J1040" s="365" t="inlineStr">
        <is>
          <t>PENDENTE</t>
        </is>
      </c>
    </row>
    <row r="1041" ht="15" customHeight="1" s="290">
      <c r="A1041" s="296" t="inlineStr">
        <is>
          <t>AGUA</t>
        </is>
      </c>
      <c r="B1041" s="296" t="inlineStr">
        <is>
          <t>T-488</t>
        </is>
      </c>
      <c r="C1041" s="296" t="inlineStr">
        <is>
          <t>PI 166</t>
        </is>
      </c>
      <c r="D1041" s="349" t="inlineStr">
        <is>
          <t>PI 121</t>
        </is>
      </c>
      <c r="E1041" s="345" t="n">
        <v>0.21</v>
      </c>
      <c r="F1041" s="349" t="inlineStr">
        <is>
          <t>200</t>
        </is>
      </c>
      <c r="G1041" s="349" t="inlineStr">
        <is>
          <t>Tubo PVC</t>
        </is>
      </c>
      <c r="H1041" s="345" t="n">
        <v>0.6</v>
      </c>
      <c r="I1041" s="345" t="n">
        <v>0.1</v>
      </c>
      <c r="J1041" s="365" t="inlineStr">
        <is>
          <t>PENDENTE</t>
        </is>
      </c>
    </row>
    <row r="1042" ht="15" customHeight="1" s="290">
      <c r="A1042" s="295" t="inlineStr">
        <is>
          <t>AGUA</t>
        </is>
      </c>
      <c r="B1042" s="295" t="inlineStr">
        <is>
          <t>T-489</t>
        </is>
      </c>
      <c r="C1042" s="295" t="inlineStr">
        <is>
          <t>PI 170</t>
        </is>
      </c>
      <c r="D1042" s="334" t="inlineStr">
        <is>
          <t>PI 121</t>
        </is>
      </c>
      <c r="E1042" s="340" t="n">
        <v>0.21</v>
      </c>
      <c r="F1042" s="334" t="inlineStr">
        <is>
          <t>200</t>
        </is>
      </c>
      <c r="G1042" s="334" t="inlineStr">
        <is>
          <t>Tubo PVC</t>
        </is>
      </c>
      <c r="H1042" s="340" t="n">
        <v>0.6</v>
      </c>
      <c r="I1042" s="340" t="n">
        <v>0.1</v>
      </c>
      <c r="J1042" s="365" t="inlineStr">
        <is>
          <t>PENDENTE</t>
        </is>
      </c>
    </row>
    <row r="1043" ht="15" customHeight="1" s="290">
      <c r="A1043" s="296" t="inlineStr">
        <is>
          <t>AGUA</t>
        </is>
      </c>
      <c r="B1043" s="296" t="inlineStr">
        <is>
          <t>T-490</t>
        </is>
      </c>
      <c r="C1043" s="296" t="inlineStr">
        <is>
          <t>PI 167</t>
        </is>
      </c>
      <c r="D1043" s="349" t="inlineStr">
        <is>
          <t>PI 121</t>
        </is>
      </c>
      <c r="E1043" s="345" t="n">
        <v>0.24</v>
      </c>
      <c r="F1043" s="349" t="inlineStr">
        <is>
          <t>200</t>
        </is>
      </c>
      <c r="G1043" s="349" t="inlineStr">
        <is>
          <t>Tubo PVC</t>
        </is>
      </c>
      <c r="H1043" s="345" t="n">
        <v>0.6</v>
      </c>
      <c r="I1043" s="345" t="n">
        <v>0.12</v>
      </c>
      <c r="J1043" s="365" t="inlineStr">
        <is>
          <t>PENDENTE</t>
        </is>
      </c>
    </row>
    <row r="1044" ht="15" customHeight="1" s="290">
      <c r="A1044" s="295" t="inlineStr">
        <is>
          <t>AGUA</t>
        </is>
      </c>
      <c r="B1044" s="295" t="inlineStr">
        <is>
          <t>T-491</t>
        </is>
      </c>
      <c r="C1044" s="295" t="inlineStr">
        <is>
          <t>PV 32</t>
        </is>
      </c>
      <c r="D1044" s="334" t="inlineStr">
        <is>
          <t>PI 214</t>
        </is>
      </c>
      <c r="E1044" s="340" t="n">
        <v>4.01</v>
      </c>
      <c r="F1044" s="334" t="inlineStr">
        <is>
          <t>200</t>
        </is>
      </c>
      <c r="G1044" s="334" t="inlineStr">
        <is>
          <t>Tubo PVC</t>
        </is>
      </c>
      <c r="H1044" s="340" t="n">
        <v>0.6</v>
      </c>
      <c r="I1044" s="340" t="n">
        <v>1.92</v>
      </c>
      <c r="J1044" s="365" t="inlineStr">
        <is>
          <t>PENDENTE</t>
        </is>
      </c>
    </row>
    <row r="1045" ht="15" customHeight="1" s="290">
      <c r="A1045" s="296" t="inlineStr">
        <is>
          <t>AGUA</t>
        </is>
      </c>
      <c r="B1045" s="296" t="inlineStr">
        <is>
          <t>T-492</t>
        </is>
      </c>
      <c r="C1045" s="296" t="inlineStr">
        <is>
          <t>PI 184</t>
        </is>
      </c>
      <c r="D1045" s="349" t="inlineStr">
        <is>
          <t>PI 183</t>
        </is>
      </c>
      <c r="E1045" s="345" t="n">
        <v>1.63</v>
      </c>
      <c r="F1045" s="349" t="inlineStr">
        <is>
          <t>200</t>
        </is>
      </c>
      <c r="G1045" s="349" t="inlineStr">
        <is>
          <t>Tubo PVC</t>
        </is>
      </c>
      <c r="H1045" s="345" t="n">
        <v>0.6</v>
      </c>
      <c r="I1045" s="345" t="n">
        <v>0.78</v>
      </c>
      <c r="J1045" s="365" t="inlineStr">
        <is>
          <t>PENDENTE</t>
        </is>
      </c>
    </row>
    <row r="1046" ht="15" customHeight="1" s="290">
      <c r="A1046" s="295" t="inlineStr">
        <is>
          <t>AGUA</t>
        </is>
      </c>
      <c r="B1046" s="295" t="inlineStr">
        <is>
          <t>T-493</t>
        </is>
      </c>
      <c r="C1046" s="295" t="inlineStr">
        <is>
          <t>PV 19</t>
        </is>
      </c>
      <c r="D1046" s="334" t="inlineStr">
        <is>
          <t>PV 18</t>
        </is>
      </c>
      <c r="E1046" s="340" t="n">
        <v>0.66</v>
      </c>
      <c r="F1046" s="334" t="inlineStr">
        <is>
          <t>200</t>
        </is>
      </c>
      <c r="G1046" s="334" t="inlineStr">
        <is>
          <t>Tubo PVC</t>
        </is>
      </c>
      <c r="H1046" s="340" t="n">
        <v>0.6</v>
      </c>
      <c r="I1046" s="340" t="n">
        <v>0.32</v>
      </c>
      <c r="J1046" s="365" t="inlineStr">
        <is>
          <t>PENDENTE</t>
        </is>
      </c>
    </row>
    <row r="1047" ht="15" customHeight="1" s="290">
      <c r="A1047" s="296" t="inlineStr">
        <is>
          <t>AGUA</t>
        </is>
      </c>
      <c r="B1047" s="296" t="inlineStr">
        <is>
          <t>T-494</t>
        </is>
      </c>
      <c r="C1047" s="296" t="inlineStr">
        <is>
          <t>PI 235</t>
        </is>
      </c>
      <c r="D1047" s="349" t="inlineStr">
        <is>
          <t>PI 179</t>
        </is>
      </c>
      <c r="E1047" s="345" t="n">
        <v>1.15</v>
      </c>
      <c r="F1047" s="349" t="inlineStr">
        <is>
          <t>200</t>
        </is>
      </c>
      <c r="G1047" s="349" t="inlineStr">
        <is>
          <t>Tubo PVC</t>
        </is>
      </c>
      <c r="H1047" s="345" t="n">
        <v>0.6</v>
      </c>
      <c r="I1047" s="345" t="n">
        <v>0.55</v>
      </c>
      <c r="J1047" s="365" t="inlineStr">
        <is>
          <t>PENDENTE</t>
        </is>
      </c>
    </row>
    <row r="1048" ht="15" customHeight="1" s="290">
      <c r="A1048" s="295" t="inlineStr">
        <is>
          <t>AGUA</t>
        </is>
      </c>
      <c r="B1048" s="295" t="inlineStr">
        <is>
          <t>T-495</t>
        </is>
      </c>
      <c r="C1048" s="295" t="inlineStr">
        <is>
          <t>PI 192</t>
        </is>
      </c>
      <c r="D1048" s="334" t="inlineStr">
        <is>
          <t>PV 23</t>
        </is>
      </c>
      <c r="E1048" s="340" t="n">
        <v>0.71</v>
      </c>
      <c r="F1048" s="334" t="inlineStr">
        <is>
          <t>200</t>
        </is>
      </c>
      <c r="G1048" s="334" t="inlineStr">
        <is>
          <t>Tubo PVC</t>
        </is>
      </c>
      <c r="H1048" s="340" t="n">
        <v>0.6</v>
      </c>
      <c r="I1048" s="340" t="n">
        <v>0.34</v>
      </c>
      <c r="J1048" s="365" t="inlineStr">
        <is>
          <t>PENDENTE</t>
        </is>
      </c>
    </row>
    <row r="1049" ht="15" customHeight="1" s="290">
      <c r="A1049" s="296" t="inlineStr">
        <is>
          <t>AGUA</t>
        </is>
      </c>
      <c r="B1049" s="296" t="inlineStr">
        <is>
          <t>T-496</t>
        </is>
      </c>
      <c r="C1049" s="296" t="inlineStr">
        <is>
          <t>PI 107</t>
        </is>
      </c>
      <c r="D1049" s="349" t="inlineStr">
        <is>
          <t>PI 106</t>
        </is>
      </c>
      <c r="E1049" s="345" t="n">
        <v>0.23</v>
      </c>
      <c r="F1049" s="349" t="inlineStr">
        <is>
          <t>200</t>
        </is>
      </c>
      <c r="G1049" s="349" t="inlineStr">
        <is>
          <t>Tubo PVC</t>
        </is>
      </c>
      <c r="H1049" s="345" t="n">
        <v>0.6</v>
      </c>
      <c r="I1049" s="345" t="n">
        <v>0.11</v>
      </c>
      <c r="J1049" s="365" t="inlineStr">
        <is>
          <t>PENDENTE</t>
        </is>
      </c>
    </row>
    <row r="1050" ht="15" customHeight="1" s="290">
      <c r="A1050" s="295" t="inlineStr">
        <is>
          <t>AGUA</t>
        </is>
      </c>
      <c r="B1050" s="295" t="inlineStr">
        <is>
          <t>T-497</t>
        </is>
      </c>
      <c r="C1050" s="295" t="inlineStr">
        <is>
          <t>PI 115</t>
        </is>
      </c>
      <c r="D1050" s="334" t="inlineStr">
        <is>
          <t>PI 116</t>
        </is>
      </c>
      <c r="E1050" s="340" t="n">
        <v>0.61</v>
      </c>
      <c r="F1050" s="334" t="inlineStr">
        <is>
          <t>200</t>
        </is>
      </c>
      <c r="G1050" s="334" t="inlineStr">
        <is>
          <t>Tubo PVC</t>
        </is>
      </c>
      <c r="H1050" s="340" t="n">
        <v>0.6</v>
      </c>
      <c r="I1050" s="340" t="n">
        <v>0.29</v>
      </c>
      <c r="J1050" s="365" t="inlineStr">
        <is>
          <t>PENDENTE</t>
        </is>
      </c>
    </row>
    <row r="1051" ht="15" customHeight="1" s="290">
      <c r="A1051" s="296" t="inlineStr">
        <is>
          <t>AGUA</t>
        </is>
      </c>
      <c r="B1051" s="296" t="inlineStr">
        <is>
          <t>T-498</t>
        </is>
      </c>
      <c r="C1051" s="296" t="inlineStr">
        <is>
          <t>PV 12</t>
        </is>
      </c>
      <c r="D1051" s="349" t="inlineStr">
        <is>
          <t>PI 271</t>
        </is>
      </c>
      <c r="E1051" s="345" t="n">
        <v>0.92</v>
      </c>
      <c r="F1051" s="349" t="inlineStr">
        <is>
          <t>200</t>
        </is>
      </c>
      <c r="G1051" s="349" t="inlineStr">
        <is>
          <t>Tubo PVC</t>
        </is>
      </c>
      <c r="H1051" s="345" t="n">
        <v>0.6</v>
      </c>
      <c r="I1051" s="345" t="n">
        <v>0.44</v>
      </c>
      <c r="J1051" s="365" t="inlineStr">
        <is>
          <t>PENDENTE</t>
        </is>
      </c>
    </row>
    <row r="1052" ht="15" customHeight="1" s="290">
      <c r="A1052" s="295" t="inlineStr">
        <is>
          <t>AGUA</t>
        </is>
      </c>
      <c r="B1052" s="295" t="inlineStr">
        <is>
          <t>T-499</t>
        </is>
      </c>
      <c r="C1052" s="295" t="inlineStr">
        <is>
          <t>PI 104</t>
        </is>
      </c>
      <c r="D1052" s="334" t="inlineStr">
        <is>
          <t>PI 103</t>
        </is>
      </c>
      <c r="E1052" s="340" t="n">
        <v>0.65</v>
      </c>
      <c r="F1052" s="334" t="inlineStr">
        <is>
          <t>200</t>
        </is>
      </c>
      <c r="G1052" s="334" t="inlineStr">
        <is>
          <t>Tubo PVC</t>
        </is>
      </c>
      <c r="H1052" s="340" t="n">
        <v>0.6</v>
      </c>
      <c r="I1052" s="340" t="n">
        <v>0.31</v>
      </c>
      <c r="J1052" s="365" t="inlineStr">
        <is>
          <t>PENDENTE</t>
        </is>
      </c>
    </row>
    <row r="1053" ht="15" customHeight="1" s="290">
      <c r="A1053" s="296" t="inlineStr">
        <is>
          <t>AGUA</t>
        </is>
      </c>
      <c r="B1053" s="296" t="inlineStr">
        <is>
          <t>T-500</t>
        </is>
      </c>
      <c r="C1053" s="296" t="inlineStr">
        <is>
          <t>PI 165</t>
        </is>
      </c>
      <c r="D1053" s="349" t="inlineStr">
        <is>
          <t>PI 164</t>
        </is>
      </c>
      <c r="E1053" s="345" t="n">
        <v>1.58</v>
      </c>
      <c r="F1053" s="349" t="inlineStr">
        <is>
          <t>200</t>
        </is>
      </c>
      <c r="G1053" s="349" t="inlineStr">
        <is>
          <t>Tubo PVC</t>
        </is>
      </c>
      <c r="H1053" s="345" t="n">
        <v>0.6</v>
      </c>
      <c r="I1053" s="345" t="n">
        <v>0.76</v>
      </c>
      <c r="J1053" s="365" t="inlineStr">
        <is>
          <t>PENDENTE</t>
        </is>
      </c>
    </row>
    <row r="1054" ht="15" customHeight="1" s="290">
      <c r="A1054" s="295" t="inlineStr">
        <is>
          <t>AGUA</t>
        </is>
      </c>
      <c r="B1054" s="295" t="inlineStr">
        <is>
          <t>T-501</t>
        </is>
      </c>
      <c r="C1054" s="295" t="inlineStr">
        <is>
          <t>PI 153</t>
        </is>
      </c>
      <c r="D1054" s="334" t="inlineStr">
        <is>
          <t>PI 146</t>
        </is>
      </c>
      <c r="E1054" s="340" t="n">
        <v>1.15</v>
      </c>
      <c r="F1054" s="334" t="inlineStr">
        <is>
          <t>200</t>
        </is>
      </c>
      <c r="G1054" s="334" t="inlineStr">
        <is>
          <t>Tubo PVC</t>
        </is>
      </c>
      <c r="H1054" s="340" t="n">
        <v>0.6</v>
      </c>
      <c r="I1054" s="340" t="n">
        <v>0.55</v>
      </c>
      <c r="J1054" s="365" t="inlineStr">
        <is>
          <t>PENDENTE</t>
        </is>
      </c>
    </row>
    <row r="1055" ht="15" customHeight="1" s="290">
      <c r="A1055" s="296" t="inlineStr">
        <is>
          <t>AGUA</t>
        </is>
      </c>
      <c r="B1055" s="296" t="inlineStr">
        <is>
          <t>T-502</t>
        </is>
      </c>
      <c r="C1055" s="296" t="inlineStr">
        <is>
          <t>PI 146</t>
        </is>
      </c>
      <c r="D1055" s="349" t="inlineStr">
        <is>
          <t>PI 145</t>
        </is>
      </c>
      <c r="E1055" s="345" t="n">
        <v>2.05</v>
      </c>
      <c r="F1055" s="349" t="inlineStr">
        <is>
          <t>200</t>
        </is>
      </c>
      <c r="G1055" s="349" t="inlineStr">
        <is>
          <t>Tubo PVC</t>
        </is>
      </c>
      <c r="H1055" s="345" t="n">
        <v>0.6</v>
      </c>
      <c r="I1055" s="345" t="n">
        <v>0.98</v>
      </c>
      <c r="J1055" s="365" t="inlineStr">
        <is>
          <t>PENDENTE</t>
        </is>
      </c>
    </row>
    <row r="1056" ht="15" customHeight="1" s="290">
      <c r="A1056" s="295" t="inlineStr">
        <is>
          <t>AGUA</t>
        </is>
      </c>
      <c r="B1056" s="295" t="inlineStr">
        <is>
          <t>T-503</t>
        </is>
      </c>
      <c r="C1056" s="295" t="inlineStr">
        <is>
          <t>PI 173</t>
        </is>
      </c>
      <c r="D1056" s="334" t="inlineStr">
        <is>
          <t>PI 158</t>
        </is>
      </c>
      <c r="E1056" s="340" t="n">
        <v>4.33</v>
      </c>
      <c r="F1056" s="334" t="inlineStr">
        <is>
          <t>200</t>
        </is>
      </c>
      <c r="G1056" s="334" t="inlineStr">
        <is>
          <t>Tubo PVC</t>
        </is>
      </c>
      <c r="H1056" s="340" t="n">
        <v>0.6</v>
      </c>
      <c r="I1056" s="340" t="n">
        <v>2.08</v>
      </c>
      <c r="J1056" s="365" t="inlineStr">
        <is>
          <t>PENDENTE</t>
        </is>
      </c>
    </row>
    <row r="1057" ht="15" customHeight="1" s="290">
      <c r="A1057" s="296" t="inlineStr">
        <is>
          <t>AGUA</t>
        </is>
      </c>
      <c r="B1057" s="296" t="inlineStr">
        <is>
          <t>T-504</t>
        </is>
      </c>
      <c r="C1057" s="296" t="inlineStr">
        <is>
          <t>PI 160</t>
        </is>
      </c>
      <c r="D1057" s="349" t="inlineStr">
        <is>
          <t>PI 131</t>
        </is>
      </c>
      <c r="E1057" s="345" t="n">
        <v>2.33</v>
      </c>
      <c r="F1057" s="349" t="inlineStr">
        <is>
          <t>200</t>
        </is>
      </c>
      <c r="G1057" s="349" t="inlineStr">
        <is>
          <t>Tubo PVC</t>
        </is>
      </c>
      <c r="H1057" s="345" t="n">
        <v>1.7</v>
      </c>
      <c r="I1057" s="345" t="n">
        <v>3.17</v>
      </c>
      <c r="J1057" s="365" t="inlineStr">
        <is>
          <t>PENDENTE</t>
        </is>
      </c>
    </row>
    <row r="1058" ht="15" customHeight="1" s="290">
      <c r="A1058" s="295" t="inlineStr">
        <is>
          <t>AGUA</t>
        </is>
      </c>
      <c r="B1058" s="295" t="inlineStr">
        <is>
          <t>T-505</t>
        </is>
      </c>
      <c r="C1058" s="295" t="inlineStr">
        <is>
          <t>PI 214</t>
        </is>
      </c>
      <c r="D1058" s="334" t="inlineStr">
        <is>
          <t>PI 213</t>
        </is>
      </c>
      <c r="E1058" s="340" t="n">
        <v>0.92</v>
      </c>
      <c r="F1058" s="334" t="inlineStr">
        <is>
          <t>200</t>
        </is>
      </c>
      <c r="G1058" s="334" t="inlineStr">
        <is>
          <t>Tubo PVC</t>
        </is>
      </c>
      <c r="H1058" s="340" t="n">
        <v>0.6</v>
      </c>
      <c r="I1058" s="340" t="n">
        <v>0.44</v>
      </c>
      <c r="J1058" s="365" t="inlineStr">
        <is>
          <t>PENDENTE</t>
        </is>
      </c>
    </row>
    <row r="1059" ht="15" customHeight="1" s="290">
      <c r="A1059" s="296" t="inlineStr">
        <is>
          <t>AGUA</t>
        </is>
      </c>
      <c r="B1059" s="296" t="inlineStr">
        <is>
          <t>T-506</t>
        </is>
      </c>
      <c r="C1059" s="296" t="inlineStr">
        <is>
          <t>PI 119</t>
        </is>
      </c>
      <c r="D1059" s="349" t="inlineStr">
        <is>
          <t>PI 122</t>
        </is>
      </c>
      <c r="E1059" s="345" t="n">
        <v>0.36</v>
      </c>
      <c r="F1059" s="349" t="inlineStr">
        <is>
          <t>200</t>
        </is>
      </c>
      <c r="G1059" s="349" t="inlineStr">
        <is>
          <t>Tubo PVC</t>
        </is>
      </c>
      <c r="H1059" s="345" t="n">
        <v>0.6</v>
      </c>
      <c r="I1059" s="345" t="n">
        <v>0.17</v>
      </c>
      <c r="J1059" s="365" t="inlineStr">
        <is>
          <t>PENDENTE</t>
        </is>
      </c>
    </row>
    <row r="1060" ht="15" customHeight="1" s="290">
      <c r="A1060" s="295" t="inlineStr">
        <is>
          <t>AGUA</t>
        </is>
      </c>
      <c r="B1060" s="295" t="inlineStr">
        <is>
          <t>T-507</t>
        </is>
      </c>
      <c r="C1060" s="295" t="inlineStr">
        <is>
          <t>PV 34</t>
        </is>
      </c>
      <c r="D1060" s="334" t="inlineStr">
        <is>
          <t>PV 33</t>
        </is>
      </c>
      <c r="E1060" s="340" t="n">
        <v>1.26</v>
      </c>
      <c r="F1060" s="334" t="inlineStr">
        <is>
          <t>200</t>
        </is>
      </c>
      <c r="G1060" s="334" t="inlineStr">
        <is>
          <t>Tubo PVC</t>
        </is>
      </c>
      <c r="H1060" s="340" t="n">
        <v>0.6</v>
      </c>
      <c r="I1060" s="340" t="n">
        <v>0.6</v>
      </c>
      <c r="J1060" s="365" t="inlineStr">
        <is>
          <t>PENDENTE</t>
        </is>
      </c>
    </row>
    <row r="1061" ht="15" customHeight="1" s="290">
      <c r="A1061" s="296" t="inlineStr">
        <is>
          <t>AGUA</t>
        </is>
      </c>
      <c r="B1061" s="296" t="inlineStr">
        <is>
          <t>T-508</t>
        </is>
      </c>
      <c r="C1061" s="296" t="inlineStr">
        <is>
          <t>PV 34</t>
        </is>
      </c>
      <c r="D1061" s="349" t="inlineStr">
        <is>
          <t>PV 33</t>
        </is>
      </c>
      <c r="E1061" s="345" t="n">
        <v>0.63</v>
      </c>
      <c r="F1061" s="349" t="inlineStr">
        <is>
          <t>200</t>
        </is>
      </c>
      <c r="G1061" s="349" t="inlineStr">
        <is>
          <t>Tubo PVC</t>
        </is>
      </c>
      <c r="H1061" s="345" t="n">
        <v>0.6</v>
      </c>
      <c r="I1061" s="345" t="n">
        <v>0.3</v>
      </c>
      <c r="J1061" s="365" t="inlineStr">
        <is>
          <t>PENDENTE</t>
        </is>
      </c>
    </row>
    <row r="1062" ht="15" customHeight="1" s="290">
      <c r="A1062" s="295" t="inlineStr">
        <is>
          <t>AGUA</t>
        </is>
      </c>
      <c r="B1062" s="295" t="inlineStr">
        <is>
          <t>T-509</t>
        </is>
      </c>
      <c r="C1062" s="295" t="inlineStr">
        <is>
          <t>PI 270</t>
        </is>
      </c>
      <c r="D1062" s="334" t="inlineStr">
        <is>
          <t>PI 268</t>
        </is>
      </c>
      <c r="E1062" s="340" t="n">
        <v>1.05</v>
      </c>
      <c r="F1062" s="334" t="inlineStr">
        <is>
          <t>200</t>
        </is>
      </c>
      <c r="G1062" s="334" t="inlineStr">
        <is>
          <t>Tubo PVC</t>
        </is>
      </c>
      <c r="H1062" s="340" t="n">
        <v>0.6</v>
      </c>
      <c r="I1062" s="340" t="n">
        <v>0.5</v>
      </c>
      <c r="J1062" s="365" t="inlineStr">
        <is>
          <t>PENDENTE</t>
        </is>
      </c>
    </row>
    <row r="1063" ht="15" customHeight="1" s="290">
      <c r="A1063" s="296" t="inlineStr">
        <is>
          <t>AGUA</t>
        </is>
      </c>
      <c r="B1063" s="296" t="inlineStr">
        <is>
          <t>T-510</t>
        </is>
      </c>
      <c r="C1063" s="296" t="inlineStr">
        <is>
          <t>PI 213</t>
        </is>
      </c>
      <c r="D1063" s="349" t="inlineStr">
        <is>
          <t>PI 214</t>
        </is>
      </c>
      <c r="E1063" s="345" t="n">
        <v>0.54</v>
      </c>
      <c r="F1063" s="349" t="inlineStr">
        <is>
          <t>200</t>
        </is>
      </c>
      <c r="G1063" s="349" t="inlineStr">
        <is>
          <t>Tubo PVC</t>
        </is>
      </c>
      <c r="H1063" s="345" t="n">
        <v>0.6</v>
      </c>
      <c r="I1063" s="345" t="n">
        <v>0.26</v>
      </c>
      <c r="J1063" s="365" t="inlineStr">
        <is>
          <t>PENDENTE</t>
        </is>
      </c>
    </row>
    <row r="1064" ht="15" customHeight="1" s="290">
      <c r="A1064" s="295" t="inlineStr">
        <is>
          <t>AGUA</t>
        </is>
      </c>
      <c r="B1064" s="295" t="inlineStr">
        <is>
          <t>T-511</t>
        </is>
      </c>
      <c r="C1064" s="295" t="inlineStr">
        <is>
          <t>PI 213</t>
        </is>
      </c>
      <c r="D1064" s="334" t="inlineStr">
        <is>
          <t>PV 33</t>
        </is>
      </c>
      <c r="E1064" s="340" t="n">
        <v>0.38</v>
      </c>
      <c r="F1064" s="334" t="inlineStr">
        <is>
          <t>200</t>
        </is>
      </c>
      <c r="G1064" s="334" t="inlineStr">
        <is>
          <t>Tubo PVC</t>
        </is>
      </c>
      <c r="H1064" s="340" t="n">
        <v>0.6</v>
      </c>
      <c r="I1064" s="340" t="n">
        <v>0.18</v>
      </c>
      <c r="J1064" s="365" t="inlineStr">
        <is>
          <t>PENDENTE</t>
        </is>
      </c>
    </row>
    <row r="1065" ht="15" customHeight="1" s="290">
      <c r="A1065" s="296" t="inlineStr">
        <is>
          <t>AGUA</t>
        </is>
      </c>
      <c r="B1065" s="296" t="inlineStr">
        <is>
          <t>T-512</t>
        </is>
      </c>
      <c r="C1065" s="296" t="inlineStr">
        <is>
          <t>PI 264</t>
        </is>
      </c>
      <c r="D1065" s="349" t="inlineStr">
        <is>
          <t>PI 263</t>
        </is>
      </c>
      <c r="E1065" s="345" t="n">
        <v>0.33</v>
      </c>
      <c r="F1065" s="349" t="inlineStr">
        <is>
          <t>200</t>
        </is>
      </c>
      <c r="G1065" s="349" t="inlineStr">
        <is>
          <t>Tubo PVC</t>
        </is>
      </c>
      <c r="H1065" s="345" t="n">
        <v>0.59</v>
      </c>
      <c r="I1065" s="345" t="n">
        <v>0.16</v>
      </c>
      <c r="J1065" s="365" t="inlineStr">
        <is>
          <t>PENDENTE</t>
        </is>
      </c>
    </row>
    <row r="1066" ht="15" customHeight="1" s="290">
      <c r="A1066" s="295" t="inlineStr">
        <is>
          <t>AGUA</t>
        </is>
      </c>
      <c r="B1066" s="295" t="inlineStr">
        <is>
          <t>T-513</t>
        </is>
      </c>
      <c r="C1066" s="295" t="inlineStr">
        <is>
          <t>PI 214</t>
        </is>
      </c>
      <c r="D1066" s="334" t="inlineStr">
        <is>
          <t>PV 33</t>
        </is>
      </c>
      <c r="E1066" s="340" t="n">
        <v>0.4</v>
      </c>
      <c r="F1066" s="334" t="inlineStr">
        <is>
          <t>200</t>
        </is>
      </c>
      <c r="G1066" s="334" t="inlineStr">
        <is>
          <t>Tubo PVC</t>
        </is>
      </c>
      <c r="H1066" s="340" t="n">
        <v>0.6</v>
      </c>
      <c r="I1066" s="340" t="n">
        <v>0.19</v>
      </c>
      <c r="J1066" s="365" t="inlineStr">
        <is>
          <t>PENDENTE</t>
        </is>
      </c>
    </row>
    <row r="1067" ht="15" customHeight="1" s="290">
      <c r="A1067" s="296" t="inlineStr">
        <is>
          <t>AGUA</t>
        </is>
      </c>
      <c r="B1067" s="296" t="inlineStr">
        <is>
          <t>T-514</t>
        </is>
      </c>
      <c r="C1067" s="296" t="inlineStr">
        <is>
          <t>PI 183</t>
        </is>
      </c>
      <c r="D1067" s="349" t="inlineStr">
        <is>
          <t>PI 184</t>
        </is>
      </c>
      <c r="E1067" s="345" t="n">
        <v>0.43</v>
      </c>
      <c r="F1067" s="349" t="inlineStr">
        <is>
          <t>200</t>
        </is>
      </c>
      <c r="G1067" s="349" t="inlineStr">
        <is>
          <t>Tubo PVC</t>
        </is>
      </c>
      <c r="H1067" s="345" t="n">
        <v>0.6</v>
      </c>
      <c r="I1067" s="345" t="n">
        <v>0.21</v>
      </c>
      <c r="J1067" s="365" t="inlineStr">
        <is>
          <t>PENDENTE</t>
        </is>
      </c>
    </row>
    <row r="1068" ht="15" customHeight="1" s="290">
      <c r="A1068" s="295" t="inlineStr">
        <is>
          <t>AGUA</t>
        </is>
      </c>
      <c r="B1068" s="295" t="inlineStr">
        <is>
          <t>T-515</t>
        </is>
      </c>
      <c r="C1068" s="295" t="inlineStr">
        <is>
          <t>PI 184</t>
        </is>
      </c>
      <c r="D1068" s="334" t="inlineStr">
        <is>
          <t>PI 185</t>
        </is>
      </c>
      <c r="E1068" s="340" t="n">
        <v>0.53</v>
      </c>
      <c r="F1068" s="334" t="inlineStr">
        <is>
          <t>200</t>
        </is>
      </c>
      <c r="G1068" s="334" t="inlineStr">
        <is>
          <t>Tubo PVC</t>
        </is>
      </c>
      <c r="H1068" s="340" t="n">
        <v>0.6</v>
      </c>
      <c r="I1068" s="340" t="n">
        <v>0.25</v>
      </c>
      <c r="J1068" s="365" t="inlineStr">
        <is>
          <t>PENDENTE</t>
        </is>
      </c>
    </row>
    <row r="1069" ht="15" customHeight="1" s="290">
      <c r="A1069" s="296" t="inlineStr">
        <is>
          <t>AGUA</t>
        </is>
      </c>
      <c r="B1069" s="296" t="inlineStr">
        <is>
          <t>T-516</t>
        </is>
      </c>
      <c r="C1069" s="296" t="inlineStr">
        <is>
          <t>PI 184</t>
        </is>
      </c>
      <c r="D1069" s="349" t="inlineStr">
        <is>
          <t>PI 185</t>
        </is>
      </c>
      <c r="E1069" s="345" t="n">
        <v>0.47</v>
      </c>
      <c r="F1069" s="349" t="inlineStr">
        <is>
          <t>200</t>
        </is>
      </c>
      <c r="G1069" s="349" t="inlineStr">
        <is>
          <t>Tubo PVC</t>
        </is>
      </c>
      <c r="H1069" s="345" t="n">
        <v>0.6</v>
      </c>
      <c r="I1069" s="345" t="n">
        <v>0.23</v>
      </c>
      <c r="J1069" s="365" t="inlineStr">
        <is>
          <t>PENDENTE</t>
        </is>
      </c>
    </row>
    <row r="1070" ht="15" customHeight="1" s="290">
      <c r="A1070" s="295" t="inlineStr">
        <is>
          <t>AGUA</t>
        </is>
      </c>
      <c r="B1070" s="295" t="inlineStr">
        <is>
          <t>T-517</t>
        </is>
      </c>
      <c r="C1070" s="295" t="inlineStr">
        <is>
          <t>PI 183</t>
        </is>
      </c>
      <c r="D1070" s="334" t="inlineStr">
        <is>
          <t>PI 184</t>
        </is>
      </c>
      <c r="E1070" s="340" t="n">
        <v>0.37</v>
      </c>
      <c r="F1070" s="334" t="inlineStr">
        <is>
          <t>200</t>
        </is>
      </c>
      <c r="G1070" s="334" t="inlineStr">
        <is>
          <t>Tubo PVC</t>
        </is>
      </c>
      <c r="H1070" s="340" t="n">
        <v>0.6</v>
      </c>
      <c r="I1070" s="340" t="n">
        <v>0.18</v>
      </c>
      <c r="J1070" s="365" t="inlineStr">
        <is>
          <t>PENDENTE</t>
        </is>
      </c>
    </row>
    <row r="1071" ht="15" customHeight="1" s="290">
      <c r="A1071" s="296" t="inlineStr">
        <is>
          <t>AGUA</t>
        </is>
      </c>
      <c r="B1071" s="296" t="inlineStr">
        <is>
          <t>T-518</t>
        </is>
      </c>
      <c r="C1071" s="296" t="inlineStr">
        <is>
          <t>PI 170</t>
        </is>
      </c>
      <c r="D1071" s="349" t="inlineStr">
        <is>
          <t>PI 171</t>
        </is>
      </c>
      <c r="E1071" s="345" t="n">
        <v>0.45</v>
      </c>
      <c r="F1071" s="349" t="inlineStr">
        <is>
          <t>200</t>
        </is>
      </c>
      <c r="G1071" s="349" t="inlineStr">
        <is>
          <t>Tubo PVC</t>
        </is>
      </c>
      <c r="H1071" s="345" t="n">
        <v>0.6</v>
      </c>
      <c r="I1071" s="345" t="n">
        <v>0.22</v>
      </c>
      <c r="J1071" s="365" t="inlineStr">
        <is>
          <t>PENDENTE</t>
        </is>
      </c>
    </row>
    <row r="1072" ht="15" customHeight="1" s="290">
      <c r="A1072" s="295" t="inlineStr">
        <is>
          <t>AGUA</t>
        </is>
      </c>
      <c r="B1072" s="295" t="inlineStr">
        <is>
          <t>T-519</t>
        </is>
      </c>
      <c r="C1072" s="295" t="inlineStr">
        <is>
          <t>PI 170</t>
        </is>
      </c>
      <c r="D1072" s="334" t="inlineStr">
        <is>
          <t>PI 168</t>
        </is>
      </c>
      <c r="E1072" s="340" t="n">
        <v>0.31</v>
      </c>
      <c r="F1072" s="334" t="inlineStr">
        <is>
          <t>200</t>
        </is>
      </c>
      <c r="G1072" s="334" t="inlineStr">
        <is>
          <t>Tubo PVC</t>
        </is>
      </c>
      <c r="H1072" s="340" t="n">
        <v>0.6</v>
      </c>
      <c r="I1072" s="340" t="n">
        <v>0.15</v>
      </c>
      <c r="J1072" s="365" t="inlineStr">
        <is>
          <t>PENDENTE</t>
        </is>
      </c>
    </row>
    <row r="1073" ht="15" customHeight="1" s="290">
      <c r="A1073" s="296" t="inlineStr">
        <is>
          <t>AGUA</t>
        </is>
      </c>
      <c r="B1073" s="296" t="inlineStr">
        <is>
          <t>T-520</t>
        </is>
      </c>
      <c r="C1073" s="296" t="inlineStr">
        <is>
          <t>PV 18</t>
        </is>
      </c>
      <c r="D1073" s="349" t="inlineStr">
        <is>
          <t>PV 19</t>
        </is>
      </c>
      <c r="E1073" s="345" t="n">
        <v>0.33</v>
      </c>
      <c r="F1073" s="349" t="inlineStr">
        <is>
          <t>200</t>
        </is>
      </c>
      <c r="G1073" s="349" t="inlineStr">
        <is>
          <t>Tubo PVC</t>
        </is>
      </c>
      <c r="H1073" s="345" t="n">
        <v>0.6</v>
      </c>
      <c r="I1073" s="345" t="n">
        <v>0.16</v>
      </c>
      <c r="J1073" s="365" t="inlineStr">
        <is>
          <t>PENDENTE</t>
        </is>
      </c>
    </row>
    <row r="1074" ht="15" customHeight="1" s="290">
      <c r="A1074" s="295" t="inlineStr">
        <is>
          <t>AGUA</t>
        </is>
      </c>
      <c r="B1074" s="295" t="inlineStr">
        <is>
          <t>T-521</t>
        </is>
      </c>
      <c r="C1074" s="295" t="inlineStr">
        <is>
          <t>PI 167</t>
        </is>
      </c>
      <c r="D1074" s="334" t="inlineStr">
        <is>
          <t>PV 18</t>
        </is>
      </c>
      <c r="E1074" s="340" t="n">
        <v>0.38</v>
      </c>
      <c r="F1074" s="334" t="inlineStr">
        <is>
          <t>200</t>
        </is>
      </c>
      <c r="G1074" s="334" t="inlineStr">
        <is>
          <t>Tubo PVC</t>
        </is>
      </c>
      <c r="H1074" s="340" t="n">
        <v>0.6</v>
      </c>
      <c r="I1074" s="340" t="n">
        <v>0.18</v>
      </c>
      <c r="J1074" s="365" t="inlineStr">
        <is>
          <t>PENDENTE</t>
        </is>
      </c>
    </row>
    <row r="1075" ht="15" customHeight="1" s="290">
      <c r="A1075" s="296" t="inlineStr">
        <is>
          <t>AGUA</t>
        </is>
      </c>
      <c r="B1075" s="296" t="inlineStr">
        <is>
          <t>T-522</t>
        </is>
      </c>
      <c r="C1075" s="296" t="inlineStr">
        <is>
          <t>PV 33</t>
        </is>
      </c>
      <c r="D1075" s="349" t="inlineStr">
        <is>
          <t>PV 34</t>
        </is>
      </c>
      <c r="E1075" s="345" t="n">
        <v>0.54</v>
      </c>
      <c r="F1075" s="349" t="inlineStr">
        <is>
          <t>200</t>
        </is>
      </c>
      <c r="G1075" s="349" t="inlineStr">
        <is>
          <t>Tubo PVC</t>
        </is>
      </c>
      <c r="H1075" s="345" t="n">
        <v>0.6</v>
      </c>
      <c r="I1075" s="345" t="n">
        <v>0.26</v>
      </c>
      <c r="J1075" s="365" t="inlineStr">
        <is>
          <t>PENDENTE</t>
        </is>
      </c>
    </row>
    <row r="1076" ht="15" customHeight="1" s="290">
      <c r="A1076" s="295" t="inlineStr">
        <is>
          <t>AGUA</t>
        </is>
      </c>
      <c r="B1076" s="295" t="inlineStr">
        <is>
          <t>T-523</t>
        </is>
      </c>
      <c r="C1076" s="295" t="inlineStr">
        <is>
          <t>PV 33</t>
        </is>
      </c>
      <c r="D1076" s="334" t="inlineStr">
        <is>
          <t>PV 34</t>
        </is>
      </c>
      <c r="E1076" s="340" t="n">
        <v>0.4</v>
      </c>
      <c r="F1076" s="334" t="inlineStr">
        <is>
          <t>200</t>
        </is>
      </c>
      <c r="G1076" s="334" t="inlineStr">
        <is>
          <t>Tubo PVC</t>
        </is>
      </c>
      <c r="H1076" s="340" t="n">
        <v>0.6</v>
      </c>
      <c r="I1076" s="340" t="n">
        <v>0.19</v>
      </c>
      <c r="J1076" s="365" t="inlineStr">
        <is>
          <t>PENDENTE</t>
        </is>
      </c>
    </row>
    <row r="1077" ht="15" customHeight="1" s="290">
      <c r="A1077" s="296" t="inlineStr">
        <is>
          <t>AGUA</t>
        </is>
      </c>
      <c r="B1077" s="296" t="inlineStr">
        <is>
          <t>T-524</t>
        </is>
      </c>
      <c r="C1077" s="296" t="inlineStr">
        <is>
          <t>PI 213</t>
        </is>
      </c>
      <c r="D1077" s="349" t="inlineStr">
        <is>
          <t>PI 214</t>
        </is>
      </c>
      <c r="E1077" s="345" t="n">
        <v>0.22</v>
      </c>
      <c r="F1077" s="349" t="inlineStr">
        <is>
          <t>200</t>
        </is>
      </c>
      <c r="G1077" s="349" t="inlineStr">
        <is>
          <t>Tubo PVC</t>
        </is>
      </c>
      <c r="H1077" s="345" t="n">
        <v>0.6</v>
      </c>
      <c r="I1077" s="345" t="n">
        <v>0.11</v>
      </c>
      <c r="J1077" s="365" t="inlineStr">
        <is>
          <t>PENDENTE</t>
        </is>
      </c>
    </row>
    <row r="1078" ht="15" customHeight="1" s="290">
      <c r="A1078" s="295" t="inlineStr">
        <is>
          <t>AGUA</t>
        </is>
      </c>
      <c r="B1078" s="295" t="inlineStr">
        <is>
          <t>T-525</t>
        </is>
      </c>
      <c r="C1078" s="295" t="inlineStr">
        <is>
          <t>PI 215</t>
        </is>
      </c>
      <c r="D1078" s="334" t="inlineStr">
        <is>
          <t>PI 214</t>
        </is>
      </c>
      <c r="E1078" s="340" t="n">
        <v>0.22</v>
      </c>
      <c r="F1078" s="334" t="inlineStr">
        <is>
          <t>200</t>
        </is>
      </c>
      <c r="G1078" s="334" t="inlineStr">
        <is>
          <t>Tubo PVC</t>
        </is>
      </c>
      <c r="H1078" s="340" t="n">
        <v>0.6</v>
      </c>
      <c r="I1078" s="340" t="n">
        <v>0.11</v>
      </c>
      <c r="J1078" s="365" t="inlineStr">
        <is>
          <t>PENDENTE</t>
        </is>
      </c>
    </row>
    <row r="1079" ht="15" customHeight="1" s="290">
      <c r="A1079" s="296" t="inlineStr">
        <is>
          <t>AGUA</t>
        </is>
      </c>
      <c r="B1079" s="296" t="inlineStr">
        <is>
          <t>T-526</t>
        </is>
      </c>
      <c r="C1079" s="296" t="inlineStr">
        <is>
          <t>PV 33</t>
        </is>
      </c>
      <c r="D1079" s="349" t="inlineStr">
        <is>
          <t>PV 32</t>
        </is>
      </c>
      <c r="E1079" s="345" t="n">
        <v>0.31</v>
      </c>
      <c r="F1079" s="349" t="inlineStr">
        <is>
          <t>200</t>
        </is>
      </c>
      <c r="G1079" s="349" t="inlineStr">
        <is>
          <t>Tubo PVC</t>
        </is>
      </c>
      <c r="H1079" s="345" t="n">
        <v>0.6</v>
      </c>
      <c r="I1079" s="345" t="n">
        <v>0.15</v>
      </c>
      <c r="J1079" s="365" t="inlineStr">
        <is>
          <t>PENDENTE</t>
        </is>
      </c>
    </row>
    <row r="1080" ht="15" customHeight="1" s="290">
      <c r="A1080" s="295" t="inlineStr">
        <is>
          <t>AGUA</t>
        </is>
      </c>
      <c r="B1080" s="295" t="inlineStr">
        <is>
          <t>T-527</t>
        </is>
      </c>
      <c r="C1080" s="295" t="inlineStr">
        <is>
          <t>PI 213</t>
        </is>
      </c>
      <c r="D1080" s="334" t="inlineStr">
        <is>
          <t>PI 214</t>
        </is>
      </c>
      <c r="E1080" s="340" t="n">
        <v>0.54</v>
      </c>
      <c r="F1080" s="334" t="inlineStr">
        <is>
          <t>200</t>
        </is>
      </c>
      <c r="G1080" s="334" t="inlineStr">
        <is>
          <t>Tubo PVC</t>
        </is>
      </c>
      <c r="H1080" s="340" t="n">
        <v>0.6</v>
      </c>
      <c r="I1080" s="340" t="n">
        <v>0.26</v>
      </c>
      <c r="J1080" s="365" t="inlineStr">
        <is>
          <t>PENDENTE</t>
        </is>
      </c>
    </row>
    <row r="1081" ht="15" customHeight="1" s="290">
      <c r="A1081" s="296" t="inlineStr">
        <is>
          <t>AGUA</t>
        </is>
      </c>
      <c r="B1081" s="296" t="inlineStr">
        <is>
          <t>T-528</t>
        </is>
      </c>
      <c r="C1081" s="296" t="inlineStr">
        <is>
          <t>PI 213</t>
        </is>
      </c>
      <c r="D1081" s="349" t="inlineStr">
        <is>
          <t>PV 33</t>
        </is>
      </c>
      <c r="E1081" s="345" t="n">
        <v>0.38</v>
      </c>
      <c r="F1081" s="349" t="inlineStr">
        <is>
          <t>200</t>
        </is>
      </c>
      <c r="G1081" s="349" t="inlineStr">
        <is>
          <t>Tubo PVC</t>
        </is>
      </c>
      <c r="H1081" s="345" t="n">
        <v>0.6</v>
      </c>
      <c r="I1081" s="345" t="n">
        <v>0.18</v>
      </c>
      <c r="J1081" s="365" t="inlineStr">
        <is>
          <t>PENDENTE</t>
        </is>
      </c>
    </row>
    <row r="1082" ht="15" customHeight="1" s="290">
      <c r="A1082" s="295" t="inlineStr">
        <is>
          <t>AGUA</t>
        </is>
      </c>
      <c r="B1082" s="295" t="inlineStr">
        <is>
          <t>T-529</t>
        </is>
      </c>
      <c r="C1082" s="295" t="inlineStr">
        <is>
          <t>PI 264</t>
        </is>
      </c>
      <c r="D1082" s="334" t="inlineStr">
        <is>
          <t>PI 263</t>
        </is>
      </c>
      <c r="E1082" s="340" t="n">
        <v>0.33</v>
      </c>
      <c r="F1082" s="334" t="inlineStr">
        <is>
          <t>200</t>
        </is>
      </c>
      <c r="G1082" s="334" t="inlineStr">
        <is>
          <t>Tubo PVC</t>
        </is>
      </c>
      <c r="H1082" s="340" t="n">
        <v>0.59</v>
      </c>
      <c r="I1082" s="340" t="n">
        <v>0.16</v>
      </c>
      <c r="J1082" s="365" t="inlineStr">
        <is>
          <t>PENDENTE</t>
        </is>
      </c>
    </row>
    <row r="1083" ht="15" customHeight="1" s="290">
      <c r="A1083" s="296" t="inlineStr">
        <is>
          <t>AGUA</t>
        </is>
      </c>
      <c r="B1083" s="296" t="inlineStr">
        <is>
          <t>T-530</t>
        </is>
      </c>
      <c r="C1083" s="296" t="inlineStr">
        <is>
          <t>PI 214</t>
        </is>
      </c>
      <c r="D1083" s="349" t="inlineStr">
        <is>
          <t>PV 33</t>
        </is>
      </c>
      <c r="E1083" s="345" t="n">
        <v>0.4</v>
      </c>
      <c r="F1083" s="349" t="inlineStr">
        <is>
          <t>200</t>
        </is>
      </c>
      <c r="G1083" s="349" t="inlineStr">
        <is>
          <t>Tubo PVC</t>
        </is>
      </c>
      <c r="H1083" s="345" t="n">
        <v>0.6</v>
      </c>
      <c r="I1083" s="345" t="n">
        <v>0.19</v>
      </c>
      <c r="J1083" s="365" t="inlineStr">
        <is>
          <t>PENDENTE</t>
        </is>
      </c>
    </row>
    <row r="1084" ht="15" customHeight="1" s="290">
      <c r="A1084" s="295" t="inlineStr">
        <is>
          <t>AGUA</t>
        </is>
      </c>
      <c r="B1084" s="295" t="inlineStr">
        <is>
          <t>T-531</t>
        </is>
      </c>
      <c r="C1084" s="295" t="inlineStr">
        <is>
          <t>PI 183</t>
        </is>
      </c>
      <c r="D1084" s="334" t="inlineStr">
        <is>
          <t>PI 184</t>
        </is>
      </c>
      <c r="E1084" s="340" t="n">
        <v>0.43</v>
      </c>
      <c r="F1084" s="334" t="inlineStr">
        <is>
          <t>200</t>
        </is>
      </c>
      <c r="G1084" s="334" t="inlineStr">
        <is>
          <t>Tubo PVC</t>
        </is>
      </c>
      <c r="H1084" s="340" t="n">
        <v>0.6</v>
      </c>
      <c r="I1084" s="340" t="n">
        <v>0.21</v>
      </c>
      <c r="J1084" s="365" t="inlineStr">
        <is>
          <t>PENDENTE</t>
        </is>
      </c>
    </row>
    <row r="1085" ht="15" customHeight="1" s="290">
      <c r="A1085" s="296" t="inlineStr">
        <is>
          <t>AGUA</t>
        </is>
      </c>
      <c r="B1085" s="296" t="inlineStr">
        <is>
          <t>T-532</t>
        </is>
      </c>
      <c r="C1085" s="296" t="inlineStr">
        <is>
          <t>PI 184</t>
        </is>
      </c>
      <c r="D1085" s="349" t="inlineStr">
        <is>
          <t>PI 185</t>
        </is>
      </c>
      <c r="E1085" s="345" t="n">
        <v>0.53</v>
      </c>
      <c r="F1085" s="349" t="inlineStr">
        <is>
          <t>200</t>
        </is>
      </c>
      <c r="G1085" s="349" t="inlineStr">
        <is>
          <t>Tubo PVC</t>
        </is>
      </c>
      <c r="H1085" s="345" t="n">
        <v>0.6</v>
      </c>
      <c r="I1085" s="345" t="n">
        <v>0.25</v>
      </c>
      <c r="J1085" s="365" t="inlineStr">
        <is>
          <t>PENDENTE</t>
        </is>
      </c>
    </row>
    <row r="1086" ht="15" customHeight="1" s="290">
      <c r="A1086" s="295" t="inlineStr">
        <is>
          <t>AGUA</t>
        </is>
      </c>
      <c r="B1086" s="295" t="inlineStr">
        <is>
          <t>T-533</t>
        </is>
      </c>
      <c r="C1086" s="295" t="inlineStr">
        <is>
          <t>PI 184</t>
        </is>
      </c>
      <c r="D1086" s="334" t="inlineStr">
        <is>
          <t>PI 185</t>
        </is>
      </c>
      <c r="E1086" s="340" t="n">
        <v>0.47</v>
      </c>
      <c r="F1086" s="334" t="inlineStr">
        <is>
          <t>200</t>
        </is>
      </c>
      <c r="G1086" s="334" t="inlineStr">
        <is>
          <t>Tubo PVC</t>
        </is>
      </c>
      <c r="H1086" s="340" t="n">
        <v>0.6</v>
      </c>
      <c r="I1086" s="340" t="n">
        <v>0.23</v>
      </c>
      <c r="J1086" s="365" t="inlineStr">
        <is>
          <t>PENDENTE</t>
        </is>
      </c>
    </row>
    <row r="1087" ht="15" customHeight="1" s="290">
      <c r="A1087" s="296" t="inlineStr">
        <is>
          <t>AGUA</t>
        </is>
      </c>
      <c r="B1087" s="296" t="inlineStr">
        <is>
          <t>T-534</t>
        </is>
      </c>
      <c r="C1087" s="296" t="inlineStr">
        <is>
          <t>PI 183</t>
        </is>
      </c>
      <c r="D1087" s="349" t="inlineStr">
        <is>
          <t>PI 184</t>
        </is>
      </c>
      <c r="E1087" s="345" t="n">
        <v>0.37</v>
      </c>
      <c r="F1087" s="349" t="inlineStr">
        <is>
          <t>200</t>
        </is>
      </c>
      <c r="G1087" s="349" t="inlineStr">
        <is>
          <t>Tubo PVC</t>
        </is>
      </c>
      <c r="H1087" s="345" t="n">
        <v>0.6</v>
      </c>
      <c r="I1087" s="345" t="n">
        <v>0.18</v>
      </c>
      <c r="J1087" s="365" t="inlineStr">
        <is>
          <t>PENDENTE</t>
        </is>
      </c>
    </row>
    <row r="1088" ht="15" customHeight="1" s="290">
      <c r="A1088" s="295" t="inlineStr">
        <is>
          <t>AGUA</t>
        </is>
      </c>
      <c r="B1088" s="295" t="inlineStr">
        <is>
          <t>T-535</t>
        </is>
      </c>
      <c r="C1088" s="295" t="inlineStr">
        <is>
          <t>PI 170</t>
        </is>
      </c>
      <c r="D1088" s="334" t="inlineStr">
        <is>
          <t>PI 171</t>
        </is>
      </c>
      <c r="E1088" s="340" t="n">
        <v>0.45</v>
      </c>
      <c r="F1088" s="334" t="inlineStr">
        <is>
          <t>200</t>
        </is>
      </c>
      <c r="G1088" s="334" t="inlineStr">
        <is>
          <t>Tubo PVC</t>
        </is>
      </c>
      <c r="H1088" s="340" t="n">
        <v>0.6</v>
      </c>
      <c r="I1088" s="340" t="n">
        <v>0.22</v>
      </c>
      <c r="J1088" s="365" t="inlineStr">
        <is>
          <t>PENDENTE</t>
        </is>
      </c>
    </row>
    <row r="1089" ht="15" customHeight="1" s="290">
      <c r="A1089" s="296" t="inlineStr">
        <is>
          <t>AGUA</t>
        </is>
      </c>
      <c r="B1089" s="296" t="inlineStr">
        <is>
          <t>T-536</t>
        </is>
      </c>
      <c r="C1089" s="296" t="inlineStr">
        <is>
          <t>PI 170</t>
        </is>
      </c>
      <c r="D1089" s="349" t="inlineStr">
        <is>
          <t>PI 168</t>
        </is>
      </c>
      <c r="E1089" s="345" t="n">
        <v>0.31</v>
      </c>
      <c r="F1089" s="349" t="inlineStr">
        <is>
          <t>200</t>
        </is>
      </c>
      <c r="G1089" s="349" t="inlineStr">
        <is>
          <t>Tubo PVC</t>
        </is>
      </c>
      <c r="H1089" s="345" t="n">
        <v>0.6</v>
      </c>
      <c r="I1089" s="345" t="n">
        <v>0.15</v>
      </c>
      <c r="J1089" s="365" t="inlineStr">
        <is>
          <t>PENDENTE</t>
        </is>
      </c>
    </row>
    <row r="1090" ht="15" customHeight="1" s="290">
      <c r="A1090" s="295" t="inlineStr">
        <is>
          <t>AGUA</t>
        </is>
      </c>
      <c r="B1090" s="295" t="inlineStr">
        <is>
          <t>T-537</t>
        </is>
      </c>
      <c r="C1090" s="295" t="inlineStr">
        <is>
          <t>PV 18</t>
        </is>
      </c>
      <c r="D1090" s="334" t="inlineStr">
        <is>
          <t>PV 19</t>
        </is>
      </c>
      <c r="E1090" s="340" t="n">
        <v>0.33</v>
      </c>
      <c r="F1090" s="334" t="inlineStr">
        <is>
          <t>200</t>
        </is>
      </c>
      <c r="G1090" s="334" t="inlineStr">
        <is>
          <t>Tubo PVC</t>
        </is>
      </c>
      <c r="H1090" s="340" t="n">
        <v>0.6</v>
      </c>
      <c r="I1090" s="340" t="n">
        <v>0.16</v>
      </c>
      <c r="J1090" s="365" t="inlineStr">
        <is>
          <t>PENDENTE</t>
        </is>
      </c>
    </row>
    <row r="1091" ht="15" customHeight="1" s="290">
      <c r="A1091" s="296" t="inlineStr">
        <is>
          <t>AGUA</t>
        </is>
      </c>
      <c r="B1091" s="296" t="inlineStr">
        <is>
          <t>T-538</t>
        </is>
      </c>
      <c r="C1091" s="296" t="inlineStr">
        <is>
          <t>PI 167</t>
        </is>
      </c>
      <c r="D1091" s="349" t="inlineStr">
        <is>
          <t>PV 18</t>
        </is>
      </c>
      <c r="E1091" s="345" t="n">
        <v>0.38</v>
      </c>
      <c r="F1091" s="349" t="inlineStr">
        <is>
          <t>200</t>
        </is>
      </c>
      <c r="G1091" s="349" t="inlineStr">
        <is>
          <t>Tubo PVC</t>
        </is>
      </c>
      <c r="H1091" s="345" t="n">
        <v>0.6</v>
      </c>
      <c r="I1091" s="345" t="n">
        <v>0.18</v>
      </c>
      <c r="J1091" s="365" t="inlineStr">
        <is>
          <t>PENDENTE</t>
        </is>
      </c>
    </row>
    <row r="1092" ht="15" customHeight="1" s="290">
      <c r="A1092" s="295" t="inlineStr">
        <is>
          <t>AGUA</t>
        </is>
      </c>
      <c r="B1092" s="295" t="inlineStr">
        <is>
          <t>T-539</t>
        </is>
      </c>
      <c r="C1092" s="295" t="inlineStr">
        <is>
          <t>PV 33</t>
        </is>
      </c>
      <c r="D1092" s="334" t="inlineStr">
        <is>
          <t>PV 34</t>
        </is>
      </c>
      <c r="E1092" s="340" t="n">
        <v>0.54</v>
      </c>
      <c r="F1092" s="334" t="inlineStr">
        <is>
          <t>200</t>
        </is>
      </c>
      <c r="G1092" s="334" t="inlineStr">
        <is>
          <t>Tubo PVC</t>
        </is>
      </c>
      <c r="H1092" s="340" t="n">
        <v>0.6</v>
      </c>
      <c r="I1092" s="340" t="n">
        <v>0.26</v>
      </c>
      <c r="J1092" s="365" t="inlineStr">
        <is>
          <t>PENDENTE</t>
        </is>
      </c>
    </row>
    <row r="1093" ht="15" customHeight="1" s="290">
      <c r="A1093" s="296" t="inlineStr">
        <is>
          <t>AGUA</t>
        </is>
      </c>
      <c r="B1093" s="296" t="inlineStr">
        <is>
          <t>T-540</t>
        </is>
      </c>
      <c r="C1093" s="296" t="inlineStr">
        <is>
          <t>PV 33</t>
        </is>
      </c>
      <c r="D1093" s="349" t="inlineStr">
        <is>
          <t>PV 34</t>
        </is>
      </c>
      <c r="E1093" s="345" t="n">
        <v>0.4</v>
      </c>
      <c r="F1093" s="349" t="inlineStr">
        <is>
          <t>200</t>
        </is>
      </c>
      <c r="G1093" s="349" t="inlineStr">
        <is>
          <t>Tubo PVC</t>
        </is>
      </c>
      <c r="H1093" s="345" t="n">
        <v>0.6</v>
      </c>
      <c r="I1093" s="345" t="n">
        <v>0.19</v>
      </c>
      <c r="J1093" s="365" t="inlineStr">
        <is>
          <t>PENDENTE</t>
        </is>
      </c>
    </row>
    <row r="1094" ht="15" customHeight="1" s="290">
      <c r="A1094" s="295" t="inlineStr">
        <is>
          <t>AGUA</t>
        </is>
      </c>
      <c r="B1094" s="295" t="inlineStr">
        <is>
          <t>T-541</t>
        </is>
      </c>
      <c r="C1094" s="295" t="inlineStr">
        <is>
          <t>PI 213</t>
        </is>
      </c>
      <c r="D1094" s="334" t="inlineStr">
        <is>
          <t>PI 214</t>
        </is>
      </c>
      <c r="E1094" s="340" t="n">
        <v>0.22</v>
      </c>
      <c r="F1094" s="334" t="inlineStr">
        <is>
          <t>200</t>
        </is>
      </c>
      <c r="G1094" s="334" t="inlineStr">
        <is>
          <t>Tubo PVC</t>
        </is>
      </c>
      <c r="H1094" s="340" t="n">
        <v>0.6</v>
      </c>
      <c r="I1094" s="340" t="n">
        <v>0.11</v>
      </c>
      <c r="J1094" s="365" t="inlineStr">
        <is>
          <t>PENDENTE</t>
        </is>
      </c>
    </row>
    <row r="1095" ht="15" customHeight="1" s="290">
      <c r="A1095" s="296" t="inlineStr">
        <is>
          <t>AGUA</t>
        </is>
      </c>
      <c r="B1095" s="296" t="inlineStr">
        <is>
          <t>T-542</t>
        </is>
      </c>
      <c r="C1095" s="296" t="inlineStr">
        <is>
          <t>PI 215</t>
        </is>
      </c>
      <c r="D1095" s="349" t="inlineStr">
        <is>
          <t>PI 214</t>
        </is>
      </c>
      <c r="E1095" s="345" t="n">
        <v>0.22</v>
      </c>
      <c r="F1095" s="349" t="inlineStr">
        <is>
          <t>200</t>
        </is>
      </c>
      <c r="G1095" s="349" t="inlineStr">
        <is>
          <t>Tubo PVC</t>
        </is>
      </c>
      <c r="H1095" s="345" t="n">
        <v>0.6</v>
      </c>
      <c r="I1095" s="345" t="n">
        <v>0.11</v>
      </c>
      <c r="J1095" s="365" t="inlineStr">
        <is>
          <t>PENDENTE</t>
        </is>
      </c>
    </row>
    <row r="1096" ht="15" customHeight="1" s="290">
      <c r="A1096" s="295" t="inlineStr">
        <is>
          <t>AGUA</t>
        </is>
      </c>
      <c r="B1096" s="295" t="inlineStr">
        <is>
          <t>T-543</t>
        </is>
      </c>
      <c r="C1096" s="295" t="inlineStr">
        <is>
          <t>PV 33</t>
        </is>
      </c>
      <c r="D1096" s="334" t="inlineStr">
        <is>
          <t>PV 32</t>
        </is>
      </c>
      <c r="E1096" s="340" t="n">
        <v>0.31</v>
      </c>
      <c r="F1096" s="334" t="inlineStr">
        <is>
          <t>200</t>
        </is>
      </c>
      <c r="G1096" s="334" t="inlineStr">
        <is>
          <t>Tubo PVC</t>
        </is>
      </c>
      <c r="H1096" s="340" t="n">
        <v>0.6</v>
      </c>
      <c r="I1096" s="340" t="n">
        <v>0.15</v>
      </c>
      <c r="J1096" s="365" t="inlineStr">
        <is>
          <t>PENDENTE</t>
        </is>
      </c>
    </row>
    <row r="1097" ht="15" customHeight="1" s="290">
      <c r="A1097" s="296" t="inlineStr">
        <is>
          <t>AGUA</t>
        </is>
      </c>
      <c r="B1097" s="296" t="inlineStr">
        <is>
          <t>T-544</t>
        </is>
      </c>
      <c r="C1097" s="296" t="inlineStr">
        <is>
          <t>PI 213</t>
        </is>
      </c>
      <c r="D1097" s="349" t="inlineStr">
        <is>
          <t>PV 33</t>
        </is>
      </c>
      <c r="E1097" s="345" t="n">
        <v>0.21</v>
      </c>
      <c r="F1097" s="349" t="inlineStr">
        <is>
          <t>200</t>
        </is>
      </c>
      <c r="G1097" s="349" t="inlineStr">
        <is>
          <t>Tubo PVC</t>
        </is>
      </c>
      <c r="H1097" s="345" t="n">
        <v>0.6</v>
      </c>
      <c r="I1097" s="345" t="n">
        <v>0.1</v>
      </c>
      <c r="J1097" s="365" t="inlineStr">
        <is>
          <t>PENDENTE</t>
        </is>
      </c>
    </row>
    <row r="1098" ht="15" customHeight="1" s="290">
      <c r="A1098" s="295" t="inlineStr">
        <is>
          <t>AGUA</t>
        </is>
      </c>
      <c r="B1098" s="295" t="inlineStr">
        <is>
          <t>T-545</t>
        </is>
      </c>
      <c r="C1098" s="295" t="inlineStr">
        <is>
          <t>PI 213</t>
        </is>
      </c>
      <c r="D1098" s="334" t="inlineStr">
        <is>
          <t>PI 214</t>
        </is>
      </c>
      <c r="E1098" s="340" t="n">
        <v>0.22</v>
      </c>
      <c r="F1098" s="334" t="inlineStr">
        <is>
          <t>200</t>
        </is>
      </c>
      <c r="G1098" s="334" t="inlineStr">
        <is>
          <t>Tubo PVC</t>
        </is>
      </c>
      <c r="H1098" s="340" t="n">
        <v>0.6</v>
      </c>
      <c r="I1098" s="340" t="n">
        <v>0.11</v>
      </c>
      <c r="J1098" s="365" t="inlineStr">
        <is>
          <t>PENDENTE</t>
        </is>
      </c>
    </row>
    <row r="1099" ht="15" customHeight="1" s="290">
      <c r="A1099" s="296" t="inlineStr">
        <is>
          <t>AGUA</t>
        </is>
      </c>
      <c r="B1099" s="296" t="inlineStr">
        <is>
          <t>T-546</t>
        </is>
      </c>
      <c r="C1099" s="296" t="inlineStr">
        <is>
          <t>PI 220</t>
        </is>
      </c>
      <c r="D1099" s="349" t="inlineStr">
        <is>
          <t>PI 221</t>
        </is>
      </c>
      <c r="E1099" s="345" t="n">
        <v>0.25</v>
      </c>
      <c r="F1099" s="349" t="inlineStr">
        <is>
          <t>200</t>
        </is>
      </c>
      <c r="G1099" s="349" t="inlineStr">
        <is>
          <t>Tubo PVC</t>
        </is>
      </c>
      <c r="H1099" s="345" t="n">
        <v>0.6</v>
      </c>
      <c r="I1099" s="345" t="n">
        <v>0.12</v>
      </c>
      <c r="J1099" s="365" t="inlineStr">
        <is>
          <t>PENDENTE</t>
        </is>
      </c>
    </row>
    <row r="1100" ht="15" customHeight="1" s="290">
      <c r="A1100" s="295" t="inlineStr">
        <is>
          <t>AGUA</t>
        </is>
      </c>
      <c r="B1100" s="295" t="inlineStr">
        <is>
          <t>T-547</t>
        </is>
      </c>
      <c r="C1100" s="295" t="inlineStr">
        <is>
          <t>PI 233</t>
        </is>
      </c>
      <c r="D1100" s="334" t="inlineStr">
        <is>
          <t>PI 235</t>
        </is>
      </c>
      <c r="E1100" s="340" t="n">
        <v>0.24</v>
      </c>
      <c r="F1100" s="334" t="inlineStr">
        <is>
          <t>200</t>
        </is>
      </c>
      <c r="G1100" s="334" t="inlineStr">
        <is>
          <t>Tubo PVC</t>
        </is>
      </c>
      <c r="H1100" s="340" t="n">
        <v>0.6</v>
      </c>
      <c r="I1100" s="340" t="n">
        <v>0.12</v>
      </c>
      <c r="J1100" s="365" t="inlineStr">
        <is>
          <t>PENDENTE</t>
        </is>
      </c>
    </row>
    <row r="1101" ht="15" customHeight="1" s="290">
      <c r="A1101" s="296" t="inlineStr">
        <is>
          <t>AGUA</t>
        </is>
      </c>
      <c r="B1101" s="296" t="inlineStr">
        <is>
          <t>T-548</t>
        </is>
      </c>
      <c r="C1101" s="296" t="inlineStr">
        <is>
          <t>PI 181</t>
        </is>
      </c>
      <c r="D1101" s="349" t="inlineStr">
        <is>
          <t>PI 182</t>
        </is>
      </c>
      <c r="E1101" s="345" t="n">
        <v>0.22</v>
      </c>
      <c r="F1101" s="349" t="inlineStr">
        <is>
          <t>200</t>
        </is>
      </c>
      <c r="G1101" s="349" t="inlineStr">
        <is>
          <t>Tubo PVC</t>
        </is>
      </c>
      <c r="H1101" s="345" t="n">
        <v>0.6</v>
      </c>
      <c r="I1101" s="345" t="n">
        <v>0.11</v>
      </c>
      <c r="J1101" s="365" t="inlineStr">
        <is>
          <t>PENDENTE</t>
        </is>
      </c>
    </row>
    <row r="1102" ht="15" customHeight="1" s="290">
      <c r="A1102" s="295" t="inlineStr">
        <is>
          <t>AGUA</t>
        </is>
      </c>
      <c r="B1102" s="295" t="inlineStr">
        <is>
          <t>T-549</t>
        </is>
      </c>
      <c r="C1102" s="295" t="inlineStr">
        <is>
          <t>PI 238</t>
        </is>
      </c>
      <c r="D1102" s="334" t="inlineStr">
        <is>
          <t>PI 247</t>
        </is>
      </c>
      <c r="E1102" s="340" t="n">
        <v>0.27</v>
      </c>
      <c r="F1102" s="334" t="inlineStr">
        <is>
          <t>200</t>
        </is>
      </c>
      <c r="G1102" s="334" t="inlineStr">
        <is>
          <t>Tubo PVC</t>
        </is>
      </c>
      <c r="H1102" s="340" t="n">
        <v>0.6</v>
      </c>
      <c r="I1102" s="340" t="n">
        <v>0.13</v>
      </c>
      <c r="J1102" s="365" t="inlineStr">
        <is>
          <t>PENDENTE</t>
        </is>
      </c>
    </row>
    <row r="1103" ht="15" customHeight="1" s="290">
      <c r="A1103" s="296" t="inlineStr">
        <is>
          <t>AGUA</t>
        </is>
      </c>
      <c r="B1103" s="296" t="inlineStr">
        <is>
          <t>T-550</t>
        </is>
      </c>
      <c r="C1103" s="296" t="inlineStr">
        <is>
          <t>PI 245</t>
        </is>
      </c>
      <c r="D1103" s="349" t="inlineStr">
        <is>
          <t>PI 246</t>
        </is>
      </c>
      <c r="E1103" s="345" t="n">
        <v>0.26</v>
      </c>
      <c r="F1103" s="349" t="inlineStr">
        <is>
          <t>200</t>
        </is>
      </c>
      <c r="G1103" s="349" t="inlineStr">
        <is>
          <t>Tubo PVC</t>
        </is>
      </c>
      <c r="H1103" s="345" t="n">
        <v>0.6</v>
      </c>
      <c r="I1103" s="345" t="n">
        <v>0.12</v>
      </c>
      <c r="J1103" s="365" t="inlineStr">
        <is>
          <t>PENDENTE</t>
        </is>
      </c>
    </row>
    <row r="1104" ht="15" customHeight="1" s="290">
      <c r="A1104" s="295" t="inlineStr">
        <is>
          <t>AGUA</t>
        </is>
      </c>
      <c r="B1104" s="295" t="inlineStr">
        <is>
          <t>T-551</t>
        </is>
      </c>
      <c r="C1104" s="295" t="inlineStr">
        <is>
          <t>PI 245</t>
        </is>
      </c>
      <c r="D1104" s="334" t="inlineStr">
        <is>
          <t>PI 246</t>
        </is>
      </c>
      <c r="E1104" s="340" t="n">
        <v>0.23</v>
      </c>
      <c r="F1104" s="334" t="inlineStr">
        <is>
          <t>200</t>
        </is>
      </c>
      <c r="G1104" s="334" t="inlineStr">
        <is>
          <t>Tubo PVC</t>
        </is>
      </c>
      <c r="H1104" s="340" t="n">
        <v>0.6</v>
      </c>
      <c r="I1104" s="340" t="n">
        <v>0.11</v>
      </c>
      <c r="J1104" s="365" t="inlineStr">
        <is>
          <t>PENDENTE</t>
        </is>
      </c>
    </row>
    <row r="1105" ht="15" customHeight="1" s="290">
      <c r="A1105" s="296" t="inlineStr">
        <is>
          <t>AGUA</t>
        </is>
      </c>
      <c r="B1105" s="296" t="inlineStr">
        <is>
          <t>T-552</t>
        </is>
      </c>
      <c r="C1105" s="296" t="inlineStr">
        <is>
          <t>PI 237</t>
        </is>
      </c>
      <c r="D1105" s="349" t="inlineStr">
        <is>
          <t>PI 240</t>
        </is>
      </c>
      <c r="E1105" s="345" t="n">
        <v>0.23</v>
      </c>
      <c r="F1105" s="349" t="inlineStr">
        <is>
          <t>200</t>
        </is>
      </c>
      <c r="G1105" s="349" t="inlineStr">
        <is>
          <t>Tubo PVC</t>
        </is>
      </c>
      <c r="H1105" s="345" t="n">
        <v>0.6</v>
      </c>
      <c r="I1105" s="345" t="n">
        <v>0.11</v>
      </c>
      <c r="J1105" s="365" t="inlineStr">
        <is>
          <t>PENDENTE</t>
        </is>
      </c>
    </row>
    <row r="1106" ht="15" customHeight="1" s="290">
      <c r="A1106" s="295" t="inlineStr">
        <is>
          <t>AGUA</t>
        </is>
      </c>
      <c r="B1106" s="295" t="inlineStr">
        <is>
          <t>T-553</t>
        </is>
      </c>
      <c r="C1106" s="295" t="inlineStr">
        <is>
          <t>PI 180</t>
        </is>
      </c>
      <c r="D1106" s="334" t="inlineStr">
        <is>
          <t>PI 179</t>
        </is>
      </c>
      <c r="E1106" s="340" t="n">
        <v>0.22</v>
      </c>
      <c r="F1106" s="334" t="inlineStr">
        <is>
          <t>200</t>
        </is>
      </c>
      <c r="G1106" s="334" t="inlineStr">
        <is>
          <t>Tubo PVC</t>
        </is>
      </c>
      <c r="H1106" s="340" t="n">
        <v>0.6</v>
      </c>
      <c r="I1106" s="340" t="n">
        <v>0.11</v>
      </c>
      <c r="J1106" s="365" t="inlineStr">
        <is>
          <t>PENDENTE</t>
        </is>
      </c>
    </row>
    <row r="1107" ht="15" customHeight="1" s="290">
      <c r="A1107" s="296" t="inlineStr">
        <is>
          <t>AGUA</t>
        </is>
      </c>
      <c r="B1107" s="296" t="inlineStr">
        <is>
          <t>T-554</t>
        </is>
      </c>
      <c r="C1107" s="296" t="inlineStr">
        <is>
          <t>PI 179</t>
        </is>
      </c>
      <c r="D1107" s="349" t="inlineStr">
        <is>
          <t>PI 178</t>
        </is>
      </c>
      <c r="E1107" s="345" t="n">
        <v>0.22</v>
      </c>
      <c r="F1107" s="349" t="inlineStr">
        <is>
          <t>200</t>
        </is>
      </c>
      <c r="G1107" s="349" t="inlineStr">
        <is>
          <t>Tubo PVC</t>
        </is>
      </c>
      <c r="H1107" s="345" t="n">
        <v>0.6</v>
      </c>
      <c r="I1107" s="345" t="n">
        <v>0.11</v>
      </c>
      <c r="J1107" s="365" t="inlineStr">
        <is>
          <t>PENDENTE</t>
        </is>
      </c>
    </row>
    <row r="1108" ht="15" customHeight="1" s="290">
      <c r="A1108" s="295" t="inlineStr">
        <is>
          <t>AGUA</t>
        </is>
      </c>
      <c r="B1108" s="295" t="inlineStr">
        <is>
          <t>T-555</t>
        </is>
      </c>
      <c r="C1108" s="295" t="inlineStr">
        <is>
          <t>PI 175</t>
        </is>
      </c>
      <c r="D1108" s="334" t="inlineStr">
        <is>
          <t>PI 174</t>
        </is>
      </c>
      <c r="E1108" s="340" t="n">
        <v>0.29</v>
      </c>
      <c r="F1108" s="334" t="inlineStr">
        <is>
          <t>200</t>
        </is>
      </c>
      <c r="G1108" s="334" t="inlineStr">
        <is>
          <t>Tubo PVC</t>
        </is>
      </c>
      <c r="H1108" s="340" t="n">
        <v>0.6</v>
      </c>
      <c r="I1108" s="340" t="n">
        <v>0.14</v>
      </c>
      <c r="J1108" s="365" t="inlineStr">
        <is>
          <t>PENDENTE</t>
        </is>
      </c>
    </row>
    <row r="1109" ht="15" customHeight="1" s="290">
      <c r="A1109" s="296" t="inlineStr">
        <is>
          <t>AGUA</t>
        </is>
      </c>
      <c r="B1109" s="296" t="inlineStr">
        <is>
          <t>T-556</t>
        </is>
      </c>
      <c r="C1109" s="296" t="inlineStr">
        <is>
          <t>PI 175</t>
        </is>
      </c>
      <c r="D1109" s="349" t="inlineStr">
        <is>
          <t>PI 174</t>
        </is>
      </c>
      <c r="E1109" s="345" t="n">
        <v>0.35</v>
      </c>
      <c r="F1109" s="349" t="inlineStr">
        <is>
          <t>200</t>
        </is>
      </c>
      <c r="G1109" s="349" t="inlineStr">
        <is>
          <t>Tubo PVC</t>
        </is>
      </c>
      <c r="H1109" s="345" t="n">
        <v>0.6</v>
      </c>
      <c r="I1109" s="345" t="n">
        <v>0.17</v>
      </c>
      <c r="J1109" s="365" t="inlineStr">
        <is>
          <t>PENDENTE</t>
        </is>
      </c>
    </row>
    <row r="1110" ht="15" customHeight="1" s="290">
      <c r="A1110" s="295" t="inlineStr">
        <is>
          <t>AGUA</t>
        </is>
      </c>
      <c r="B1110" s="295" t="inlineStr">
        <is>
          <t>T-557</t>
        </is>
      </c>
      <c r="C1110" s="295" t="inlineStr">
        <is>
          <t>PI 202</t>
        </is>
      </c>
      <c r="D1110" s="334" t="inlineStr">
        <is>
          <t>PI 203</t>
        </is>
      </c>
      <c r="E1110" s="340" t="n">
        <v>0.29</v>
      </c>
      <c r="F1110" s="334" t="inlineStr">
        <is>
          <t>200</t>
        </is>
      </c>
      <c r="G1110" s="334" t="inlineStr">
        <is>
          <t>Tubo PVC</t>
        </is>
      </c>
      <c r="H1110" s="340" t="n">
        <v>0.6</v>
      </c>
      <c r="I1110" s="340" t="n">
        <v>0.14</v>
      </c>
      <c r="J1110" s="365" t="inlineStr">
        <is>
          <t>PENDENTE</t>
        </is>
      </c>
    </row>
    <row r="1111" ht="15" customHeight="1" s="290">
      <c r="A1111" s="296" t="inlineStr">
        <is>
          <t>AGUA</t>
        </is>
      </c>
      <c r="B1111" s="296" t="inlineStr">
        <is>
          <t>T-558</t>
        </is>
      </c>
      <c r="C1111" s="296" t="inlineStr">
        <is>
          <t>PI 172</t>
        </is>
      </c>
      <c r="D1111" s="349" t="inlineStr">
        <is>
          <t>PI 173</t>
        </is>
      </c>
      <c r="E1111" s="345" t="n">
        <v>0.37</v>
      </c>
      <c r="F1111" s="349" t="inlineStr">
        <is>
          <t>200</t>
        </is>
      </c>
      <c r="G1111" s="349" t="inlineStr">
        <is>
          <t>Tubo PVC</t>
        </is>
      </c>
      <c r="H1111" s="345" t="n">
        <v>0.6</v>
      </c>
      <c r="I1111" s="345" t="n">
        <v>0.18</v>
      </c>
      <c r="J1111" s="365" t="inlineStr">
        <is>
          <t>PENDENTE</t>
        </is>
      </c>
    </row>
    <row r="1112" ht="15" customHeight="1" s="290">
      <c r="A1112" s="295" t="inlineStr">
        <is>
          <t>AGUA</t>
        </is>
      </c>
      <c r="B1112" s="295" t="inlineStr">
        <is>
          <t>T-559</t>
        </is>
      </c>
      <c r="C1112" s="295" t="inlineStr">
        <is>
          <t>PI 206</t>
        </is>
      </c>
      <c r="D1112" s="334" t="inlineStr">
        <is>
          <t>PI 210</t>
        </is>
      </c>
      <c r="E1112" s="340" t="n">
        <v>0.3</v>
      </c>
      <c r="F1112" s="334" t="inlineStr">
        <is>
          <t>200</t>
        </is>
      </c>
      <c r="G1112" s="334" t="inlineStr">
        <is>
          <t>Tubo PVC</t>
        </is>
      </c>
      <c r="H1112" s="340" t="n">
        <v>1</v>
      </c>
      <c r="I1112" s="340" t="n">
        <v>0.24</v>
      </c>
      <c r="J1112" s="365" t="inlineStr">
        <is>
          <t>PENDENTE</t>
        </is>
      </c>
    </row>
    <row r="1113" ht="15" customHeight="1" s="290">
      <c r="A1113" s="296" t="inlineStr">
        <is>
          <t>AGUA</t>
        </is>
      </c>
      <c r="B1113" s="296" t="inlineStr">
        <is>
          <t>T-560</t>
        </is>
      </c>
      <c r="C1113" s="296" t="inlineStr">
        <is>
          <t>PV 23</t>
        </is>
      </c>
      <c r="D1113" s="349" t="inlineStr">
        <is>
          <t>PV 25</t>
        </is>
      </c>
      <c r="E1113" s="345" t="n">
        <v>0.59</v>
      </c>
      <c r="F1113" s="349" t="inlineStr">
        <is>
          <t>200</t>
        </is>
      </c>
      <c r="G1113" s="349" t="inlineStr">
        <is>
          <t>Tubo PVC</t>
        </is>
      </c>
      <c r="H1113" s="345" t="n">
        <v>0.6</v>
      </c>
      <c r="I1113" s="345" t="n">
        <v>0.28</v>
      </c>
      <c r="J1113" s="365" t="inlineStr">
        <is>
          <t>PENDENTE</t>
        </is>
      </c>
    </row>
    <row r="1114" ht="15" customHeight="1" s="290">
      <c r="A1114" s="295" t="inlineStr">
        <is>
          <t>AGUA</t>
        </is>
      </c>
      <c r="B1114" s="295" t="inlineStr">
        <is>
          <t>T-561</t>
        </is>
      </c>
      <c r="C1114" s="295" t="inlineStr">
        <is>
          <t>PI 192</t>
        </is>
      </c>
      <c r="D1114" s="334" t="inlineStr">
        <is>
          <t>PI 191</t>
        </is>
      </c>
      <c r="E1114" s="340" t="n">
        <v>0.46</v>
      </c>
      <c r="F1114" s="334" t="inlineStr">
        <is>
          <t>200</t>
        </is>
      </c>
      <c r="G1114" s="334" t="inlineStr">
        <is>
          <t>Tubo PVC</t>
        </is>
      </c>
      <c r="H1114" s="340" t="n">
        <v>0.9</v>
      </c>
      <c r="I1114" s="340" t="n">
        <v>0.33</v>
      </c>
      <c r="J1114" s="365" t="inlineStr">
        <is>
          <t>PENDENTE</t>
        </is>
      </c>
    </row>
    <row r="1115" ht="15" customHeight="1" s="290">
      <c r="A1115" s="296" t="inlineStr">
        <is>
          <t>AGUA</t>
        </is>
      </c>
      <c r="B1115" s="296" t="inlineStr">
        <is>
          <t>T-562</t>
        </is>
      </c>
      <c r="C1115" s="296" t="inlineStr">
        <is>
          <t>PV 22</t>
        </is>
      </c>
      <c r="D1115" s="349" t="inlineStr">
        <is>
          <t>PI 187</t>
        </is>
      </c>
      <c r="E1115" s="345" t="n">
        <v>0.38</v>
      </c>
      <c r="F1115" s="349" t="inlineStr">
        <is>
          <t>200</t>
        </is>
      </c>
      <c r="G1115" s="349" t="inlineStr">
        <is>
          <t>Tubo PVC</t>
        </is>
      </c>
      <c r="H1115" s="345" t="n">
        <v>0.38</v>
      </c>
      <c r="I1115" s="345" t="n">
        <v>0.12</v>
      </c>
      <c r="J1115" s="365" t="inlineStr">
        <is>
          <t>PENDENTE</t>
        </is>
      </c>
    </row>
    <row r="1116" ht="15" customHeight="1" s="290">
      <c r="A1116" s="295" t="inlineStr">
        <is>
          <t>AGUA</t>
        </is>
      </c>
      <c r="B1116" s="295" t="inlineStr">
        <is>
          <t>T-563</t>
        </is>
      </c>
      <c r="C1116" s="295" t="inlineStr">
        <is>
          <t>PV 18</t>
        </is>
      </c>
      <c r="D1116" s="334" t="inlineStr">
        <is>
          <t>PI 184</t>
        </is>
      </c>
      <c r="E1116" s="340" t="n">
        <v>0.39</v>
      </c>
      <c r="F1116" s="334" t="inlineStr">
        <is>
          <t>200</t>
        </is>
      </c>
      <c r="G1116" s="334" t="inlineStr">
        <is>
          <t>Tubo PVC</t>
        </is>
      </c>
      <c r="H1116" s="340" t="n">
        <v>0.6</v>
      </c>
      <c r="I1116" s="340" t="n">
        <v>0.19</v>
      </c>
      <c r="J1116" s="365" t="inlineStr">
        <is>
          <t>PENDENTE</t>
        </is>
      </c>
    </row>
    <row r="1117" ht="15" customHeight="1" s="290">
      <c r="A1117" s="296" t="inlineStr">
        <is>
          <t>AGUA</t>
        </is>
      </c>
      <c r="B1117" s="296" t="inlineStr">
        <is>
          <t>T-564</t>
        </is>
      </c>
      <c r="C1117" s="296" t="inlineStr">
        <is>
          <t>PI 167</t>
        </is>
      </c>
      <c r="D1117" s="349" t="inlineStr">
        <is>
          <t>PI 184</t>
        </is>
      </c>
      <c r="E1117" s="345" t="n">
        <v>0.38</v>
      </c>
      <c r="F1117" s="349" t="inlineStr">
        <is>
          <t>200</t>
        </is>
      </c>
      <c r="G1117" s="349" t="inlineStr">
        <is>
          <t>Tubo PVC</t>
        </is>
      </c>
      <c r="H1117" s="345" t="n">
        <v>0.6</v>
      </c>
      <c r="I1117" s="345" t="n">
        <v>0.18</v>
      </c>
      <c r="J1117" s="365" t="inlineStr">
        <is>
          <t>PENDENTE</t>
        </is>
      </c>
    </row>
    <row r="1118" ht="15" customHeight="1" s="290">
      <c r="A1118" s="295" t="inlineStr">
        <is>
          <t>AGUA</t>
        </is>
      </c>
      <c r="B1118" s="295" t="inlineStr">
        <is>
          <t>T-565</t>
        </is>
      </c>
      <c r="C1118" s="295" t="inlineStr">
        <is>
          <t>PI 166</t>
        </is>
      </c>
      <c r="D1118" s="334" t="inlineStr">
        <is>
          <t>PI 167</t>
        </is>
      </c>
      <c r="E1118" s="340" t="n">
        <v>0.22</v>
      </c>
      <c r="F1118" s="334" t="inlineStr">
        <is>
          <t>200</t>
        </is>
      </c>
      <c r="G1118" s="334" t="inlineStr">
        <is>
          <t>Tubo PVC</t>
        </is>
      </c>
      <c r="H1118" s="340" t="n">
        <v>0.6</v>
      </c>
      <c r="I1118" s="340" t="n">
        <v>0.11</v>
      </c>
      <c r="J1118" s="365" t="inlineStr">
        <is>
          <t>PENDENTE</t>
        </is>
      </c>
    </row>
    <row r="1119" ht="15" customHeight="1" s="290">
      <c r="A1119" s="296" t="inlineStr">
        <is>
          <t>AGUA</t>
        </is>
      </c>
      <c r="B1119" s="296" t="inlineStr">
        <is>
          <t>T-566</t>
        </is>
      </c>
      <c r="C1119" s="296" t="inlineStr">
        <is>
          <t>PV 16</t>
        </is>
      </c>
      <c r="D1119" s="349" t="inlineStr">
        <is>
          <t>PI 183</t>
        </is>
      </c>
      <c r="E1119" s="345" t="n">
        <v>0.22</v>
      </c>
      <c r="F1119" s="349" t="inlineStr">
        <is>
          <t>200</t>
        </is>
      </c>
      <c r="G1119" s="349" t="inlineStr">
        <is>
          <t>Tubo PVC</t>
        </is>
      </c>
      <c r="H1119" s="345" t="n">
        <v>0.6</v>
      </c>
      <c r="I1119" s="345" t="n">
        <v>0.11</v>
      </c>
      <c r="J1119" s="365" t="inlineStr">
        <is>
          <t>PENDENTE</t>
        </is>
      </c>
    </row>
    <row r="1120" ht="15" customHeight="1" s="290">
      <c r="A1120" s="295" t="inlineStr">
        <is>
          <t>AGUA</t>
        </is>
      </c>
      <c r="B1120" s="295" t="inlineStr">
        <is>
          <t>T-567</t>
        </is>
      </c>
      <c r="C1120" s="295" t="inlineStr">
        <is>
          <t>PI 120</t>
        </is>
      </c>
      <c r="D1120" s="334" t="inlineStr">
        <is>
          <t>PI 122</t>
        </is>
      </c>
      <c r="E1120" s="340" t="n">
        <v>0.21</v>
      </c>
      <c r="F1120" s="334" t="inlineStr">
        <is>
          <t>200</t>
        </is>
      </c>
      <c r="G1120" s="334" t="inlineStr">
        <is>
          <t>Tubo PVC</t>
        </is>
      </c>
      <c r="H1120" s="340" t="n">
        <v>0.6</v>
      </c>
      <c r="I1120" s="340" t="n">
        <v>0.1</v>
      </c>
      <c r="J1120" s="365" t="inlineStr">
        <is>
          <t>PENDENTE</t>
        </is>
      </c>
    </row>
    <row r="1121" ht="15" customHeight="1" s="290">
      <c r="A1121" s="296" t="inlineStr">
        <is>
          <t>AGUA</t>
        </is>
      </c>
      <c r="B1121" s="296" t="inlineStr">
        <is>
          <t>T-568</t>
        </is>
      </c>
      <c r="C1121" s="296" t="inlineStr">
        <is>
          <t>PI 109</t>
        </is>
      </c>
      <c r="D1121" s="349" t="inlineStr">
        <is>
          <t>PI 108</t>
        </is>
      </c>
      <c r="E1121" s="345" t="n">
        <v>0.17</v>
      </c>
      <c r="F1121" s="349" t="inlineStr">
        <is>
          <t>200</t>
        </is>
      </c>
      <c r="G1121" s="349" t="inlineStr">
        <is>
          <t>Tubo PVC</t>
        </is>
      </c>
      <c r="H1121" s="345" t="n">
        <v>0.6</v>
      </c>
      <c r="I1121" s="345" t="n">
        <v>0.08</v>
      </c>
      <c r="J1121" s="365" t="inlineStr">
        <is>
          <t>PENDENTE</t>
        </is>
      </c>
    </row>
    <row r="1122" ht="15" customHeight="1" s="290">
      <c r="A1122" s="295" t="inlineStr">
        <is>
          <t>AGUA</t>
        </is>
      </c>
      <c r="B1122" s="295" t="inlineStr">
        <is>
          <t>T-569</t>
        </is>
      </c>
      <c r="C1122" s="295" t="inlineStr">
        <is>
          <t>PI 163</t>
        </is>
      </c>
      <c r="D1122" s="334" t="inlineStr">
        <is>
          <t>PV 08</t>
        </is>
      </c>
      <c r="E1122" s="340" t="n">
        <v>0.23</v>
      </c>
      <c r="F1122" s="334" t="inlineStr">
        <is>
          <t>200</t>
        </is>
      </c>
      <c r="G1122" s="334" t="inlineStr">
        <is>
          <t>Tubo PVC</t>
        </is>
      </c>
      <c r="H1122" s="340" t="n">
        <v>0.6</v>
      </c>
      <c r="I1122" s="340" t="n">
        <v>0.11</v>
      </c>
      <c r="J1122" s="365" t="inlineStr">
        <is>
          <t>PENDENTE</t>
        </is>
      </c>
    </row>
    <row r="1123" ht="15" customHeight="1" s="290">
      <c r="A1123" s="296" t="inlineStr">
        <is>
          <t>AGUA</t>
        </is>
      </c>
      <c r="B1123" s="296" t="inlineStr">
        <is>
          <t>T-570</t>
        </is>
      </c>
      <c r="C1123" s="296" t="inlineStr">
        <is>
          <t>PV 12</t>
        </is>
      </c>
      <c r="D1123" s="349" t="inlineStr">
        <is>
          <t>PV 11</t>
        </is>
      </c>
      <c r="E1123" s="345" t="n">
        <v>0.21</v>
      </c>
      <c r="F1123" s="349" t="inlineStr">
        <is>
          <t>200</t>
        </is>
      </c>
      <c r="G1123" s="349" t="inlineStr">
        <is>
          <t>Tubo PVC</t>
        </is>
      </c>
      <c r="H1123" s="345" t="n">
        <v>0.6</v>
      </c>
      <c r="I1123" s="345" t="n">
        <v>0.1</v>
      </c>
      <c r="J1123" s="365" t="inlineStr">
        <is>
          <t>PENDENTE</t>
        </is>
      </c>
    </row>
    <row r="1124" ht="15" customHeight="1" s="290">
      <c r="A1124" s="295" t="inlineStr">
        <is>
          <t>AGUA</t>
        </is>
      </c>
      <c r="B1124" s="295" t="inlineStr">
        <is>
          <t>T-571</t>
        </is>
      </c>
      <c r="C1124" s="295" t="inlineStr">
        <is>
          <t>PI 271</t>
        </is>
      </c>
      <c r="D1124" s="334" t="inlineStr">
        <is>
          <t>PV 11</t>
        </is>
      </c>
      <c r="E1124" s="340" t="n">
        <v>0.33</v>
      </c>
      <c r="F1124" s="334" t="inlineStr">
        <is>
          <t>200</t>
        </is>
      </c>
      <c r="G1124" s="334" t="inlineStr">
        <is>
          <t>Tubo PVC</t>
        </is>
      </c>
      <c r="H1124" s="340" t="n">
        <v>0.6</v>
      </c>
      <c r="I1124" s="340" t="n">
        <v>0.16</v>
      </c>
      <c r="J1124" s="365" t="inlineStr">
        <is>
          <t>PENDENTE</t>
        </is>
      </c>
    </row>
    <row r="1125" ht="15" customHeight="1" s="290">
      <c r="A1125" s="296" t="inlineStr">
        <is>
          <t>AGUA</t>
        </is>
      </c>
      <c r="B1125" s="296" t="inlineStr">
        <is>
          <t>T-572</t>
        </is>
      </c>
      <c r="C1125" s="296" t="inlineStr">
        <is>
          <t>PI 271</t>
        </is>
      </c>
      <c r="D1125" s="349" t="inlineStr">
        <is>
          <t>PI 269</t>
        </is>
      </c>
      <c r="E1125" s="345" t="n">
        <v>0.3</v>
      </c>
      <c r="F1125" s="349" t="inlineStr">
        <is>
          <t>200</t>
        </is>
      </c>
      <c r="G1125" s="349" t="inlineStr">
        <is>
          <t>Tubo PVC</t>
        </is>
      </c>
      <c r="H1125" s="345" t="n">
        <v>0.6</v>
      </c>
      <c r="I1125" s="345" t="n">
        <v>0.14</v>
      </c>
      <c r="J1125" s="365" t="inlineStr">
        <is>
          <t>PENDENTE</t>
        </is>
      </c>
    </row>
    <row r="1126" ht="15" customHeight="1" s="290">
      <c r="A1126" s="295" t="inlineStr">
        <is>
          <t>AGUA</t>
        </is>
      </c>
      <c r="B1126" s="295" t="inlineStr">
        <is>
          <t>T-573</t>
        </is>
      </c>
      <c r="C1126" s="295" t="inlineStr">
        <is>
          <t>PI 269</t>
        </is>
      </c>
      <c r="D1126" s="334" t="inlineStr">
        <is>
          <t>PI 268</t>
        </is>
      </c>
      <c r="E1126" s="340" t="n">
        <v>0.39</v>
      </c>
      <c r="F1126" s="334" t="inlineStr">
        <is>
          <t>200</t>
        </is>
      </c>
      <c r="G1126" s="334" t="inlineStr">
        <is>
          <t>Tubo PVC</t>
        </is>
      </c>
      <c r="H1126" s="340" t="n">
        <v>0.6</v>
      </c>
      <c r="I1126" s="340" t="n">
        <v>0.19</v>
      </c>
      <c r="J1126" s="365" t="inlineStr">
        <is>
          <t>PENDENTE</t>
        </is>
      </c>
    </row>
    <row r="1127" ht="15" customHeight="1" s="290">
      <c r="A1127" s="296" t="inlineStr">
        <is>
          <t>AGUA</t>
        </is>
      </c>
      <c r="B1127" s="296" t="inlineStr">
        <is>
          <t>T-574</t>
        </is>
      </c>
      <c r="C1127" s="296" t="inlineStr">
        <is>
          <t>PI 104</t>
        </is>
      </c>
      <c r="D1127" s="349" t="inlineStr">
        <is>
          <t>PI 105</t>
        </is>
      </c>
      <c r="E1127" s="345" t="n">
        <v>0.22</v>
      </c>
      <c r="F1127" s="349" t="inlineStr">
        <is>
          <t>200</t>
        </is>
      </c>
      <c r="G1127" s="349" t="inlineStr">
        <is>
          <t>Tubo PVC</t>
        </is>
      </c>
      <c r="H1127" s="345" t="n">
        <v>0.6</v>
      </c>
      <c r="I1127" s="345" t="n">
        <v>0.11</v>
      </c>
      <c r="J1127" s="365" t="inlineStr">
        <is>
          <t>PENDENTE</t>
        </is>
      </c>
    </row>
    <row r="1128" ht="15" customHeight="1" s="290">
      <c r="A1128" s="295" t="inlineStr">
        <is>
          <t>AGUA</t>
        </is>
      </c>
      <c r="B1128" s="295" t="inlineStr">
        <is>
          <t>T-575</t>
        </is>
      </c>
      <c r="C1128" s="295" t="inlineStr">
        <is>
          <t>PI 112</t>
        </is>
      </c>
      <c r="D1128" s="334" t="inlineStr">
        <is>
          <t>PI 248</t>
        </is>
      </c>
      <c r="E1128" s="340" t="n">
        <v>0.33</v>
      </c>
      <c r="F1128" s="334" t="inlineStr">
        <is>
          <t>200</t>
        </is>
      </c>
      <c r="G1128" s="334" t="inlineStr">
        <is>
          <t>Tubo PVC</t>
        </is>
      </c>
      <c r="H1128" s="340" t="n">
        <v>1.28</v>
      </c>
      <c r="I1128" s="340" t="n">
        <v>0.34</v>
      </c>
      <c r="J1128" s="365" t="inlineStr">
        <is>
          <t>PENDENTE</t>
        </is>
      </c>
    </row>
    <row r="1129" ht="15" customHeight="1" s="290">
      <c r="A1129" s="296" t="inlineStr">
        <is>
          <t>AGUA</t>
        </is>
      </c>
      <c r="B1129" s="296" t="inlineStr">
        <is>
          <t>T-576</t>
        </is>
      </c>
      <c r="C1129" s="296" t="inlineStr">
        <is>
          <t>PI 262</t>
        </is>
      </c>
      <c r="D1129" s="349" t="inlineStr">
        <is>
          <t>PI 263</t>
        </is>
      </c>
      <c r="E1129" s="345" t="n">
        <v>0.26</v>
      </c>
      <c r="F1129" s="349" t="inlineStr">
        <is>
          <t>200</t>
        </is>
      </c>
      <c r="G1129" s="349" t="inlineStr">
        <is>
          <t>Tubo PVC</t>
        </is>
      </c>
      <c r="H1129" s="345" t="n">
        <v>0.6</v>
      </c>
      <c r="I1129" s="345" t="n">
        <v>0.12</v>
      </c>
      <c r="J1129" s="365" t="inlineStr">
        <is>
          <t>PENDENTE</t>
        </is>
      </c>
    </row>
    <row r="1130" ht="15" customHeight="1" s="290">
      <c r="A1130" s="295" t="inlineStr">
        <is>
          <t>AGUA</t>
        </is>
      </c>
      <c r="B1130" s="295" t="inlineStr">
        <is>
          <t>T-577</t>
        </is>
      </c>
      <c r="C1130" s="295" t="inlineStr">
        <is>
          <t>PV 09</t>
        </is>
      </c>
      <c r="D1130" s="334" t="inlineStr">
        <is>
          <t>PI 268</t>
        </is>
      </c>
      <c r="E1130" s="340" t="n">
        <v>0.23</v>
      </c>
      <c r="F1130" s="334" t="inlineStr">
        <is>
          <t>200</t>
        </is>
      </c>
      <c r="G1130" s="334" t="inlineStr">
        <is>
          <t>Tubo PVC</t>
        </is>
      </c>
      <c r="H1130" s="340" t="n">
        <v>0.6</v>
      </c>
      <c r="I1130" s="340" t="n">
        <v>0.11</v>
      </c>
      <c r="J1130" s="365" t="inlineStr">
        <is>
          <t>PENDENTE</t>
        </is>
      </c>
    </row>
    <row r="1131" ht="15" customHeight="1" s="290">
      <c r="A1131" s="296" t="inlineStr">
        <is>
          <t>AGUA</t>
        </is>
      </c>
      <c r="B1131" s="296" t="inlineStr">
        <is>
          <t>T-578</t>
        </is>
      </c>
      <c r="C1131" s="296" t="inlineStr">
        <is>
          <t>PI 266</t>
        </is>
      </c>
      <c r="D1131" s="349" t="inlineStr">
        <is>
          <t>PI 267</t>
        </is>
      </c>
      <c r="E1131" s="345" t="n">
        <v>0.28</v>
      </c>
      <c r="F1131" s="349" t="inlineStr">
        <is>
          <t>200</t>
        </is>
      </c>
      <c r="G1131" s="349" t="inlineStr">
        <is>
          <t>Tubo PVC</t>
        </is>
      </c>
      <c r="H1131" s="345" t="n">
        <v>0.6</v>
      </c>
      <c r="I1131" s="345" t="n">
        <v>0.13</v>
      </c>
      <c r="J1131" s="365" t="inlineStr">
        <is>
          <t>PENDENTE</t>
        </is>
      </c>
    </row>
    <row r="1132" ht="15" customHeight="1" s="290">
      <c r="A1132" s="295" t="inlineStr">
        <is>
          <t>AGUA</t>
        </is>
      </c>
      <c r="B1132" s="295" t="inlineStr">
        <is>
          <t>T-579</t>
        </is>
      </c>
      <c r="C1132" s="295" t="inlineStr">
        <is>
          <t>PV 14</t>
        </is>
      </c>
      <c r="D1132" s="334" t="inlineStr">
        <is>
          <t>PV 13</t>
        </is>
      </c>
      <c r="E1132" s="340" t="n">
        <v>0.35</v>
      </c>
      <c r="F1132" s="334" t="inlineStr">
        <is>
          <t>200</t>
        </is>
      </c>
      <c r="G1132" s="334" t="inlineStr">
        <is>
          <t>Tubo PVC</t>
        </is>
      </c>
      <c r="H1132" s="340" t="n">
        <v>0.5</v>
      </c>
      <c r="I1132" s="340" t="n">
        <v>0.14</v>
      </c>
      <c r="J1132" s="365" t="inlineStr">
        <is>
          <t>PENDENTE</t>
        </is>
      </c>
    </row>
    <row r="1133" ht="15" customHeight="1" s="290">
      <c r="A1133" s="296" t="inlineStr">
        <is>
          <t>AGUA</t>
        </is>
      </c>
      <c r="B1133" s="296" t="inlineStr">
        <is>
          <t>T-580</t>
        </is>
      </c>
      <c r="C1133" s="296" t="inlineStr">
        <is>
          <t>PI 166</t>
        </is>
      </c>
      <c r="D1133" s="349" t="inlineStr">
        <is>
          <t>PI 121</t>
        </is>
      </c>
      <c r="E1133" s="345" t="n">
        <v>0.21</v>
      </c>
      <c r="F1133" s="349" t="inlineStr">
        <is>
          <t>200</t>
        </is>
      </c>
      <c r="G1133" s="349" t="inlineStr">
        <is>
          <t>Tubo PVC</t>
        </is>
      </c>
      <c r="H1133" s="345" t="n">
        <v>0.6</v>
      </c>
      <c r="I1133" s="345" t="n">
        <v>0.1</v>
      </c>
      <c r="J1133" s="365" t="inlineStr">
        <is>
          <t>PENDENTE</t>
        </is>
      </c>
    </row>
    <row r="1134" ht="15" customHeight="1" s="290">
      <c r="A1134" s="295" t="inlineStr">
        <is>
          <t>AGUA</t>
        </is>
      </c>
      <c r="B1134" s="295" t="inlineStr">
        <is>
          <t>T-581</t>
        </is>
      </c>
      <c r="C1134" s="295" t="inlineStr">
        <is>
          <t>PI 170</t>
        </is>
      </c>
      <c r="D1134" s="334" t="inlineStr">
        <is>
          <t>PI 121</t>
        </is>
      </c>
      <c r="E1134" s="340" t="n">
        <v>0.21</v>
      </c>
      <c r="F1134" s="334" t="inlineStr">
        <is>
          <t>200</t>
        </is>
      </c>
      <c r="G1134" s="334" t="inlineStr">
        <is>
          <t>Tubo PVC</t>
        </is>
      </c>
      <c r="H1134" s="340" t="n">
        <v>0.6</v>
      </c>
      <c r="I1134" s="340" t="n">
        <v>0.1</v>
      </c>
      <c r="J1134" s="365" t="inlineStr">
        <is>
          <t>PENDENTE</t>
        </is>
      </c>
    </row>
    <row r="1135" ht="15" customHeight="1" s="290">
      <c r="A1135" s="296" t="inlineStr">
        <is>
          <t>AGUA</t>
        </is>
      </c>
      <c r="B1135" s="296" t="inlineStr">
        <is>
          <t>T-582</t>
        </is>
      </c>
      <c r="C1135" s="296" t="inlineStr">
        <is>
          <t>PI 167</t>
        </is>
      </c>
      <c r="D1135" s="349" t="inlineStr">
        <is>
          <t>PI 121</t>
        </is>
      </c>
      <c r="E1135" s="345" t="n">
        <v>0.24</v>
      </c>
      <c r="F1135" s="349" t="inlineStr">
        <is>
          <t>200</t>
        </is>
      </c>
      <c r="G1135" s="349" t="inlineStr">
        <is>
          <t>Tubo PVC</t>
        </is>
      </c>
      <c r="H1135" s="345" t="n">
        <v>0.6</v>
      </c>
      <c r="I1135" s="345" t="n">
        <v>0.12</v>
      </c>
      <c r="J1135" s="365" t="inlineStr">
        <is>
          <t>PENDENTE</t>
        </is>
      </c>
    </row>
    <row r="1136" ht="15" customHeight="1" s="290">
      <c r="A1136" s="295" t="inlineStr">
        <is>
          <t>AGUA</t>
        </is>
      </c>
      <c r="B1136" s="295" t="inlineStr">
        <is>
          <t>T-583</t>
        </is>
      </c>
      <c r="C1136" s="295" t="inlineStr">
        <is>
          <t>PV 32</t>
        </is>
      </c>
      <c r="D1136" s="334" t="inlineStr">
        <is>
          <t>PI 214</t>
        </is>
      </c>
      <c r="E1136" s="340" t="n">
        <v>4.01</v>
      </c>
      <c r="F1136" s="334" t="inlineStr">
        <is>
          <t>200</t>
        </is>
      </c>
      <c r="G1136" s="334" t="inlineStr">
        <is>
          <t>Tubo PVC</t>
        </is>
      </c>
      <c r="H1136" s="340" t="n">
        <v>0.6</v>
      </c>
      <c r="I1136" s="340" t="n">
        <v>1.92</v>
      </c>
      <c r="J1136" s="365" t="inlineStr">
        <is>
          <t>PENDENTE</t>
        </is>
      </c>
    </row>
    <row r="1137" ht="15" customHeight="1" s="290">
      <c r="A1137" s="296" t="inlineStr">
        <is>
          <t>AGUA</t>
        </is>
      </c>
      <c r="B1137" s="296" t="inlineStr">
        <is>
          <t>T-584</t>
        </is>
      </c>
      <c r="C1137" s="296" t="inlineStr">
        <is>
          <t>PI 184</t>
        </is>
      </c>
      <c r="D1137" s="349" t="inlineStr">
        <is>
          <t>PI 183</t>
        </is>
      </c>
      <c r="E1137" s="345" t="n">
        <v>1.63</v>
      </c>
      <c r="F1137" s="349" t="inlineStr">
        <is>
          <t>200</t>
        </is>
      </c>
      <c r="G1137" s="349" t="inlineStr">
        <is>
          <t>Tubo PVC</t>
        </is>
      </c>
      <c r="H1137" s="345" t="n">
        <v>0.6</v>
      </c>
      <c r="I1137" s="345" t="n">
        <v>0.78</v>
      </c>
      <c r="J1137" s="365" t="inlineStr">
        <is>
          <t>PENDENTE</t>
        </is>
      </c>
    </row>
    <row r="1138" ht="15" customHeight="1" s="290">
      <c r="A1138" s="295" t="inlineStr">
        <is>
          <t>AGUA</t>
        </is>
      </c>
      <c r="B1138" s="295" t="inlineStr">
        <is>
          <t>T-585</t>
        </is>
      </c>
      <c r="C1138" s="295" t="inlineStr">
        <is>
          <t>PV 19</t>
        </is>
      </c>
      <c r="D1138" s="334" t="inlineStr">
        <is>
          <t>PV 18</t>
        </is>
      </c>
      <c r="E1138" s="340" t="n">
        <v>0.66</v>
      </c>
      <c r="F1138" s="334" t="inlineStr">
        <is>
          <t>200</t>
        </is>
      </c>
      <c r="G1138" s="334" t="inlineStr">
        <is>
          <t>Tubo PVC</t>
        </is>
      </c>
      <c r="H1138" s="340" t="n">
        <v>0.6</v>
      </c>
      <c r="I1138" s="340" t="n">
        <v>0.32</v>
      </c>
      <c r="J1138" s="365" t="inlineStr">
        <is>
          <t>PENDENTE</t>
        </is>
      </c>
    </row>
    <row r="1139" ht="15" customHeight="1" s="290">
      <c r="A1139" s="296" t="inlineStr">
        <is>
          <t>AGUA</t>
        </is>
      </c>
      <c r="B1139" s="296" t="inlineStr">
        <is>
          <t>T-586</t>
        </is>
      </c>
      <c r="C1139" s="296" t="inlineStr">
        <is>
          <t>PI 235</t>
        </is>
      </c>
      <c r="D1139" s="349" t="inlineStr">
        <is>
          <t>PI 179</t>
        </is>
      </c>
      <c r="E1139" s="345" t="n">
        <v>1.15</v>
      </c>
      <c r="F1139" s="349" t="inlineStr">
        <is>
          <t>200</t>
        </is>
      </c>
      <c r="G1139" s="349" t="inlineStr">
        <is>
          <t>Tubo PVC</t>
        </is>
      </c>
      <c r="H1139" s="345" t="n">
        <v>0.6</v>
      </c>
      <c r="I1139" s="345" t="n">
        <v>0.55</v>
      </c>
      <c r="J1139" s="365" t="inlineStr">
        <is>
          <t>PENDENTE</t>
        </is>
      </c>
    </row>
    <row r="1140" ht="15" customHeight="1" s="290">
      <c r="A1140" s="295" t="inlineStr">
        <is>
          <t>AGUA</t>
        </is>
      </c>
      <c r="B1140" s="295" t="inlineStr">
        <is>
          <t>T-587</t>
        </is>
      </c>
      <c r="C1140" s="295" t="inlineStr">
        <is>
          <t>PI 192</t>
        </is>
      </c>
      <c r="D1140" s="334" t="inlineStr">
        <is>
          <t>PV 23</t>
        </is>
      </c>
      <c r="E1140" s="340" t="n">
        <v>0.71</v>
      </c>
      <c r="F1140" s="334" t="inlineStr">
        <is>
          <t>200</t>
        </is>
      </c>
      <c r="G1140" s="334" t="inlineStr">
        <is>
          <t>Tubo PVC</t>
        </is>
      </c>
      <c r="H1140" s="340" t="n">
        <v>0.6</v>
      </c>
      <c r="I1140" s="340" t="n">
        <v>0.34</v>
      </c>
      <c r="J1140" s="365" t="inlineStr">
        <is>
          <t>PENDENTE</t>
        </is>
      </c>
    </row>
    <row r="1141" ht="15" customHeight="1" s="290">
      <c r="A1141" s="296" t="inlineStr">
        <is>
          <t>AGUA</t>
        </is>
      </c>
      <c r="B1141" s="296" t="inlineStr">
        <is>
          <t>T-588</t>
        </is>
      </c>
      <c r="C1141" s="296" t="inlineStr">
        <is>
          <t>PI 107</t>
        </is>
      </c>
      <c r="D1141" s="349" t="inlineStr">
        <is>
          <t>PI 106</t>
        </is>
      </c>
      <c r="E1141" s="345" t="n">
        <v>0.23</v>
      </c>
      <c r="F1141" s="349" t="inlineStr">
        <is>
          <t>200</t>
        </is>
      </c>
      <c r="G1141" s="349" t="inlineStr">
        <is>
          <t>Tubo PVC</t>
        </is>
      </c>
      <c r="H1141" s="345" t="n">
        <v>0.6</v>
      </c>
      <c r="I1141" s="345" t="n">
        <v>0.11</v>
      </c>
      <c r="J1141" s="365" t="inlineStr">
        <is>
          <t>PENDENTE</t>
        </is>
      </c>
    </row>
    <row r="1142" ht="15" customHeight="1" s="290">
      <c r="A1142" s="295" t="inlineStr">
        <is>
          <t>AGUA</t>
        </is>
      </c>
      <c r="B1142" s="295" t="inlineStr">
        <is>
          <t>T-589</t>
        </is>
      </c>
      <c r="C1142" s="295" t="inlineStr">
        <is>
          <t>PI 115</t>
        </is>
      </c>
      <c r="D1142" s="334" t="inlineStr">
        <is>
          <t>PI 116</t>
        </is>
      </c>
      <c r="E1142" s="340" t="n">
        <v>0.61</v>
      </c>
      <c r="F1142" s="334" t="inlineStr">
        <is>
          <t>200</t>
        </is>
      </c>
      <c r="G1142" s="334" t="inlineStr">
        <is>
          <t>Tubo PVC</t>
        </is>
      </c>
      <c r="H1142" s="340" t="n">
        <v>0.6</v>
      </c>
      <c r="I1142" s="340" t="n">
        <v>0.29</v>
      </c>
      <c r="J1142" s="365" t="inlineStr">
        <is>
          <t>PENDENTE</t>
        </is>
      </c>
    </row>
    <row r="1143" ht="15" customHeight="1" s="290">
      <c r="A1143" s="296" t="inlineStr">
        <is>
          <t>AGUA</t>
        </is>
      </c>
      <c r="B1143" s="296" t="inlineStr">
        <is>
          <t>T-590</t>
        </is>
      </c>
      <c r="C1143" s="296" t="inlineStr">
        <is>
          <t>PV 12</t>
        </is>
      </c>
      <c r="D1143" s="349" t="inlineStr">
        <is>
          <t>PI 271</t>
        </is>
      </c>
      <c r="E1143" s="345" t="n">
        <v>0.92</v>
      </c>
      <c r="F1143" s="349" t="inlineStr">
        <is>
          <t>200</t>
        </is>
      </c>
      <c r="G1143" s="349" t="inlineStr">
        <is>
          <t>Tubo PVC</t>
        </is>
      </c>
      <c r="H1143" s="345" t="n">
        <v>0.6</v>
      </c>
      <c r="I1143" s="345" t="n">
        <v>0.44</v>
      </c>
      <c r="J1143" s="365" t="inlineStr">
        <is>
          <t>PENDENTE</t>
        </is>
      </c>
    </row>
    <row r="1144" ht="15" customHeight="1" s="290">
      <c r="A1144" s="295" t="inlineStr">
        <is>
          <t>AGUA</t>
        </is>
      </c>
      <c r="B1144" s="295" t="inlineStr">
        <is>
          <t>T-591</t>
        </is>
      </c>
      <c r="C1144" s="295" t="inlineStr">
        <is>
          <t>PI 104</t>
        </is>
      </c>
      <c r="D1144" s="334" t="inlineStr">
        <is>
          <t>PI 103</t>
        </is>
      </c>
      <c r="E1144" s="340" t="n">
        <v>0.65</v>
      </c>
      <c r="F1144" s="334" t="inlineStr">
        <is>
          <t>200</t>
        </is>
      </c>
      <c r="G1144" s="334" t="inlineStr">
        <is>
          <t>Tubo PVC</t>
        </is>
      </c>
      <c r="H1144" s="340" t="n">
        <v>0.6</v>
      </c>
      <c r="I1144" s="340" t="n">
        <v>0.31</v>
      </c>
      <c r="J1144" s="365" t="inlineStr">
        <is>
          <t>PENDENTE</t>
        </is>
      </c>
    </row>
    <row r="1145" ht="15" customHeight="1" s="290">
      <c r="A1145" s="296" t="inlineStr">
        <is>
          <t>AGUA</t>
        </is>
      </c>
      <c r="B1145" s="296" t="inlineStr">
        <is>
          <t>T-592</t>
        </is>
      </c>
      <c r="C1145" s="296" t="inlineStr">
        <is>
          <t>PI 165</t>
        </is>
      </c>
      <c r="D1145" s="349" t="inlineStr">
        <is>
          <t>PI 164</t>
        </is>
      </c>
      <c r="E1145" s="345" t="n">
        <v>1.58</v>
      </c>
      <c r="F1145" s="349" t="inlineStr">
        <is>
          <t>200</t>
        </is>
      </c>
      <c r="G1145" s="349" t="inlineStr">
        <is>
          <t>Tubo PVC</t>
        </is>
      </c>
      <c r="H1145" s="345" t="n">
        <v>0.6</v>
      </c>
      <c r="I1145" s="345" t="n">
        <v>0.76</v>
      </c>
      <c r="J1145" s="365" t="inlineStr">
        <is>
          <t>PENDENTE</t>
        </is>
      </c>
    </row>
    <row r="1146" ht="15" customHeight="1" s="290">
      <c r="A1146" s="295" t="inlineStr">
        <is>
          <t>AGUA</t>
        </is>
      </c>
      <c r="B1146" s="295" t="inlineStr">
        <is>
          <t>T-593</t>
        </is>
      </c>
      <c r="C1146" s="295" t="inlineStr">
        <is>
          <t>PI 153</t>
        </is>
      </c>
      <c r="D1146" s="334" t="inlineStr">
        <is>
          <t>PI 146</t>
        </is>
      </c>
      <c r="E1146" s="340" t="n">
        <v>1.15</v>
      </c>
      <c r="F1146" s="334" t="inlineStr">
        <is>
          <t>200</t>
        </is>
      </c>
      <c r="G1146" s="334" t="inlineStr">
        <is>
          <t>Tubo PVC</t>
        </is>
      </c>
      <c r="H1146" s="340" t="n">
        <v>0.6</v>
      </c>
      <c r="I1146" s="340" t="n">
        <v>0.55</v>
      </c>
      <c r="J1146" s="365" t="inlineStr">
        <is>
          <t>PENDENTE</t>
        </is>
      </c>
    </row>
    <row r="1147" ht="15" customHeight="1" s="290">
      <c r="A1147" s="296" t="inlineStr">
        <is>
          <t>AGUA</t>
        </is>
      </c>
      <c r="B1147" s="296" t="inlineStr">
        <is>
          <t>T-594</t>
        </is>
      </c>
      <c r="C1147" s="296" t="inlineStr">
        <is>
          <t>PI 146</t>
        </is>
      </c>
      <c r="D1147" s="349" t="inlineStr">
        <is>
          <t>PI 145</t>
        </is>
      </c>
      <c r="E1147" s="345" t="n">
        <v>2.05</v>
      </c>
      <c r="F1147" s="349" t="inlineStr">
        <is>
          <t>200</t>
        </is>
      </c>
      <c r="G1147" s="349" t="inlineStr">
        <is>
          <t>Tubo PVC</t>
        </is>
      </c>
      <c r="H1147" s="345" t="n">
        <v>0.6</v>
      </c>
      <c r="I1147" s="345" t="n">
        <v>0.98</v>
      </c>
      <c r="J1147" s="365" t="inlineStr">
        <is>
          <t>PENDENTE</t>
        </is>
      </c>
    </row>
    <row r="1148" ht="15" customHeight="1" s="290">
      <c r="A1148" s="295" t="inlineStr">
        <is>
          <t>AGUA</t>
        </is>
      </c>
      <c r="B1148" s="295" t="inlineStr">
        <is>
          <t>T-595</t>
        </is>
      </c>
      <c r="C1148" s="295" t="inlineStr">
        <is>
          <t>PI 173</t>
        </is>
      </c>
      <c r="D1148" s="334" t="inlineStr">
        <is>
          <t>PI 158</t>
        </is>
      </c>
      <c r="E1148" s="340" t="n">
        <v>4.33</v>
      </c>
      <c r="F1148" s="334" t="inlineStr">
        <is>
          <t>200</t>
        </is>
      </c>
      <c r="G1148" s="334" t="inlineStr">
        <is>
          <t>Tubo PVC</t>
        </is>
      </c>
      <c r="H1148" s="340" t="n">
        <v>0.6</v>
      </c>
      <c r="I1148" s="340" t="n">
        <v>2.08</v>
      </c>
      <c r="J1148" s="365" t="inlineStr">
        <is>
          <t>PENDENTE</t>
        </is>
      </c>
    </row>
    <row r="1149" ht="15" customHeight="1" s="290">
      <c r="A1149" s="296" t="inlineStr">
        <is>
          <t>AGUA</t>
        </is>
      </c>
      <c r="B1149" s="296" t="inlineStr">
        <is>
          <t>T-596</t>
        </is>
      </c>
      <c r="C1149" s="296" t="inlineStr">
        <is>
          <t>PI 160</t>
        </is>
      </c>
      <c r="D1149" s="349" t="inlineStr">
        <is>
          <t>PI 131</t>
        </is>
      </c>
      <c r="E1149" s="345" t="n">
        <v>2.33</v>
      </c>
      <c r="F1149" s="349" t="inlineStr">
        <is>
          <t>200</t>
        </is>
      </c>
      <c r="G1149" s="349" t="inlineStr">
        <is>
          <t>Tubo PVC</t>
        </is>
      </c>
      <c r="H1149" s="345" t="n">
        <v>1.7</v>
      </c>
      <c r="I1149" s="345" t="n">
        <v>3.17</v>
      </c>
      <c r="J1149" s="365" t="inlineStr">
        <is>
          <t>PENDENTE</t>
        </is>
      </c>
    </row>
    <row r="1150" ht="15" customHeight="1" s="290">
      <c r="A1150" s="295" t="inlineStr">
        <is>
          <t>AGUA</t>
        </is>
      </c>
      <c r="B1150" s="295" t="inlineStr">
        <is>
          <t>T-597</t>
        </is>
      </c>
      <c r="C1150" s="295" t="inlineStr">
        <is>
          <t>PI 214</t>
        </is>
      </c>
      <c r="D1150" s="334" t="inlineStr">
        <is>
          <t>PI 213</t>
        </is>
      </c>
      <c r="E1150" s="340" t="n">
        <v>0.92</v>
      </c>
      <c r="F1150" s="334" t="inlineStr">
        <is>
          <t>200</t>
        </is>
      </c>
      <c r="G1150" s="334" t="inlineStr">
        <is>
          <t>Tubo PVC</t>
        </is>
      </c>
      <c r="H1150" s="340" t="n">
        <v>0.6</v>
      </c>
      <c r="I1150" s="340" t="n">
        <v>0.44</v>
      </c>
      <c r="J1150" s="365" t="inlineStr">
        <is>
          <t>PENDENTE</t>
        </is>
      </c>
    </row>
    <row r="1151" ht="15" customHeight="1" s="290">
      <c r="A1151" s="296" t="inlineStr">
        <is>
          <t>AGUA</t>
        </is>
      </c>
      <c r="B1151" s="296" t="inlineStr">
        <is>
          <t>T-598</t>
        </is>
      </c>
      <c r="C1151" s="296" t="inlineStr">
        <is>
          <t>PI 119</t>
        </is>
      </c>
      <c r="D1151" s="349" t="inlineStr">
        <is>
          <t>PI 122</t>
        </is>
      </c>
      <c r="E1151" s="345" t="n">
        <v>0.36</v>
      </c>
      <c r="F1151" s="349" t="inlineStr">
        <is>
          <t>200</t>
        </is>
      </c>
      <c r="G1151" s="349" t="inlineStr">
        <is>
          <t>Tubo PVC</t>
        </is>
      </c>
      <c r="H1151" s="345" t="n">
        <v>0.6</v>
      </c>
      <c r="I1151" s="345" t="n">
        <v>0.17</v>
      </c>
      <c r="J1151" s="365" t="inlineStr">
        <is>
          <t>PENDENTE</t>
        </is>
      </c>
    </row>
    <row r="1152" ht="15" customHeight="1" s="290">
      <c r="A1152" s="295" t="inlineStr">
        <is>
          <t>AGUA</t>
        </is>
      </c>
      <c r="B1152" s="295" t="inlineStr">
        <is>
          <t>T-599</t>
        </is>
      </c>
      <c r="C1152" s="295" t="inlineStr">
        <is>
          <t>PV 34</t>
        </is>
      </c>
      <c r="D1152" s="334" t="inlineStr">
        <is>
          <t>PV 33</t>
        </is>
      </c>
      <c r="E1152" s="340" t="n">
        <v>1.26</v>
      </c>
      <c r="F1152" s="334" t="inlineStr">
        <is>
          <t>200</t>
        </is>
      </c>
      <c r="G1152" s="334" t="inlineStr">
        <is>
          <t>Tubo PVC</t>
        </is>
      </c>
      <c r="H1152" s="340" t="n">
        <v>0.6</v>
      </c>
      <c r="I1152" s="340" t="n">
        <v>0.6</v>
      </c>
      <c r="J1152" s="365" t="inlineStr">
        <is>
          <t>PENDENTE</t>
        </is>
      </c>
    </row>
    <row r="1153" ht="15" customHeight="1" s="290">
      <c r="A1153" s="296" t="inlineStr">
        <is>
          <t>AGUA</t>
        </is>
      </c>
      <c r="B1153" s="296" t="inlineStr">
        <is>
          <t>T-600</t>
        </is>
      </c>
      <c r="C1153" s="296" t="inlineStr">
        <is>
          <t>PV 34</t>
        </is>
      </c>
      <c r="D1153" s="349" t="inlineStr">
        <is>
          <t>PV 33</t>
        </is>
      </c>
      <c r="E1153" s="345" t="n">
        <v>0.63</v>
      </c>
      <c r="F1153" s="349" t="inlineStr">
        <is>
          <t>200</t>
        </is>
      </c>
      <c r="G1153" s="349" t="inlineStr">
        <is>
          <t>Tubo PVC</t>
        </is>
      </c>
      <c r="H1153" s="345" t="n">
        <v>0.6</v>
      </c>
      <c r="I1153" s="345" t="n">
        <v>0.3</v>
      </c>
      <c r="J1153" s="365" t="inlineStr">
        <is>
          <t>PENDENTE</t>
        </is>
      </c>
    </row>
    <row r="1154" ht="15" customHeight="1" s="290">
      <c r="A1154" s="295" t="inlineStr">
        <is>
          <t>AGUA</t>
        </is>
      </c>
      <c r="B1154" s="295" t="inlineStr">
        <is>
          <t>T-601</t>
        </is>
      </c>
      <c r="C1154" s="295" t="inlineStr">
        <is>
          <t>PI 270</t>
        </is>
      </c>
      <c r="D1154" s="334" t="inlineStr">
        <is>
          <t>PI 268</t>
        </is>
      </c>
      <c r="E1154" s="340" t="n">
        <v>1.05</v>
      </c>
      <c r="F1154" s="334" t="inlineStr">
        <is>
          <t>200</t>
        </is>
      </c>
      <c r="G1154" s="334" t="inlineStr">
        <is>
          <t>Tubo PVC</t>
        </is>
      </c>
      <c r="H1154" s="340" t="n">
        <v>0.6</v>
      </c>
      <c r="I1154" s="340" t="n">
        <v>0.5</v>
      </c>
      <c r="J1154" s="365" t="inlineStr">
        <is>
          <t>PENDENTE</t>
        </is>
      </c>
    </row>
    <row r="1155" ht="15" customHeight="1" s="290">
      <c r="A1155" s="296" t="inlineStr">
        <is>
          <t>AGUA</t>
        </is>
      </c>
      <c r="B1155" s="296" t="inlineStr">
        <is>
          <t>T-602</t>
        </is>
      </c>
      <c r="C1155" s="296" t="inlineStr">
        <is>
          <t>PI 213</t>
        </is>
      </c>
      <c r="D1155" s="349" t="inlineStr">
        <is>
          <t>PI 214</t>
        </is>
      </c>
      <c r="E1155" s="345" t="n">
        <v>0.54</v>
      </c>
      <c r="F1155" s="349" t="inlineStr">
        <is>
          <t>200</t>
        </is>
      </c>
      <c r="G1155" s="349" t="inlineStr">
        <is>
          <t>Tubo PVC</t>
        </is>
      </c>
      <c r="H1155" s="345" t="n">
        <v>0.6</v>
      </c>
      <c r="I1155" s="345" t="n">
        <v>0.26</v>
      </c>
      <c r="J1155" s="365" t="inlineStr">
        <is>
          <t>PENDENTE</t>
        </is>
      </c>
    </row>
    <row r="1156" ht="15" customHeight="1" s="290">
      <c r="A1156" s="295" t="inlineStr">
        <is>
          <t>AGUA</t>
        </is>
      </c>
      <c r="B1156" s="295" t="inlineStr">
        <is>
          <t>T-603</t>
        </is>
      </c>
      <c r="C1156" s="295" t="inlineStr">
        <is>
          <t>PI 213</t>
        </is>
      </c>
      <c r="D1156" s="334" t="inlineStr">
        <is>
          <t>PV 33</t>
        </is>
      </c>
      <c r="E1156" s="340" t="n">
        <v>0.38</v>
      </c>
      <c r="F1156" s="334" t="inlineStr">
        <is>
          <t>200</t>
        </is>
      </c>
      <c r="G1156" s="334" t="inlineStr">
        <is>
          <t>Tubo PVC</t>
        </is>
      </c>
      <c r="H1156" s="340" t="n">
        <v>0.6</v>
      </c>
      <c r="I1156" s="340" t="n">
        <v>0.18</v>
      </c>
      <c r="J1156" s="365" t="inlineStr">
        <is>
          <t>PENDENTE</t>
        </is>
      </c>
    </row>
    <row r="1157" ht="15" customHeight="1" s="290">
      <c r="A1157" s="296" t="inlineStr">
        <is>
          <t>AGUA</t>
        </is>
      </c>
      <c r="B1157" s="296" t="inlineStr">
        <is>
          <t>T-604</t>
        </is>
      </c>
      <c r="C1157" s="296" t="inlineStr">
        <is>
          <t>PI 264</t>
        </is>
      </c>
      <c r="D1157" s="349" t="inlineStr">
        <is>
          <t>PI 263</t>
        </is>
      </c>
      <c r="E1157" s="345" t="n">
        <v>0.33</v>
      </c>
      <c r="F1157" s="349" t="inlineStr">
        <is>
          <t>200</t>
        </is>
      </c>
      <c r="G1157" s="349" t="inlineStr">
        <is>
          <t>Tubo PVC</t>
        </is>
      </c>
      <c r="H1157" s="345" t="n">
        <v>0.59</v>
      </c>
      <c r="I1157" s="345" t="n">
        <v>0.16</v>
      </c>
      <c r="J1157" s="365" t="inlineStr">
        <is>
          <t>PENDENTE</t>
        </is>
      </c>
    </row>
    <row r="1158" ht="15" customHeight="1" s="290">
      <c r="A1158" s="295" t="inlineStr">
        <is>
          <t>AGUA</t>
        </is>
      </c>
      <c r="B1158" s="295" t="inlineStr">
        <is>
          <t>T-605</t>
        </is>
      </c>
      <c r="C1158" s="295" t="inlineStr">
        <is>
          <t>PI 214</t>
        </is>
      </c>
      <c r="D1158" s="334" t="inlineStr">
        <is>
          <t>PV 33</t>
        </is>
      </c>
      <c r="E1158" s="340" t="n">
        <v>0.4</v>
      </c>
      <c r="F1158" s="334" t="inlineStr">
        <is>
          <t>200</t>
        </is>
      </c>
      <c r="G1158" s="334" t="inlineStr">
        <is>
          <t>Tubo PVC</t>
        </is>
      </c>
      <c r="H1158" s="340" t="n">
        <v>0.6</v>
      </c>
      <c r="I1158" s="340" t="n">
        <v>0.19</v>
      </c>
      <c r="J1158" s="365" t="inlineStr">
        <is>
          <t>PENDENTE</t>
        </is>
      </c>
    </row>
    <row r="1159" ht="15" customHeight="1" s="290">
      <c r="A1159" s="296" t="inlineStr">
        <is>
          <t>AGUA</t>
        </is>
      </c>
      <c r="B1159" s="296" t="inlineStr">
        <is>
          <t>T-606</t>
        </is>
      </c>
      <c r="C1159" s="296" t="inlineStr">
        <is>
          <t>PI 183</t>
        </is>
      </c>
      <c r="D1159" s="349" t="inlineStr">
        <is>
          <t>PI 184</t>
        </is>
      </c>
      <c r="E1159" s="345" t="n">
        <v>0.43</v>
      </c>
      <c r="F1159" s="349" t="inlineStr">
        <is>
          <t>200</t>
        </is>
      </c>
      <c r="G1159" s="349" t="inlineStr">
        <is>
          <t>Tubo PVC</t>
        </is>
      </c>
      <c r="H1159" s="345" t="n">
        <v>0.6</v>
      </c>
      <c r="I1159" s="345" t="n">
        <v>0.21</v>
      </c>
      <c r="J1159" s="365" t="inlineStr">
        <is>
          <t>PENDENTE</t>
        </is>
      </c>
    </row>
    <row r="1160" ht="15" customHeight="1" s="290">
      <c r="A1160" s="295" t="inlineStr">
        <is>
          <t>AGUA</t>
        </is>
      </c>
      <c r="B1160" s="295" t="inlineStr">
        <is>
          <t>T-607</t>
        </is>
      </c>
      <c r="C1160" s="295" t="inlineStr">
        <is>
          <t>PI 184</t>
        </is>
      </c>
      <c r="D1160" s="334" t="inlineStr">
        <is>
          <t>PI 185</t>
        </is>
      </c>
      <c r="E1160" s="340" t="n">
        <v>0.53</v>
      </c>
      <c r="F1160" s="334" t="inlineStr">
        <is>
          <t>200</t>
        </is>
      </c>
      <c r="G1160" s="334" t="inlineStr">
        <is>
          <t>Tubo PVC</t>
        </is>
      </c>
      <c r="H1160" s="340" t="n">
        <v>0.6</v>
      </c>
      <c r="I1160" s="340" t="n">
        <v>0.25</v>
      </c>
      <c r="J1160" s="365" t="inlineStr">
        <is>
          <t>PENDENTE</t>
        </is>
      </c>
    </row>
    <row r="1161" ht="15" customHeight="1" s="290">
      <c r="A1161" s="296" t="inlineStr">
        <is>
          <t>AGUA</t>
        </is>
      </c>
      <c r="B1161" s="296" t="inlineStr">
        <is>
          <t>T-608</t>
        </is>
      </c>
      <c r="C1161" s="296" t="inlineStr">
        <is>
          <t>PI 184</t>
        </is>
      </c>
      <c r="D1161" s="349" t="inlineStr">
        <is>
          <t>PI 185</t>
        </is>
      </c>
      <c r="E1161" s="345" t="n">
        <v>0.47</v>
      </c>
      <c r="F1161" s="349" t="inlineStr">
        <is>
          <t>200</t>
        </is>
      </c>
      <c r="G1161" s="349" t="inlineStr">
        <is>
          <t>Tubo PVC</t>
        </is>
      </c>
      <c r="H1161" s="345" t="n">
        <v>0.6</v>
      </c>
      <c r="I1161" s="345" t="n">
        <v>0.23</v>
      </c>
      <c r="J1161" s="365" t="inlineStr">
        <is>
          <t>PENDENTE</t>
        </is>
      </c>
    </row>
    <row r="1162" ht="15" customHeight="1" s="290">
      <c r="A1162" s="295" t="inlineStr">
        <is>
          <t>AGUA</t>
        </is>
      </c>
      <c r="B1162" s="295" t="inlineStr">
        <is>
          <t>T-609</t>
        </is>
      </c>
      <c r="C1162" s="295" t="inlineStr">
        <is>
          <t>PI 183</t>
        </is>
      </c>
      <c r="D1162" s="334" t="inlineStr">
        <is>
          <t>PI 184</t>
        </is>
      </c>
      <c r="E1162" s="340" t="n">
        <v>0.37</v>
      </c>
      <c r="F1162" s="334" t="inlineStr">
        <is>
          <t>200</t>
        </is>
      </c>
      <c r="G1162" s="334" t="inlineStr">
        <is>
          <t>Tubo PVC</t>
        </is>
      </c>
      <c r="H1162" s="340" t="n">
        <v>0.6</v>
      </c>
      <c r="I1162" s="340" t="n">
        <v>0.18</v>
      </c>
      <c r="J1162" s="365" t="inlineStr">
        <is>
          <t>PENDENTE</t>
        </is>
      </c>
    </row>
    <row r="1163" ht="15" customHeight="1" s="290">
      <c r="A1163" s="296" t="inlineStr">
        <is>
          <t>AGUA</t>
        </is>
      </c>
      <c r="B1163" s="296" t="inlineStr">
        <is>
          <t>T-610</t>
        </is>
      </c>
      <c r="C1163" s="296" t="inlineStr">
        <is>
          <t>PI 170</t>
        </is>
      </c>
      <c r="D1163" s="349" t="inlineStr">
        <is>
          <t>PI 171</t>
        </is>
      </c>
      <c r="E1163" s="345" t="n">
        <v>0.45</v>
      </c>
      <c r="F1163" s="349" t="inlineStr">
        <is>
          <t>200</t>
        </is>
      </c>
      <c r="G1163" s="349" t="inlineStr">
        <is>
          <t>Tubo PVC</t>
        </is>
      </c>
      <c r="H1163" s="345" t="n">
        <v>0.6</v>
      </c>
      <c r="I1163" s="345" t="n">
        <v>0.22</v>
      </c>
      <c r="J1163" s="365" t="inlineStr">
        <is>
          <t>PENDENTE</t>
        </is>
      </c>
    </row>
    <row r="1164" ht="15" customHeight="1" s="290">
      <c r="A1164" s="295" t="inlineStr">
        <is>
          <t>AGUA</t>
        </is>
      </c>
      <c r="B1164" s="295" t="inlineStr">
        <is>
          <t>T-611</t>
        </is>
      </c>
      <c r="C1164" s="295" t="inlineStr">
        <is>
          <t>PI 170</t>
        </is>
      </c>
      <c r="D1164" s="334" t="inlineStr">
        <is>
          <t>PI 168</t>
        </is>
      </c>
      <c r="E1164" s="340" t="n">
        <v>0.31</v>
      </c>
      <c r="F1164" s="334" t="inlineStr">
        <is>
          <t>200</t>
        </is>
      </c>
      <c r="G1164" s="334" t="inlineStr">
        <is>
          <t>Tubo PVC</t>
        </is>
      </c>
      <c r="H1164" s="340" t="n">
        <v>0.6</v>
      </c>
      <c r="I1164" s="340" t="n">
        <v>0.15</v>
      </c>
      <c r="J1164" s="365" t="inlineStr">
        <is>
          <t>PENDENTE</t>
        </is>
      </c>
    </row>
    <row r="1165" ht="15" customHeight="1" s="290">
      <c r="A1165" s="296" t="inlineStr">
        <is>
          <t>AGUA</t>
        </is>
      </c>
      <c r="B1165" s="296" t="inlineStr">
        <is>
          <t>T-612</t>
        </is>
      </c>
      <c r="C1165" s="296" t="inlineStr">
        <is>
          <t>PV 18</t>
        </is>
      </c>
      <c r="D1165" s="349" t="inlineStr">
        <is>
          <t>PV 19</t>
        </is>
      </c>
      <c r="E1165" s="345" t="n">
        <v>0.33</v>
      </c>
      <c r="F1165" s="349" t="inlineStr">
        <is>
          <t>200</t>
        </is>
      </c>
      <c r="G1165" s="349" t="inlineStr">
        <is>
          <t>Tubo PVC</t>
        </is>
      </c>
      <c r="H1165" s="345" t="n">
        <v>0.6</v>
      </c>
      <c r="I1165" s="345" t="n">
        <v>0.16</v>
      </c>
      <c r="J1165" s="365" t="inlineStr">
        <is>
          <t>PENDENTE</t>
        </is>
      </c>
    </row>
    <row r="1166" ht="15" customHeight="1" s="290">
      <c r="A1166" s="295" t="inlineStr">
        <is>
          <t>AGUA</t>
        </is>
      </c>
      <c r="B1166" s="295" t="inlineStr">
        <is>
          <t>T-613</t>
        </is>
      </c>
      <c r="C1166" s="295" t="inlineStr">
        <is>
          <t>PI 167</t>
        </is>
      </c>
      <c r="D1166" s="334" t="inlineStr">
        <is>
          <t>PV 18</t>
        </is>
      </c>
      <c r="E1166" s="340" t="n">
        <v>0.38</v>
      </c>
      <c r="F1166" s="334" t="inlineStr">
        <is>
          <t>200</t>
        </is>
      </c>
      <c r="G1166" s="334" t="inlineStr">
        <is>
          <t>Tubo PVC</t>
        </is>
      </c>
      <c r="H1166" s="340" t="n">
        <v>0.6</v>
      </c>
      <c r="I1166" s="340" t="n">
        <v>0.18</v>
      </c>
      <c r="J1166" s="365" t="inlineStr">
        <is>
          <t>PENDENTE</t>
        </is>
      </c>
    </row>
    <row r="1167" ht="15" customHeight="1" s="290">
      <c r="A1167" s="296" t="inlineStr">
        <is>
          <t>AGUA</t>
        </is>
      </c>
      <c r="B1167" s="296" t="inlineStr">
        <is>
          <t>T-614</t>
        </is>
      </c>
      <c r="C1167" s="296" t="inlineStr">
        <is>
          <t>PV 33</t>
        </is>
      </c>
      <c r="D1167" s="349" t="inlineStr">
        <is>
          <t>PV 34</t>
        </is>
      </c>
      <c r="E1167" s="345" t="n">
        <v>0.54</v>
      </c>
      <c r="F1167" s="349" t="inlineStr">
        <is>
          <t>200</t>
        </is>
      </c>
      <c r="G1167" s="349" t="inlineStr">
        <is>
          <t>Tubo PVC</t>
        </is>
      </c>
      <c r="H1167" s="345" t="n">
        <v>0.6</v>
      </c>
      <c r="I1167" s="345" t="n">
        <v>0.26</v>
      </c>
      <c r="J1167" s="365" t="inlineStr">
        <is>
          <t>PENDENTE</t>
        </is>
      </c>
    </row>
    <row r="1168" ht="15" customHeight="1" s="290">
      <c r="A1168" s="295" t="inlineStr">
        <is>
          <t>AGUA</t>
        </is>
      </c>
      <c r="B1168" s="295" t="inlineStr">
        <is>
          <t>T-615</t>
        </is>
      </c>
      <c r="C1168" s="295" t="inlineStr">
        <is>
          <t>PV 33</t>
        </is>
      </c>
      <c r="D1168" s="334" t="inlineStr">
        <is>
          <t>PV 34</t>
        </is>
      </c>
      <c r="E1168" s="340" t="n">
        <v>0.4</v>
      </c>
      <c r="F1168" s="334" t="inlineStr">
        <is>
          <t>200</t>
        </is>
      </c>
      <c r="G1168" s="334" t="inlineStr">
        <is>
          <t>Tubo PVC</t>
        </is>
      </c>
      <c r="H1168" s="340" t="n">
        <v>0.6</v>
      </c>
      <c r="I1168" s="340" t="n">
        <v>0.19</v>
      </c>
      <c r="J1168" s="365" t="inlineStr">
        <is>
          <t>PENDENTE</t>
        </is>
      </c>
    </row>
    <row r="1169" ht="15" customHeight="1" s="290">
      <c r="A1169" s="296" t="inlineStr">
        <is>
          <t>AGUA</t>
        </is>
      </c>
      <c r="B1169" s="296" t="inlineStr">
        <is>
          <t>T-616</t>
        </is>
      </c>
      <c r="C1169" s="296" t="inlineStr">
        <is>
          <t>PI 213</t>
        </is>
      </c>
      <c r="D1169" s="349" t="inlineStr">
        <is>
          <t>PI 214</t>
        </is>
      </c>
      <c r="E1169" s="345" t="n">
        <v>0.22</v>
      </c>
      <c r="F1169" s="349" t="inlineStr">
        <is>
          <t>200</t>
        </is>
      </c>
      <c r="G1169" s="349" t="inlineStr">
        <is>
          <t>Tubo PVC</t>
        </is>
      </c>
      <c r="H1169" s="345" t="n">
        <v>0.6</v>
      </c>
      <c r="I1169" s="345" t="n">
        <v>0.11</v>
      </c>
      <c r="J1169" s="365" t="inlineStr">
        <is>
          <t>PENDENTE</t>
        </is>
      </c>
    </row>
    <row r="1170" ht="15" customHeight="1" s="290">
      <c r="A1170" s="295" t="inlineStr">
        <is>
          <t>AGUA</t>
        </is>
      </c>
      <c r="B1170" s="295" t="inlineStr">
        <is>
          <t>T-617</t>
        </is>
      </c>
      <c r="C1170" s="295" t="inlineStr">
        <is>
          <t>PI 215</t>
        </is>
      </c>
      <c r="D1170" s="334" t="inlineStr">
        <is>
          <t>PI 214</t>
        </is>
      </c>
      <c r="E1170" s="340" t="n">
        <v>0.22</v>
      </c>
      <c r="F1170" s="334" t="inlineStr">
        <is>
          <t>200</t>
        </is>
      </c>
      <c r="G1170" s="334" t="inlineStr">
        <is>
          <t>Tubo PVC</t>
        </is>
      </c>
      <c r="H1170" s="340" t="n">
        <v>0.6</v>
      </c>
      <c r="I1170" s="340" t="n">
        <v>0.11</v>
      </c>
      <c r="J1170" s="365" t="inlineStr">
        <is>
          <t>PENDENTE</t>
        </is>
      </c>
    </row>
    <row r="1171" ht="15" customHeight="1" s="290">
      <c r="A1171" s="296" t="inlineStr">
        <is>
          <t>AGUA</t>
        </is>
      </c>
      <c r="B1171" s="296" t="inlineStr">
        <is>
          <t>T-618</t>
        </is>
      </c>
      <c r="C1171" s="296" t="inlineStr">
        <is>
          <t>PV 33</t>
        </is>
      </c>
      <c r="D1171" s="349" t="inlineStr">
        <is>
          <t>PV 32</t>
        </is>
      </c>
      <c r="E1171" s="345" t="n">
        <v>0.31</v>
      </c>
      <c r="F1171" s="349" t="inlineStr">
        <is>
          <t>200</t>
        </is>
      </c>
      <c r="G1171" s="349" t="inlineStr">
        <is>
          <t>Tubo PVC</t>
        </is>
      </c>
      <c r="H1171" s="345" t="n">
        <v>0.6</v>
      </c>
      <c r="I1171" s="345" t="n">
        <v>0.15</v>
      </c>
      <c r="J1171" s="365" t="inlineStr">
        <is>
          <t>PENDENTE</t>
        </is>
      </c>
    </row>
    <row r="1172" ht="15" customHeight="1" s="290">
      <c r="A1172" s="295" t="inlineStr">
        <is>
          <t>AGUA</t>
        </is>
      </c>
      <c r="B1172" s="295" t="inlineStr">
        <is>
          <t>T-619</t>
        </is>
      </c>
      <c r="C1172" s="295" t="inlineStr">
        <is>
          <t>PI 213</t>
        </is>
      </c>
      <c r="D1172" s="334" t="inlineStr">
        <is>
          <t>PI 214</t>
        </is>
      </c>
      <c r="E1172" s="340" t="n">
        <v>0.54</v>
      </c>
      <c r="F1172" s="334" t="inlineStr">
        <is>
          <t>200</t>
        </is>
      </c>
      <c r="G1172" s="334" t="inlineStr">
        <is>
          <t>Tubo PVC</t>
        </is>
      </c>
      <c r="H1172" s="340" t="n">
        <v>0.6</v>
      </c>
      <c r="I1172" s="340" t="n">
        <v>0.26</v>
      </c>
      <c r="J1172" s="365" t="inlineStr">
        <is>
          <t>PENDENTE</t>
        </is>
      </c>
    </row>
    <row r="1173" ht="15" customHeight="1" s="290">
      <c r="A1173" s="296" t="inlineStr">
        <is>
          <t>AGUA</t>
        </is>
      </c>
      <c r="B1173" s="296" t="inlineStr">
        <is>
          <t>T-620</t>
        </is>
      </c>
      <c r="C1173" s="296" t="inlineStr">
        <is>
          <t>PI 213</t>
        </is>
      </c>
      <c r="D1173" s="349" t="inlineStr">
        <is>
          <t>PV 33</t>
        </is>
      </c>
      <c r="E1173" s="345" t="n">
        <v>0.38</v>
      </c>
      <c r="F1173" s="349" t="inlineStr">
        <is>
          <t>200</t>
        </is>
      </c>
      <c r="G1173" s="349" t="inlineStr">
        <is>
          <t>Tubo PVC</t>
        </is>
      </c>
      <c r="H1173" s="345" t="n">
        <v>0.6</v>
      </c>
      <c r="I1173" s="345" t="n">
        <v>0.18</v>
      </c>
      <c r="J1173" s="365" t="inlineStr">
        <is>
          <t>PENDENTE</t>
        </is>
      </c>
    </row>
    <row r="1174" ht="15" customHeight="1" s="290">
      <c r="A1174" s="295" t="inlineStr">
        <is>
          <t>AGUA</t>
        </is>
      </c>
      <c r="B1174" s="295" t="inlineStr">
        <is>
          <t>T-621</t>
        </is>
      </c>
      <c r="C1174" s="295" t="inlineStr">
        <is>
          <t>PI 264</t>
        </is>
      </c>
      <c r="D1174" s="334" t="inlineStr">
        <is>
          <t>PI 263</t>
        </is>
      </c>
      <c r="E1174" s="340" t="n">
        <v>0.33</v>
      </c>
      <c r="F1174" s="334" t="inlineStr">
        <is>
          <t>200</t>
        </is>
      </c>
      <c r="G1174" s="334" t="inlineStr">
        <is>
          <t>Tubo PVC</t>
        </is>
      </c>
      <c r="H1174" s="340" t="n">
        <v>0.59</v>
      </c>
      <c r="I1174" s="340" t="n">
        <v>0.16</v>
      </c>
      <c r="J1174" s="365" t="inlineStr">
        <is>
          <t>PENDENTE</t>
        </is>
      </c>
    </row>
    <row r="1175" ht="15" customHeight="1" s="290">
      <c r="A1175" s="296" t="inlineStr">
        <is>
          <t>AGUA</t>
        </is>
      </c>
      <c r="B1175" s="296" t="inlineStr">
        <is>
          <t>T-622</t>
        </is>
      </c>
      <c r="C1175" s="296" t="inlineStr">
        <is>
          <t>PI 214</t>
        </is>
      </c>
      <c r="D1175" s="349" t="inlineStr">
        <is>
          <t>PV 33</t>
        </is>
      </c>
      <c r="E1175" s="345" t="n">
        <v>0.4</v>
      </c>
      <c r="F1175" s="349" t="inlineStr">
        <is>
          <t>200</t>
        </is>
      </c>
      <c r="G1175" s="349" t="inlineStr">
        <is>
          <t>Tubo PVC</t>
        </is>
      </c>
      <c r="H1175" s="345" t="n">
        <v>0.6</v>
      </c>
      <c r="I1175" s="345" t="n">
        <v>0.19</v>
      </c>
      <c r="J1175" s="365" t="inlineStr">
        <is>
          <t>PENDENTE</t>
        </is>
      </c>
    </row>
    <row r="1176" ht="15" customHeight="1" s="290">
      <c r="A1176" s="295" t="inlineStr">
        <is>
          <t>AGUA</t>
        </is>
      </c>
      <c r="B1176" s="295" t="inlineStr">
        <is>
          <t>T-623</t>
        </is>
      </c>
      <c r="C1176" s="295" t="inlineStr">
        <is>
          <t>PI 183</t>
        </is>
      </c>
      <c r="D1176" s="334" t="inlineStr">
        <is>
          <t>PI 184</t>
        </is>
      </c>
      <c r="E1176" s="340" t="n">
        <v>0.43</v>
      </c>
      <c r="F1176" s="334" t="inlineStr">
        <is>
          <t>200</t>
        </is>
      </c>
      <c r="G1176" s="334" t="inlineStr">
        <is>
          <t>Tubo PVC</t>
        </is>
      </c>
      <c r="H1176" s="340" t="n">
        <v>0.6</v>
      </c>
      <c r="I1176" s="340" t="n">
        <v>0.21</v>
      </c>
      <c r="J1176" s="365" t="inlineStr">
        <is>
          <t>PENDENTE</t>
        </is>
      </c>
    </row>
    <row r="1177" ht="15" customHeight="1" s="290">
      <c r="A1177" s="296" t="inlineStr">
        <is>
          <t>AGUA</t>
        </is>
      </c>
      <c r="B1177" s="296" t="inlineStr">
        <is>
          <t>T-624</t>
        </is>
      </c>
      <c r="C1177" s="296" t="inlineStr">
        <is>
          <t>PI 184</t>
        </is>
      </c>
      <c r="D1177" s="349" t="inlineStr">
        <is>
          <t>PI 185</t>
        </is>
      </c>
      <c r="E1177" s="345" t="n">
        <v>0.53</v>
      </c>
      <c r="F1177" s="349" t="inlineStr">
        <is>
          <t>200</t>
        </is>
      </c>
      <c r="G1177" s="349" t="inlineStr">
        <is>
          <t>Tubo PVC</t>
        </is>
      </c>
      <c r="H1177" s="345" t="n">
        <v>0.6</v>
      </c>
      <c r="I1177" s="345" t="n">
        <v>0.25</v>
      </c>
      <c r="J1177" s="365" t="inlineStr">
        <is>
          <t>PENDENTE</t>
        </is>
      </c>
    </row>
    <row r="1178" ht="15" customHeight="1" s="290">
      <c r="A1178" s="295" t="inlineStr">
        <is>
          <t>AGUA</t>
        </is>
      </c>
      <c r="B1178" s="295" t="inlineStr">
        <is>
          <t>T-625</t>
        </is>
      </c>
      <c r="C1178" s="295" t="inlineStr">
        <is>
          <t>PI 184</t>
        </is>
      </c>
      <c r="D1178" s="334" t="inlineStr">
        <is>
          <t>PI 185</t>
        </is>
      </c>
      <c r="E1178" s="340" t="n">
        <v>0.47</v>
      </c>
      <c r="F1178" s="334" t="inlineStr">
        <is>
          <t>200</t>
        </is>
      </c>
      <c r="G1178" s="334" t="inlineStr">
        <is>
          <t>Tubo PVC</t>
        </is>
      </c>
      <c r="H1178" s="340" t="n">
        <v>0.6</v>
      </c>
      <c r="I1178" s="340" t="n">
        <v>0.23</v>
      </c>
      <c r="J1178" s="365" t="inlineStr">
        <is>
          <t>PENDENTE</t>
        </is>
      </c>
    </row>
    <row r="1179" ht="15" customHeight="1" s="290">
      <c r="A1179" s="296" t="inlineStr">
        <is>
          <t>AGUA</t>
        </is>
      </c>
      <c r="B1179" s="296" t="inlineStr">
        <is>
          <t>T-626</t>
        </is>
      </c>
      <c r="C1179" s="296" t="inlineStr">
        <is>
          <t>PI 183</t>
        </is>
      </c>
      <c r="D1179" s="349" t="inlineStr">
        <is>
          <t>PI 184</t>
        </is>
      </c>
      <c r="E1179" s="345" t="n">
        <v>0.37</v>
      </c>
      <c r="F1179" s="349" t="inlineStr">
        <is>
          <t>200</t>
        </is>
      </c>
      <c r="G1179" s="349" t="inlineStr">
        <is>
          <t>Tubo PVC</t>
        </is>
      </c>
      <c r="H1179" s="345" t="n">
        <v>0.6</v>
      </c>
      <c r="I1179" s="345" t="n">
        <v>0.18</v>
      </c>
      <c r="J1179" s="365" t="inlineStr">
        <is>
          <t>PENDENTE</t>
        </is>
      </c>
    </row>
    <row r="1180" ht="15" customHeight="1" s="290">
      <c r="A1180" s="295" t="inlineStr">
        <is>
          <t>AGUA</t>
        </is>
      </c>
      <c r="B1180" s="295" t="inlineStr">
        <is>
          <t>T-627</t>
        </is>
      </c>
      <c r="C1180" s="295" t="inlineStr">
        <is>
          <t>PI 170</t>
        </is>
      </c>
      <c r="D1180" s="334" t="inlineStr">
        <is>
          <t>PI 171</t>
        </is>
      </c>
      <c r="E1180" s="340" t="n">
        <v>0.45</v>
      </c>
      <c r="F1180" s="334" t="inlineStr">
        <is>
          <t>200</t>
        </is>
      </c>
      <c r="G1180" s="334" t="inlineStr">
        <is>
          <t>Tubo PVC</t>
        </is>
      </c>
      <c r="H1180" s="340" t="n">
        <v>0.6</v>
      </c>
      <c r="I1180" s="340" t="n">
        <v>0.22</v>
      </c>
      <c r="J1180" s="365" t="inlineStr">
        <is>
          <t>PENDENTE</t>
        </is>
      </c>
    </row>
    <row r="1181" ht="15" customHeight="1" s="290">
      <c r="A1181" s="296" t="inlineStr">
        <is>
          <t>AGUA</t>
        </is>
      </c>
      <c r="B1181" s="296" t="inlineStr">
        <is>
          <t>T-628</t>
        </is>
      </c>
      <c r="C1181" s="296" t="inlineStr">
        <is>
          <t>PI 170</t>
        </is>
      </c>
      <c r="D1181" s="349" t="inlineStr">
        <is>
          <t>PI 168</t>
        </is>
      </c>
      <c r="E1181" s="345" t="n">
        <v>0.31</v>
      </c>
      <c r="F1181" s="349" t="inlineStr">
        <is>
          <t>200</t>
        </is>
      </c>
      <c r="G1181" s="349" t="inlineStr">
        <is>
          <t>Tubo PVC</t>
        </is>
      </c>
      <c r="H1181" s="345" t="n">
        <v>0.6</v>
      </c>
      <c r="I1181" s="345" t="n">
        <v>0.15</v>
      </c>
      <c r="J1181" s="365" t="inlineStr">
        <is>
          <t>PENDENTE</t>
        </is>
      </c>
    </row>
    <row r="1182" ht="15" customHeight="1" s="290">
      <c r="A1182" s="295" t="inlineStr">
        <is>
          <t>AGUA</t>
        </is>
      </c>
      <c r="B1182" s="295" t="inlineStr">
        <is>
          <t>T-629</t>
        </is>
      </c>
      <c r="C1182" s="295" t="inlineStr">
        <is>
          <t>PV 18</t>
        </is>
      </c>
      <c r="D1182" s="334" t="inlineStr">
        <is>
          <t>PV 19</t>
        </is>
      </c>
      <c r="E1182" s="340" t="n">
        <v>0.33</v>
      </c>
      <c r="F1182" s="334" t="inlineStr">
        <is>
          <t>200</t>
        </is>
      </c>
      <c r="G1182" s="334" t="inlineStr">
        <is>
          <t>Tubo PVC</t>
        </is>
      </c>
      <c r="H1182" s="340" t="n">
        <v>0.6</v>
      </c>
      <c r="I1182" s="340" t="n">
        <v>0.16</v>
      </c>
      <c r="J1182" s="365" t="inlineStr">
        <is>
          <t>PENDENTE</t>
        </is>
      </c>
    </row>
    <row r="1183" ht="15" customHeight="1" s="290">
      <c r="A1183" s="296" t="inlineStr">
        <is>
          <t>AGUA</t>
        </is>
      </c>
      <c r="B1183" s="296" t="inlineStr">
        <is>
          <t>T-630</t>
        </is>
      </c>
      <c r="C1183" s="296" t="inlineStr">
        <is>
          <t>PI 167</t>
        </is>
      </c>
      <c r="D1183" s="349" t="inlineStr">
        <is>
          <t>PV 18</t>
        </is>
      </c>
      <c r="E1183" s="345" t="n">
        <v>0.38</v>
      </c>
      <c r="F1183" s="349" t="inlineStr">
        <is>
          <t>200</t>
        </is>
      </c>
      <c r="G1183" s="349" t="inlineStr">
        <is>
          <t>Tubo PVC</t>
        </is>
      </c>
      <c r="H1183" s="345" t="n">
        <v>0.6</v>
      </c>
      <c r="I1183" s="345" t="n">
        <v>0.18</v>
      </c>
      <c r="J1183" s="365" t="inlineStr">
        <is>
          <t>PENDENTE</t>
        </is>
      </c>
    </row>
    <row r="1184" ht="15" customHeight="1" s="290">
      <c r="A1184" s="295" t="inlineStr">
        <is>
          <t>AGUA</t>
        </is>
      </c>
      <c r="B1184" s="295" t="inlineStr">
        <is>
          <t>T-631</t>
        </is>
      </c>
      <c r="C1184" s="295" t="inlineStr">
        <is>
          <t>PV 33</t>
        </is>
      </c>
      <c r="D1184" s="334" t="inlineStr">
        <is>
          <t>PV 34</t>
        </is>
      </c>
      <c r="E1184" s="340" t="n">
        <v>0.54</v>
      </c>
      <c r="F1184" s="334" t="inlineStr">
        <is>
          <t>200</t>
        </is>
      </c>
      <c r="G1184" s="334" t="inlineStr">
        <is>
          <t>Tubo PVC</t>
        </is>
      </c>
      <c r="H1184" s="340" t="n">
        <v>0.6</v>
      </c>
      <c r="I1184" s="340" t="n">
        <v>0.26</v>
      </c>
      <c r="J1184" s="365" t="inlineStr">
        <is>
          <t>PENDENTE</t>
        </is>
      </c>
    </row>
    <row r="1185" ht="15" customHeight="1" s="290">
      <c r="A1185" s="296" t="inlineStr">
        <is>
          <t>AGUA</t>
        </is>
      </c>
      <c r="B1185" s="296" t="inlineStr">
        <is>
          <t>T-632</t>
        </is>
      </c>
      <c r="C1185" s="296" t="inlineStr">
        <is>
          <t>PV 33</t>
        </is>
      </c>
      <c r="D1185" s="349" t="inlineStr">
        <is>
          <t>PV 34</t>
        </is>
      </c>
      <c r="E1185" s="345" t="n">
        <v>0.4</v>
      </c>
      <c r="F1185" s="349" t="inlineStr">
        <is>
          <t>200</t>
        </is>
      </c>
      <c r="G1185" s="349" t="inlineStr">
        <is>
          <t>Tubo PVC</t>
        </is>
      </c>
      <c r="H1185" s="345" t="n">
        <v>0.6</v>
      </c>
      <c r="I1185" s="345" t="n">
        <v>0.19</v>
      </c>
      <c r="J1185" s="365" t="inlineStr">
        <is>
          <t>PENDENTE</t>
        </is>
      </c>
    </row>
    <row r="1186" ht="15" customHeight="1" s="290">
      <c r="A1186" s="295" t="inlineStr">
        <is>
          <t>AGUA</t>
        </is>
      </c>
      <c r="B1186" s="295" t="inlineStr">
        <is>
          <t>T-633</t>
        </is>
      </c>
      <c r="C1186" s="295" t="inlineStr">
        <is>
          <t>PI 213</t>
        </is>
      </c>
      <c r="D1186" s="334" t="inlineStr">
        <is>
          <t>PI 214</t>
        </is>
      </c>
      <c r="E1186" s="340" t="n">
        <v>0.22</v>
      </c>
      <c r="F1186" s="334" t="inlineStr">
        <is>
          <t>200</t>
        </is>
      </c>
      <c r="G1186" s="334" t="inlineStr">
        <is>
          <t>Tubo PVC</t>
        </is>
      </c>
      <c r="H1186" s="340" t="n">
        <v>0.6</v>
      </c>
      <c r="I1186" s="340" t="n">
        <v>0.11</v>
      </c>
      <c r="J1186" s="365" t="inlineStr">
        <is>
          <t>PENDENTE</t>
        </is>
      </c>
    </row>
    <row r="1187" ht="15" customHeight="1" s="290">
      <c r="A1187" s="296" t="inlineStr">
        <is>
          <t>AGUA</t>
        </is>
      </c>
      <c r="B1187" s="296" t="inlineStr">
        <is>
          <t>T-634</t>
        </is>
      </c>
      <c r="C1187" s="296" t="inlineStr">
        <is>
          <t>PI 215</t>
        </is>
      </c>
      <c r="D1187" s="349" t="inlineStr">
        <is>
          <t>PI 214</t>
        </is>
      </c>
      <c r="E1187" s="345" t="n">
        <v>0.22</v>
      </c>
      <c r="F1187" s="349" t="inlineStr">
        <is>
          <t>200</t>
        </is>
      </c>
      <c r="G1187" s="349" t="inlineStr">
        <is>
          <t>Tubo PVC</t>
        </is>
      </c>
      <c r="H1187" s="345" t="n">
        <v>0.6</v>
      </c>
      <c r="I1187" s="345" t="n">
        <v>0.11</v>
      </c>
      <c r="J1187" s="365" t="inlineStr">
        <is>
          <t>PENDENTE</t>
        </is>
      </c>
    </row>
    <row r="1188" ht="15" customHeight="1" s="290">
      <c r="A1188" s="295" t="inlineStr">
        <is>
          <t>AGUA</t>
        </is>
      </c>
      <c r="B1188" s="295" t="inlineStr">
        <is>
          <t>T-635</t>
        </is>
      </c>
      <c r="C1188" s="295" t="inlineStr">
        <is>
          <t>PV 33</t>
        </is>
      </c>
      <c r="D1188" s="334" t="inlineStr">
        <is>
          <t>PV 32</t>
        </is>
      </c>
      <c r="E1188" s="340" t="n">
        <v>0.31</v>
      </c>
      <c r="F1188" s="334" t="inlineStr">
        <is>
          <t>200</t>
        </is>
      </c>
      <c r="G1188" s="334" t="inlineStr">
        <is>
          <t>Tubo PVC</t>
        </is>
      </c>
      <c r="H1188" s="340" t="n">
        <v>0.6</v>
      </c>
      <c r="I1188" s="340" t="n">
        <v>0.15</v>
      </c>
      <c r="J1188" s="365" t="inlineStr">
        <is>
          <t>PENDENTE</t>
        </is>
      </c>
    </row>
    <row r="1189" ht="15" customHeight="1" s="290">
      <c r="A1189" s="296" t="inlineStr">
        <is>
          <t>AGUA</t>
        </is>
      </c>
      <c r="B1189" s="296" t="inlineStr">
        <is>
          <t>T-636</t>
        </is>
      </c>
      <c r="C1189" s="296" t="inlineStr">
        <is>
          <t>PI 213</t>
        </is>
      </c>
      <c r="D1189" s="349" t="inlineStr">
        <is>
          <t>PV 33</t>
        </is>
      </c>
      <c r="E1189" s="345" t="n">
        <v>0.21</v>
      </c>
      <c r="F1189" s="349" t="inlineStr">
        <is>
          <t>200</t>
        </is>
      </c>
      <c r="G1189" s="349" t="inlineStr">
        <is>
          <t>Tubo PVC</t>
        </is>
      </c>
      <c r="H1189" s="345" t="n">
        <v>0.6</v>
      </c>
      <c r="I1189" s="345" t="n">
        <v>0.1</v>
      </c>
      <c r="J1189" s="365" t="inlineStr">
        <is>
          <t>PENDENTE</t>
        </is>
      </c>
    </row>
    <row r="1190" ht="15" customHeight="1" s="290">
      <c r="A1190" s="295" t="inlineStr">
        <is>
          <t>AGUA</t>
        </is>
      </c>
      <c r="B1190" s="295" t="inlineStr">
        <is>
          <t>T-637</t>
        </is>
      </c>
      <c r="C1190" s="295" t="inlineStr">
        <is>
          <t>PI 213</t>
        </is>
      </c>
      <c r="D1190" s="334" t="inlineStr">
        <is>
          <t>PI 214</t>
        </is>
      </c>
      <c r="E1190" s="340" t="n">
        <v>0.22</v>
      </c>
      <c r="F1190" s="334" t="inlineStr">
        <is>
          <t>200</t>
        </is>
      </c>
      <c r="G1190" s="334" t="inlineStr">
        <is>
          <t>Tubo PVC</t>
        </is>
      </c>
      <c r="H1190" s="340" t="n">
        <v>0.6</v>
      </c>
      <c r="I1190" s="340" t="n">
        <v>0.11</v>
      </c>
      <c r="J1190" s="365" t="inlineStr">
        <is>
          <t>PENDENTE</t>
        </is>
      </c>
    </row>
    <row r="1191" ht="15" customHeight="1" s="290">
      <c r="A1191" s="296" t="inlineStr">
        <is>
          <t>AGUA</t>
        </is>
      </c>
      <c r="B1191" s="296" t="inlineStr">
        <is>
          <t>T-638</t>
        </is>
      </c>
      <c r="C1191" s="296" t="inlineStr">
        <is>
          <t>PI 220</t>
        </is>
      </c>
      <c r="D1191" s="349" t="inlineStr">
        <is>
          <t>PI 221</t>
        </is>
      </c>
      <c r="E1191" s="345" t="n">
        <v>0.25</v>
      </c>
      <c r="F1191" s="349" t="inlineStr">
        <is>
          <t>200</t>
        </is>
      </c>
      <c r="G1191" s="349" t="inlineStr">
        <is>
          <t>Tubo PVC</t>
        </is>
      </c>
      <c r="H1191" s="345" t="n">
        <v>0.6</v>
      </c>
      <c r="I1191" s="345" t="n">
        <v>0.12</v>
      </c>
      <c r="J1191" s="365" t="inlineStr">
        <is>
          <t>PENDENTE</t>
        </is>
      </c>
    </row>
    <row r="1192" ht="15" customHeight="1" s="290">
      <c r="A1192" s="295" t="inlineStr">
        <is>
          <t>AGUA</t>
        </is>
      </c>
      <c r="B1192" s="295" t="inlineStr">
        <is>
          <t>T-639</t>
        </is>
      </c>
      <c r="C1192" s="295" t="inlineStr">
        <is>
          <t>PI 233</t>
        </is>
      </c>
      <c r="D1192" s="334" t="inlineStr">
        <is>
          <t>PI 235</t>
        </is>
      </c>
      <c r="E1192" s="340" t="n">
        <v>0.24</v>
      </c>
      <c r="F1192" s="334" t="inlineStr">
        <is>
          <t>200</t>
        </is>
      </c>
      <c r="G1192" s="334" t="inlineStr">
        <is>
          <t>Tubo PVC</t>
        </is>
      </c>
      <c r="H1192" s="340" t="n">
        <v>0.6</v>
      </c>
      <c r="I1192" s="340" t="n">
        <v>0.12</v>
      </c>
      <c r="J1192" s="365" t="inlineStr">
        <is>
          <t>PENDENTE</t>
        </is>
      </c>
    </row>
    <row r="1193" ht="15" customHeight="1" s="290">
      <c r="A1193" s="296" t="inlineStr">
        <is>
          <t>AGUA</t>
        </is>
      </c>
      <c r="B1193" s="296" t="inlineStr">
        <is>
          <t>T-640</t>
        </is>
      </c>
      <c r="C1193" s="296" t="inlineStr">
        <is>
          <t>PI 181</t>
        </is>
      </c>
      <c r="D1193" s="349" t="inlineStr">
        <is>
          <t>PI 182</t>
        </is>
      </c>
      <c r="E1193" s="345" t="n">
        <v>0.22</v>
      </c>
      <c r="F1193" s="349" t="inlineStr">
        <is>
          <t>200</t>
        </is>
      </c>
      <c r="G1193" s="349" t="inlineStr">
        <is>
          <t>Tubo PVC</t>
        </is>
      </c>
      <c r="H1193" s="345" t="n">
        <v>0.6</v>
      </c>
      <c r="I1193" s="345" t="n">
        <v>0.11</v>
      </c>
      <c r="J1193" s="365" t="inlineStr">
        <is>
          <t>PENDENTE</t>
        </is>
      </c>
    </row>
    <row r="1194" ht="15" customHeight="1" s="290">
      <c r="A1194" s="295" t="inlineStr">
        <is>
          <t>AGUA</t>
        </is>
      </c>
      <c r="B1194" s="295" t="inlineStr">
        <is>
          <t>T-641</t>
        </is>
      </c>
      <c r="C1194" s="295" t="inlineStr">
        <is>
          <t>PI 238</t>
        </is>
      </c>
      <c r="D1194" s="334" t="inlineStr">
        <is>
          <t>PI 247</t>
        </is>
      </c>
      <c r="E1194" s="340" t="n">
        <v>0.27</v>
      </c>
      <c r="F1194" s="334" t="inlineStr">
        <is>
          <t>200</t>
        </is>
      </c>
      <c r="G1194" s="334" t="inlineStr">
        <is>
          <t>Tubo PVC</t>
        </is>
      </c>
      <c r="H1194" s="340" t="n">
        <v>0.6</v>
      </c>
      <c r="I1194" s="340" t="n">
        <v>0.13</v>
      </c>
      <c r="J1194" s="365" t="inlineStr">
        <is>
          <t>PENDENTE</t>
        </is>
      </c>
    </row>
    <row r="1195" ht="15" customHeight="1" s="290">
      <c r="A1195" s="296" t="inlineStr">
        <is>
          <t>AGUA</t>
        </is>
      </c>
      <c r="B1195" s="296" t="inlineStr">
        <is>
          <t>T-642</t>
        </is>
      </c>
      <c r="C1195" s="296" t="inlineStr">
        <is>
          <t>PI 245</t>
        </is>
      </c>
      <c r="D1195" s="349" t="inlineStr">
        <is>
          <t>PI 246</t>
        </is>
      </c>
      <c r="E1195" s="345" t="n">
        <v>0.26</v>
      </c>
      <c r="F1195" s="349" t="inlineStr">
        <is>
          <t>200</t>
        </is>
      </c>
      <c r="G1195" s="349" t="inlineStr">
        <is>
          <t>Tubo PVC</t>
        </is>
      </c>
      <c r="H1195" s="345" t="n">
        <v>0.6</v>
      </c>
      <c r="I1195" s="345" t="n">
        <v>0.12</v>
      </c>
      <c r="J1195" s="365" t="inlineStr">
        <is>
          <t>PENDENTE</t>
        </is>
      </c>
    </row>
    <row r="1196" ht="15" customHeight="1" s="290">
      <c r="A1196" s="295" t="inlineStr">
        <is>
          <t>AGUA</t>
        </is>
      </c>
      <c r="B1196" s="295" t="inlineStr">
        <is>
          <t>T-643</t>
        </is>
      </c>
      <c r="C1196" s="295" t="inlineStr">
        <is>
          <t>PI 245</t>
        </is>
      </c>
      <c r="D1196" s="334" t="inlineStr">
        <is>
          <t>PI 246</t>
        </is>
      </c>
      <c r="E1196" s="340" t="n">
        <v>0.23</v>
      </c>
      <c r="F1196" s="334" t="inlineStr">
        <is>
          <t>200</t>
        </is>
      </c>
      <c r="G1196" s="334" t="inlineStr">
        <is>
          <t>Tubo PVC</t>
        </is>
      </c>
      <c r="H1196" s="340" t="n">
        <v>0.6</v>
      </c>
      <c r="I1196" s="340" t="n">
        <v>0.11</v>
      </c>
      <c r="J1196" s="365" t="inlineStr">
        <is>
          <t>PENDENTE</t>
        </is>
      </c>
    </row>
    <row r="1197" ht="15" customHeight="1" s="290">
      <c r="A1197" s="296" t="inlineStr">
        <is>
          <t>AGUA</t>
        </is>
      </c>
      <c r="B1197" s="296" t="inlineStr">
        <is>
          <t>T-644</t>
        </is>
      </c>
      <c r="C1197" s="296" t="inlineStr">
        <is>
          <t>PI 237</t>
        </is>
      </c>
      <c r="D1197" s="349" t="inlineStr">
        <is>
          <t>PI 240</t>
        </is>
      </c>
      <c r="E1197" s="345" t="n">
        <v>0.23</v>
      </c>
      <c r="F1197" s="349" t="inlineStr">
        <is>
          <t>200</t>
        </is>
      </c>
      <c r="G1197" s="349" t="inlineStr">
        <is>
          <t>Tubo PVC</t>
        </is>
      </c>
      <c r="H1197" s="345" t="n">
        <v>0.6</v>
      </c>
      <c r="I1197" s="345" t="n">
        <v>0.11</v>
      </c>
      <c r="J1197" s="365" t="inlineStr">
        <is>
          <t>PENDENTE</t>
        </is>
      </c>
    </row>
    <row r="1198" ht="15" customHeight="1" s="290">
      <c r="A1198" s="295" t="inlineStr">
        <is>
          <t>AGUA</t>
        </is>
      </c>
      <c r="B1198" s="295" t="inlineStr">
        <is>
          <t>T-645</t>
        </is>
      </c>
      <c r="C1198" s="295" t="inlineStr">
        <is>
          <t>PI 180</t>
        </is>
      </c>
      <c r="D1198" s="334" t="inlineStr">
        <is>
          <t>PI 179</t>
        </is>
      </c>
      <c r="E1198" s="340" t="n">
        <v>0.22</v>
      </c>
      <c r="F1198" s="334" t="inlineStr">
        <is>
          <t>200</t>
        </is>
      </c>
      <c r="G1198" s="334" t="inlineStr">
        <is>
          <t>Tubo PVC</t>
        </is>
      </c>
      <c r="H1198" s="340" t="n">
        <v>0.6</v>
      </c>
      <c r="I1198" s="340" t="n">
        <v>0.11</v>
      </c>
      <c r="J1198" s="365" t="inlineStr">
        <is>
          <t>PENDENTE</t>
        </is>
      </c>
    </row>
    <row r="1199" ht="15" customHeight="1" s="290">
      <c r="A1199" s="296" t="inlineStr">
        <is>
          <t>AGUA</t>
        </is>
      </c>
      <c r="B1199" s="296" t="inlineStr">
        <is>
          <t>T-646</t>
        </is>
      </c>
      <c r="C1199" s="296" t="inlineStr">
        <is>
          <t>PI 179</t>
        </is>
      </c>
      <c r="D1199" s="349" t="inlineStr">
        <is>
          <t>PI 178</t>
        </is>
      </c>
      <c r="E1199" s="345" t="n">
        <v>0.22</v>
      </c>
      <c r="F1199" s="349" t="inlineStr">
        <is>
          <t>200</t>
        </is>
      </c>
      <c r="G1199" s="349" t="inlineStr">
        <is>
          <t>Tubo PVC</t>
        </is>
      </c>
      <c r="H1199" s="345" t="n">
        <v>0.6</v>
      </c>
      <c r="I1199" s="345" t="n">
        <v>0.11</v>
      </c>
      <c r="J1199" s="365" t="inlineStr">
        <is>
          <t>PENDENTE</t>
        </is>
      </c>
    </row>
    <row r="1200" ht="15" customHeight="1" s="290">
      <c r="A1200" s="295" t="inlineStr">
        <is>
          <t>AGUA</t>
        </is>
      </c>
      <c r="B1200" s="295" t="inlineStr">
        <is>
          <t>T-647</t>
        </is>
      </c>
      <c r="C1200" s="295" t="inlineStr">
        <is>
          <t>PI 175</t>
        </is>
      </c>
      <c r="D1200" s="334" t="inlineStr">
        <is>
          <t>PI 174</t>
        </is>
      </c>
      <c r="E1200" s="340" t="n">
        <v>0.29</v>
      </c>
      <c r="F1200" s="334" t="inlineStr">
        <is>
          <t>200</t>
        </is>
      </c>
      <c r="G1200" s="334" t="inlineStr">
        <is>
          <t>Tubo PVC</t>
        </is>
      </c>
      <c r="H1200" s="340" t="n">
        <v>0.6</v>
      </c>
      <c r="I1200" s="340" t="n">
        <v>0.14</v>
      </c>
      <c r="J1200" s="365" t="inlineStr">
        <is>
          <t>PENDENTE</t>
        </is>
      </c>
    </row>
    <row r="1201" ht="15" customHeight="1" s="290">
      <c r="A1201" s="296" t="inlineStr">
        <is>
          <t>AGUA</t>
        </is>
      </c>
      <c r="B1201" s="296" t="inlineStr">
        <is>
          <t>T-648</t>
        </is>
      </c>
      <c r="C1201" s="296" t="inlineStr">
        <is>
          <t>PI 175</t>
        </is>
      </c>
      <c r="D1201" s="349" t="inlineStr">
        <is>
          <t>PI 174</t>
        </is>
      </c>
      <c r="E1201" s="345" t="n">
        <v>0.35</v>
      </c>
      <c r="F1201" s="349" t="inlineStr">
        <is>
          <t>200</t>
        </is>
      </c>
      <c r="G1201" s="349" t="inlineStr">
        <is>
          <t>Tubo PVC</t>
        </is>
      </c>
      <c r="H1201" s="345" t="n">
        <v>0.6</v>
      </c>
      <c r="I1201" s="345" t="n">
        <v>0.17</v>
      </c>
      <c r="J1201" s="365" t="inlineStr">
        <is>
          <t>PENDENTE</t>
        </is>
      </c>
    </row>
    <row r="1202" ht="15" customHeight="1" s="290">
      <c r="A1202" s="295" t="inlineStr">
        <is>
          <t>AGUA</t>
        </is>
      </c>
      <c r="B1202" s="295" t="inlineStr">
        <is>
          <t>T-649</t>
        </is>
      </c>
      <c r="C1202" s="295" t="inlineStr">
        <is>
          <t>PI 202</t>
        </is>
      </c>
      <c r="D1202" s="334" t="inlineStr">
        <is>
          <t>PI 203</t>
        </is>
      </c>
      <c r="E1202" s="340" t="n">
        <v>0.29</v>
      </c>
      <c r="F1202" s="334" t="inlineStr">
        <is>
          <t>200</t>
        </is>
      </c>
      <c r="G1202" s="334" t="inlineStr">
        <is>
          <t>Tubo PVC</t>
        </is>
      </c>
      <c r="H1202" s="340" t="n">
        <v>0.6</v>
      </c>
      <c r="I1202" s="340" t="n">
        <v>0.14</v>
      </c>
      <c r="J1202" s="365" t="inlineStr">
        <is>
          <t>PENDENTE</t>
        </is>
      </c>
    </row>
    <row r="1203" ht="15" customHeight="1" s="290">
      <c r="A1203" s="296" t="inlineStr">
        <is>
          <t>AGUA</t>
        </is>
      </c>
      <c r="B1203" s="296" t="inlineStr">
        <is>
          <t>T-650</t>
        </is>
      </c>
      <c r="C1203" s="296" t="inlineStr">
        <is>
          <t>PI 172</t>
        </is>
      </c>
      <c r="D1203" s="349" t="inlineStr">
        <is>
          <t>PI 173</t>
        </is>
      </c>
      <c r="E1203" s="345" t="n">
        <v>0.37</v>
      </c>
      <c r="F1203" s="349" t="inlineStr">
        <is>
          <t>200</t>
        </is>
      </c>
      <c r="G1203" s="349" t="inlineStr">
        <is>
          <t>Tubo PVC</t>
        </is>
      </c>
      <c r="H1203" s="345" t="n">
        <v>0.6</v>
      </c>
      <c r="I1203" s="345" t="n">
        <v>0.18</v>
      </c>
      <c r="J1203" s="365" t="inlineStr">
        <is>
          <t>PENDENTE</t>
        </is>
      </c>
    </row>
    <row r="1204" ht="15" customHeight="1" s="290">
      <c r="A1204" s="295" t="inlineStr">
        <is>
          <t>AGUA</t>
        </is>
      </c>
      <c r="B1204" s="295" t="inlineStr">
        <is>
          <t>T-651</t>
        </is>
      </c>
      <c r="C1204" s="295" t="inlineStr">
        <is>
          <t>PI 206</t>
        </is>
      </c>
      <c r="D1204" s="334" t="inlineStr">
        <is>
          <t>PI 210</t>
        </is>
      </c>
      <c r="E1204" s="340" t="n">
        <v>0.3</v>
      </c>
      <c r="F1204" s="334" t="inlineStr">
        <is>
          <t>200</t>
        </is>
      </c>
      <c r="G1204" s="334" t="inlineStr">
        <is>
          <t>Tubo PVC</t>
        </is>
      </c>
      <c r="H1204" s="340" t="n">
        <v>1</v>
      </c>
      <c r="I1204" s="340" t="n">
        <v>0.24</v>
      </c>
      <c r="J1204" s="365" t="inlineStr">
        <is>
          <t>PENDENTE</t>
        </is>
      </c>
    </row>
    <row r="1205" ht="15" customHeight="1" s="290">
      <c r="A1205" s="296" t="inlineStr">
        <is>
          <t>AGUA</t>
        </is>
      </c>
      <c r="B1205" s="296" t="inlineStr">
        <is>
          <t>T-652</t>
        </is>
      </c>
      <c r="C1205" s="296" t="inlineStr">
        <is>
          <t>PV 23</t>
        </is>
      </c>
      <c r="D1205" s="349" t="inlineStr">
        <is>
          <t>PV 25</t>
        </is>
      </c>
      <c r="E1205" s="345" t="n">
        <v>0.59</v>
      </c>
      <c r="F1205" s="349" t="inlineStr">
        <is>
          <t>200</t>
        </is>
      </c>
      <c r="G1205" s="349" t="inlineStr">
        <is>
          <t>Tubo PVC</t>
        </is>
      </c>
      <c r="H1205" s="345" t="n">
        <v>0.6</v>
      </c>
      <c r="I1205" s="345" t="n">
        <v>0.28</v>
      </c>
      <c r="J1205" s="365" t="inlineStr">
        <is>
          <t>PENDENTE</t>
        </is>
      </c>
    </row>
    <row r="1206" ht="15" customHeight="1" s="290">
      <c r="A1206" s="295" t="inlineStr">
        <is>
          <t>AGUA</t>
        </is>
      </c>
      <c r="B1206" s="295" t="inlineStr">
        <is>
          <t>T-653</t>
        </is>
      </c>
      <c r="C1206" s="295" t="inlineStr">
        <is>
          <t>PI 192</t>
        </is>
      </c>
      <c r="D1206" s="334" t="inlineStr">
        <is>
          <t>PI 191</t>
        </is>
      </c>
      <c r="E1206" s="340" t="n">
        <v>0.46</v>
      </c>
      <c r="F1206" s="334" t="inlineStr">
        <is>
          <t>200</t>
        </is>
      </c>
      <c r="G1206" s="334" t="inlineStr">
        <is>
          <t>Tubo PVC</t>
        </is>
      </c>
      <c r="H1206" s="340" t="n">
        <v>0.9</v>
      </c>
      <c r="I1206" s="340" t="n">
        <v>0.33</v>
      </c>
      <c r="J1206" s="365" t="inlineStr">
        <is>
          <t>PENDENTE</t>
        </is>
      </c>
    </row>
    <row r="1207" ht="15" customHeight="1" s="290">
      <c r="A1207" s="296" t="inlineStr">
        <is>
          <t>AGUA</t>
        </is>
      </c>
      <c r="B1207" s="296" t="inlineStr">
        <is>
          <t>T-654</t>
        </is>
      </c>
      <c r="C1207" s="296" t="inlineStr">
        <is>
          <t>PV 22</t>
        </is>
      </c>
      <c r="D1207" s="349" t="inlineStr">
        <is>
          <t>PI 187</t>
        </is>
      </c>
      <c r="E1207" s="345" t="n">
        <v>0.38</v>
      </c>
      <c r="F1207" s="349" t="inlineStr">
        <is>
          <t>200</t>
        </is>
      </c>
      <c r="G1207" s="349" t="inlineStr">
        <is>
          <t>Tubo PVC</t>
        </is>
      </c>
      <c r="H1207" s="345" t="n">
        <v>0.38</v>
      </c>
      <c r="I1207" s="345" t="n">
        <v>0.12</v>
      </c>
      <c r="J1207" s="365" t="inlineStr">
        <is>
          <t>PENDENTE</t>
        </is>
      </c>
    </row>
    <row r="1208" ht="15" customHeight="1" s="290">
      <c r="A1208" s="295" t="inlineStr">
        <is>
          <t>AGUA</t>
        </is>
      </c>
      <c r="B1208" s="295" t="inlineStr">
        <is>
          <t>T-655</t>
        </is>
      </c>
      <c r="C1208" s="295" t="inlineStr">
        <is>
          <t>PV 18</t>
        </is>
      </c>
      <c r="D1208" s="334" t="inlineStr">
        <is>
          <t>PI 184</t>
        </is>
      </c>
      <c r="E1208" s="340" t="n">
        <v>0.39</v>
      </c>
      <c r="F1208" s="334" t="inlineStr">
        <is>
          <t>200</t>
        </is>
      </c>
      <c r="G1208" s="334" t="inlineStr">
        <is>
          <t>Tubo PVC</t>
        </is>
      </c>
      <c r="H1208" s="340" t="n">
        <v>0.6</v>
      </c>
      <c r="I1208" s="340" t="n">
        <v>0.19</v>
      </c>
      <c r="J1208" s="365" t="inlineStr">
        <is>
          <t>PENDENTE</t>
        </is>
      </c>
    </row>
    <row r="1209" ht="15" customHeight="1" s="290">
      <c r="A1209" s="296" t="inlineStr">
        <is>
          <t>AGUA</t>
        </is>
      </c>
      <c r="B1209" s="296" t="inlineStr">
        <is>
          <t>T-656</t>
        </is>
      </c>
      <c r="C1209" s="296" t="inlineStr">
        <is>
          <t>PI 167</t>
        </is>
      </c>
      <c r="D1209" s="349" t="inlineStr">
        <is>
          <t>PI 184</t>
        </is>
      </c>
      <c r="E1209" s="345" t="n">
        <v>0.38</v>
      </c>
      <c r="F1209" s="349" t="inlineStr">
        <is>
          <t>200</t>
        </is>
      </c>
      <c r="G1209" s="349" t="inlineStr">
        <is>
          <t>Tubo PVC</t>
        </is>
      </c>
      <c r="H1209" s="345" t="n">
        <v>0.6</v>
      </c>
      <c r="I1209" s="345" t="n">
        <v>0.18</v>
      </c>
      <c r="J1209" s="365" t="inlineStr">
        <is>
          <t>PENDENTE</t>
        </is>
      </c>
    </row>
    <row r="1210" ht="15" customHeight="1" s="290">
      <c r="A1210" s="295" t="inlineStr">
        <is>
          <t>AGUA</t>
        </is>
      </c>
      <c r="B1210" s="295" t="inlineStr">
        <is>
          <t>T-657</t>
        </is>
      </c>
      <c r="C1210" s="295" t="inlineStr">
        <is>
          <t>PI 166</t>
        </is>
      </c>
      <c r="D1210" s="334" t="inlineStr">
        <is>
          <t>PI 167</t>
        </is>
      </c>
      <c r="E1210" s="340" t="n">
        <v>0.22</v>
      </c>
      <c r="F1210" s="334" t="inlineStr">
        <is>
          <t>200</t>
        </is>
      </c>
      <c r="G1210" s="334" t="inlineStr">
        <is>
          <t>Tubo PVC</t>
        </is>
      </c>
      <c r="H1210" s="340" t="n">
        <v>0.6</v>
      </c>
      <c r="I1210" s="340" t="n">
        <v>0.11</v>
      </c>
      <c r="J1210" s="365" t="inlineStr">
        <is>
          <t>PENDENTE</t>
        </is>
      </c>
    </row>
    <row r="1211" ht="15" customHeight="1" s="290">
      <c r="A1211" s="296" t="inlineStr">
        <is>
          <t>AGUA</t>
        </is>
      </c>
      <c r="B1211" s="296" t="inlineStr">
        <is>
          <t>T-658</t>
        </is>
      </c>
      <c r="C1211" s="296" t="inlineStr">
        <is>
          <t>PV 16</t>
        </is>
      </c>
      <c r="D1211" s="349" t="inlineStr">
        <is>
          <t>PI 183</t>
        </is>
      </c>
      <c r="E1211" s="345" t="n">
        <v>0.22</v>
      </c>
      <c r="F1211" s="349" t="inlineStr">
        <is>
          <t>200</t>
        </is>
      </c>
      <c r="G1211" s="349" t="inlineStr">
        <is>
          <t>Tubo PVC</t>
        </is>
      </c>
      <c r="H1211" s="345" t="n">
        <v>0.6</v>
      </c>
      <c r="I1211" s="345" t="n">
        <v>0.11</v>
      </c>
      <c r="J1211" s="365" t="inlineStr">
        <is>
          <t>PENDENTE</t>
        </is>
      </c>
    </row>
    <row r="1212" ht="15" customHeight="1" s="290">
      <c r="A1212" s="295" t="inlineStr">
        <is>
          <t>AGUA</t>
        </is>
      </c>
      <c r="B1212" s="295" t="inlineStr">
        <is>
          <t>T-659</t>
        </is>
      </c>
      <c r="C1212" s="295" t="inlineStr">
        <is>
          <t>PI 120</t>
        </is>
      </c>
      <c r="D1212" s="334" t="inlineStr">
        <is>
          <t>PI 122</t>
        </is>
      </c>
      <c r="E1212" s="340" t="n">
        <v>0.21</v>
      </c>
      <c r="F1212" s="334" t="inlineStr">
        <is>
          <t>200</t>
        </is>
      </c>
      <c r="G1212" s="334" t="inlineStr">
        <is>
          <t>Tubo PVC</t>
        </is>
      </c>
      <c r="H1212" s="340" t="n">
        <v>0.6</v>
      </c>
      <c r="I1212" s="340" t="n">
        <v>0.1</v>
      </c>
      <c r="J1212" s="365" t="inlineStr">
        <is>
          <t>PENDENTE</t>
        </is>
      </c>
    </row>
    <row r="1213" ht="15" customHeight="1" s="290">
      <c r="A1213" s="296" t="inlineStr">
        <is>
          <t>AGUA</t>
        </is>
      </c>
      <c r="B1213" s="296" t="inlineStr">
        <is>
          <t>T-660</t>
        </is>
      </c>
      <c r="C1213" s="296" t="inlineStr">
        <is>
          <t>PI 109</t>
        </is>
      </c>
      <c r="D1213" s="349" t="inlineStr">
        <is>
          <t>PI 108</t>
        </is>
      </c>
      <c r="E1213" s="345" t="n">
        <v>0.17</v>
      </c>
      <c r="F1213" s="349" t="inlineStr">
        <is>
          <t>200</t>
        </is>
      </c>
      <c r="G1213" s="349" t="inlineStr">
        <is>
          <t>Tubo PVC</t>
        </is>
      </c>
      <c r="H1213" s="345" t="n">
        <v>0.6</v>
      </c>
      <c r="I1213" s="345" t="n">
        <v>0.08</v>
      </c>
      <c r="J1213" s="365" t="inlineStr">
        <is>
          <t>PENDENTE</t>
        </is>
      </c>
    </row>
    <row r="1214" ht="15" customHeight="1" s="290">
      <c r="A1214" s="295" t="inlineStr">
        <is>
          <t>AGUA</t>
        </is>
      </c>
      <c r="B1214" s="295" t="inlineStr">
        <is>
          <t>T-661</t>
        </is>
      </c>
      <c r="C1214" s="295" t="inlineStr">
        <is>
          <t>PI 163</t>
        </is>
      </c>
      <c r="D1214" s="334" t="inlineStr">
        <is>
          <t>PV 08</t>
        </is>
      </c>
      <c r="E1214" s="340" t="n">
        <v>0.23</v>
      </c>
      <c r="F1214" s="334" t="inlineStr">
        <is>
          <t>200</t>
        </is>
      </c>
      <c r="G1214" s="334" t="inlineStr">
        <is>
          <t>Tubo PVC</t>
        </is>
      </c>
      <c r="H1214" s="340" t="n">
        <v>0.6</v>
      </c>
      <c r="I1214" s="340" t="n">
        <v>0.11</v>
      </c>
      <c r="J1214" s="365" t="inlineStr">
        <is>
          <t>PENDENTE</t>
        </is>
      </c>
    </row>
    <row r="1215" ht="15" customHeight="1" s="290">
      <c r="A1215" s="296" t="inlineStr">
        <is>
          <t>AGUA</t>
        </is>
      </c>
      <c r="B1215" s="296" t="inlineStr">
        <is>
          <t>T-662</t>
        </is>
      </c>
      <c r="C1215" s="296" t="inlineStr">
        <is>
          <t>PV 12</t>
        </is>
      </c>
      <c r="D1215" s="349" t="inlineStr">
        <is>
          <t>PV 11</t>
        </is>
      </c>
      <c r="E1215" s="345" t="n">
        <v>0.21</v>
      </c>
      <c r="F1215" s="349" t="inlineStr">
        <is>
          <t>200</t>
        </is>
      </c>
      <c r="G1215" s="349" t="inlineStr">
        <is>
          <t>Tubo PVC</t>
        </is>
      </c>
      <c r="H1215" s="345" t="n">
        <v>0.6</v>
      </c>
      <c r="I1215" s="345" t="n">
        <v>0.1</v>
      </c>
      <c r="J1215" s="365" t="inlineStr">
        <is>
          <t>PENDENTE</t>
        </is>
      </c>
    </row>
    <row r="1216" ht="15" customHeight="1" s="290">
      <c r="A1216" s="295" t="inlineStr">
        <is>
          <t>AGUA</t>
        </is>
      </c>
      <c r="B1216" s="295" t="inlineStr">
        <is>
          <t>T-663</t>
        </is>
      </c>
      <c r="C1216" s="295" t="inlineStr">
        <is>
          <t>PI 271</t>
        </is>
      </c>
      <c r="D1216" s="334" t="inlineStr">
        <is>
          <t>PV 11</t>
        </is>
      </c>
      <c r="E1216" s="340" t="n">
        <v>0.33</v>
      </c>
      <c r="F1216" s="334" t="inlineStr">
        <is>
          <t>200</t>
        </is>
      </c>
      <c r="G1216" s="334" t="inlineStr">
        <is>
          <t>Tubo PVC</t>
        </is>
      </c>
      <c r="H1216" s="340" t="n">
        <v>0.6</v>
      </c>
      <c r="I1216" s="340" t="n">
        <v>0.16</v>
      </c>
      <c r="J1216" s="365" t="inlineStr">
        <is>
          <t>PENDENTE</t>
        </is>
      </c>
    </row>
    <row r="1217" ht="15" customHeight="1" s="290">
      <c r="A1217" s="296" t="inlineStr">
        <is>
          <t>AGUA</t>
        </is>
      </c>
      <c r="B1217" s="296" t="inlineStr">
        <is>
          <t>T-664</t>
        </is>
      </c>
      <c r="C1217" s="296" t="inlineStr">
        <is>
          <t>PI 271</t>
        </is>
      </c>
      <c r="D1217" s="349" t="inlineStr">
        <is>
          <t>PI 269</t>
        </is>
      </c>
      <c r="E1217" s="345" t="n">
        <v>0.3</v>
      </c>
      <c r="F1217" s="349" t="inlineStr">
        <is>
          <t>200</t>
        </is>
      </c>
      <c r="G1217" s="349" t="inlineStr">
        <is>
          <t>Tubo PVC</t>
        </is>
      </c>
      <c r="H1217" s="345" t="n">
        <v>0.6</v>
      </c>
      <c r="I1217" s="345" t="n">
        <v>0.14</v>
      </c>
      <c r="J1217" s="365" t="inlineStr">
        <is>
          <t>PENDENTE</t>
        </is>
      </c>
    </row>
    <row r="1218" ht="15" customHeight="1" s="290">
      <c r="A1218" s="295" t="inlineStr">
        <is>
          <t>AGUA</t>
        </is>
      </c>
      <c r="B1218" s="295" t="inlineStr">
        <is>
          <t>T-665</t>
        </is>
      </c>
      <c r="C1218" s="295" t="inlineStr">
        <is>
          <t>PI 269</t>
        </is>
      </c>
      <c r="D1218" s="334" t="inlineStr">
        <is>
          <t>PI 268</t>
        </is>
      </c>
      <c r="E1218" s="340" t="n">
        <v>0.39</v>
      </c>
      <c r="F1218" s="334" t="inlineStr">
        <is>
          <t>200</t>
        </is>
      </c>
      <c r="G1218" s="334" t="inlineStr">
        <is>
          <t>Tubo PVC</t>
        </is>
      </c>
      <c r="H1218" s="340" t="n">
        <v>0.6</v>
      </c>
      <c r="I1218" s="340" t="n">
        <v>0.19</v>
      </c>
      <c r="J1218" s="365" t="inlineStr">
        <is>
          <t>PENDENTE</t>
        </is>
      </c>
    </row>
    <row r="1219" ht="15" customHeight="1" s="290">
      <c r="A1219" s="296" t="inlineStr">
        <is>
          <t>AGUA</t>
        </is>
      </c>
      <c r="B1219" s="296" t="inlineStr">
        <is>
          <t>T-666</t>
        </is>
      </c>
      <c r="C1219" s="296" t="inlineStr">
        <is>
          <t>PI 104</t>
        </is>
      </c>
      <c r="D1219" s="349" t="inlineStr">
        <is>
          <t>PI 105</t>
        </is>
      </c>
      <c r="E1219" s="345" t="n">
        <v>0.22</v>
      </c>
      <c r="F1219" s="349" t="inlineStr">
        <is>
          <t>200</t>
        </is>
      </c>
      <c r="G1219" s="349" t="inlineStr">
        <is>
          <t>Tubo PVC</t>
        </is>
      </c>
      <c r="H1219" s="345" t="n">
        <v>0.6</v>
      </c>
      <c r="I1219" s="345" t="n">
        <v>0.11</v>
      </c>
      <c r="J1219" s="365" t="inlineStr">
        <is>
          <t>PENDENTE</t>
        </is>
      </c>
    </row>
    <row r="1220" ht="15" customHeight="1" s="290">
      <c r="A1220" s="295" t="inlineStr">
        <is>
          <t>AGUA</t>
        </is>
      </c>
      <c r="B1220" s="295" t="inlineStr">
        <is>
          <t>T-667</t>
        </is>
      </c>
      <c r="C1220" s="295" t="inlineStr">
        <is>
          <t>PI 112</t>
        </is>
      </c>
      <c r="D1220" s="334" t="inlineStr">
        <is>
          <t>PI 248</t>
        </is>
      </c>
      <c r="E1220" s="340" t="n">
        <v>0.33</v>
      </c>
      <c r="F1220" s="334" t="inlineStr">
        <is>
          <t>200</t>
        </is>
      </c>
      <c r="G1220" s="334" t="inlineStr">
        <is>
          <t>Tubo PVC</t>
        </is>
      </c>
      <c r="H1220" s="340" t="n">
        <v>1.28</v>
      </c>
      <c r="I1220" s="340" t="n">
        <v>0.34</v>
      </c>
      <c r="J1220" s="365" t="inlineStr">
        <is>
          <t>PENDENTE</t>
        </is>
      </c>
    </row>
    <row r="1221" ht="15" customHeight="1" s="290">
      <c r="A1221" s="296" t="inlineStr">
        <is>
          <t>AGUA</t>
        </is>
      </c>
      <c r="B1221" s="296" t="inlineStr">
        <is>
          <t>T-668</t>
        </is>
      </c>
      <c r="C1221" s="296" t="inlineStr">
        <is>
          <t>PI 262</t>
        </is>
      </c>
      <c r="D1221" s="349" t="inlineStr">
        <is>
          <t>PI 263</t>
        </is>
      </c>
      <c r="E1221" s="345" t="n">
        <v>0.26</v>
      </c>
      <c r="F1221" s="349" t="inlineStr">
        <is>
          <t>200</t>
        </is>
      </c>
      <c r="G1221" s="349" t="inlineStr">
        <is>
          <t>Tubo PVC</t>
        </is>
      </c>
      <c r="H1221" s="345" t="n">
        <v>0.6</v>
      </c>
      <c r="I1221" s="345" t="n">
        <v>0.12</v>
      </c>
      <c r="J1221" s="365" t="inlineStr">
        <is>
          <t>PENDENTE</t>
        </is>
      </c>
    </row>
    <row r="1222" ht="15" customHeight="1" s="290">
      <c r="A1222" s="295" t="inlineStr">
        <is>
          <t>AGUA</t>
        </is>
      </c>
      <c r="B1222" s="295" t="inlineStr">
        <is>
          <t>T-669</t>
        </is>
      </c>
      <c r="C1222" s="295" t="inlineStr">
        <is>
          <t>PV 09</t>
        </is>
      </c>
      <c r="D1222" s="334" t="inlineStr">
        <is>
          <t>PI 268</t>
        </is>
      </c>
      <c r="E1222" s="340" t="n">
        <v>0.23</v>
      </c>
      <c r="F1222" s="334" t="inlineStr">
        <is>
          <t>200</t>
        </is>
      </c>
      <c r="G1222" s="334" t="inlineStr">
        <is>
          <t>Tubo PVC</t>
        </is>
      </c>
      <c r="H1222" s="340" t="n">
        <v>0.6</v>
      </c>
      <c r="I1222" s="340" t="n">
        <v>0.11</v>
      </c>
      <c r="J1222" s="365" t="inlineStr">
        <is>
          <t>PENDENTE</t>
        </is>
      </c>
    </row>
    <row r="1223" ht="15" customHeight="1" s="290">
      <c r="A1223" s="296" t="inlineStr">
        <is>
          <t>AGUA</t>
        </is>
      </c>
      <c r="B1223" s="296" t="inlineStr">
        <is>
          <t>T-670</t>
        </is>
      </c>
      <c r="C1223" s="296" t="inlineStr">
        <is>
          <t>PI 266</t>
        </is>
      </c>
      <c r="D1223" s="349" t="inlineStr">
        <is>
          <t>PI 267</t>
        </is>
      </c>
      <c r="E1223" s="345" t="n">
        <v>0.28</v>
      </c>
      <c r="F1223" s="349" t="inlineStr">
        <is>
          <t>200</t>
        </is>
      </c>
      <c r="G1223" s="349" t="inlineStr">
        <is>
          <t>Tubo PVC</t>
        </is>
      </c>
      <c r="H1223" s="345" t="n">
        <v>0.6</v>
      </c>
      <c r="I1223" s="345" t="n">
        <v>0.13</v>
      </c>
      <c r="J1223" s="365" t="inlineStr">
        <is>
          <t>PENDENTE</t>
        </is>
      </c>
    </row>
    <row r="1224" ht="15" customHeight="1" s="290">
      <c r="A1224" s="295" t="inlineStr">
        <is>
          <t>AGUA</t>
        </is>
      </c>
      <c r="B1224" s="295" t="inlineStr">
        <is>
          <t>T-671</t>
        </is>
      </c>
      <c r="C1224" s="295" t="inlineStr">
        <is>
          <t>PV 14</t>
        </is>
      </c>
      <c r="D1224" s="334" t="inlineStr">
        <is>
          <t>PV 13</t>
        </is>
      </c>
      <c r="E1224" s="340" t="n">
        <v>0.35</v>
      </c>
      <c r="F1224" s="334" t="inlineStr">
        <is>
          <t>200</t>
        </is>
      </c>
      <c r="G1224" s="334" t="inlineStr">
        <is>
          <t>Tubo PVC</t>
        </is>
      </c>
      <c r="H1224" s="340" t="n">
        <v>0.5</v>
      </c>
      <c r="I1224" s="340" t="n">
        <v>0.14</v>
      </c>
      <c r="J1224" s="365" t="inlineStr">
        <is>
          <t>PENDENTE</t>
        </is>
      </c>
    </row>
    <row r="1225" ht="15" customHeight="1" s="290">
      <c r="A1225" s="296" t="inlineStr">
        <is>
          <t>AGUA</t>
        </is>
      </c>
      <c r="B1225" s="296" t="inlineStr">
        <is>
          <t>T-672</t>
        </is>
      </c>
      <c r="C1225" s="296" t="inlineStr">
        <is>
          <t>PI 166</t>
        </is>
      </c>
      <c r="D1225" s="349" t="inlineStr">
        <is>
          <t>PI 121</t>
        </is>
      </c>
      <c r="E1225" s="345" t="n">
        <v>0.21</v>
      </c>
      <c r="F1225" s="349" t="inlineStr">
        <is>
          <t>200</t>
        </is>
      </c>
      <c r="G1225" s="349" t="inlineStr">
        <is>
          <t>Tubo PVC</t>
        </is>
      </c>
      <c r="H1225" s="345" t="n">
        <v>0.6</v>
      </c>
      <c r="I1225" s="345" t="n">
        <v>0.1</v>
      </c>
      <c r="J1225" s="365" t="inlineStr">
        <is>
          <t>PENDENTE</t>
        </is>
      </c>
    </row>
    <row r="1226" ht="15" customHeight="1" s="290">
      <c r="A1226" s="295" t="inlineStr">
        <is>
          <t>AGUA</t>
        </is>
      </c>
      <c r="B1226" s="295" t="inlineStr">
        <is>
          <t>T-673</t>
        </is>
      </c>
      <c r="C1226" s="295" t="inlineStr">
        <is>
          <t>PI 170</t>
        </is>
      </c>
      <c r="D1226" s="334" t="inlineStr">
        <is>
          <t>PI 121</t>
        </is>
      </c>
      <c r="E1226" s="340" t="n">
        <v>0.21</v>
      </c>
      <c r="F1226" s="334" t="inlineStr">
        <is>
          <t>200</t>
        </is>
      </c>
      <c r="G1226" s="334" t="inlineStr">
        <is>
          <t>Tubo PVC</t>
        </is>
      </c>
      <c r="H1226" s="340" t="n">
        <v>0.6</v>
      </c>
      <c r="I1226" s="340" t="n">
        <v>0.1</v>
      </c>
      <c r="J1226" s="365" t="inlineStr">
        <is>
          <t>PENDENTE</t>
        </is>
      </c>
    </row>
    <row r="1227" ht="15" customHeight="1" s="290">
      <c r="A1227" s="296" t="inlineStr">
        <is>
          <t>AGUA</t>
        </is>
      </c>
      <c r="B1227" s="296" t="inlineStr">
        <is>
          <t>T-674</t>
        </is>
      </c>
      <c r="C1227" s="296" t="inlineStr">
        <is>
          <t>PI 167</t>
        </is>
      </c>
      <c r="D1227" s="349" t="inlineStr">
        <is>
          <t>PI 121</t>
        </is>
      </c>
      <c r="E1227" s="345" t="n">
        <v>0.24</v>
      </c>
      <c r="F1227" s="349" t="inlineStr">
        <is>
          <t>200</t>
        </is>
      </c>
      <c r="G1227" s="349" t="inlineStr">
        <is>
          <t>Tubo PVC</t>
        </is>
      </c>
      <c r="H1227" s="345" t="n">
        <v>0.6</v>
      </c>
      <c r="I1227" s="345" t="n">
        <v>0.12</v>
      </c>
      <c r="J1227" s="365" t="inlineStr">
        <is>
          <t>PENDENTE</t>
        </is>
      </c>
    </row>
    <row r="1228" ht="15" customHeight="1" s="290">
      <c r="A1228" s="295" t="inlineStr">
        <is>
          <t>AGUA</t>
        </is>
      </c>
      <c r="B1228" s="295" t="inlineStr">
        <is>
          <t>T-675</t>
        </is>
      </c>
      <c r="C1228" s="295" t="inlineStr">
        <is>
          <t>PV 32</t>
        </is>
      </c>
      <c r="D1228" s="334" t="inlineStr">
        <is>
          <t>PI 214</t>
        </is>
      </c>
      <c r="E1228" s="340" t="n">
        <v>4.01</v>
      </c>
      <c r="F1228" s="334" t="inlineStr">
        <is>
          <t>200</t>
        </is>
      </c>
      <c r="G1228" s="334" t="inlineStr">
        <is>
          <t>Tubo PVC</t>
        </is>
      </c>
      <c r="H1228" s="340" t="n">
        <v>0.6</v>
      </c>
      <c r="I1228" s="340" t="n">
        <v>1.92</v>
      </c>
      <c r="J1228" s="365" t="inlineStr">
        <is>
          <t>PENDENTE</t>
        </is>
      </c>
    </row>
    <row r="1229" ht="15" customHeight="1" s="290">
      <c r="A1229" s="296" t="inlineStr">
        <is>
          <t>AGUA</t>
        </is>
      </c>
      <c r="B1229" s="296" t="inlineStr">
        <is>
          <t>T-676</t>
        </is>
      </c>
      <c r="C1229" s="296" t="inlineStr">
        <is>
          <t>PI 184</t>
        </is>
      </c>
      <c r="D1229" s="349" t="inlineStr">
        <is>
          <t>PI 183</t>
        </is>
      </c>
      <c r="E1229" s="345" t="n">
        <v>1.63</v>
      </c>
      <c r="F1229" s="349" t="inlineStr">
        <is>
          <t>200</t>
        </is>
      </c>
      <c r="G1229" s="349" t="inlineStr">
        <is>
          <t>Tubo PVC</t>
        </is>
      </c>
      <c r="H1229" s="345" t="n">
        <v>0.6</v>
      </c>
      <c r="I1229" s="345" t="n">
        <v>0.78</v>
      </c>
      <c r="J1229" s="365" t="inlineStr">
        <is>
          <t>PENDENTE</t>
        </is>
      </c>
    </row>
    <row r="1230" ht="15" customHeight="1" s="290">
      <c r="A1230" s="295" t="inlineStr">
        <is>
          <t>AGUA</t>
        </is>
      </c>
      <c r="B1230" s="295" t="inlineStr">
        <is>
          <t>T-677</t>
        </is>
      </c>
      <c r="C1230" s="295" t="inlineStr">
        <is>
          <t>PV 19</t>
        </is>
      </c>
      <c r="D1230" s="334" t="inlineStr">
        <is>
          <t>PV 18</t>
        </is>
      </c>
      <c r="E1230" s="340" t="n">
        <v>0.66</v>
      </c>
      <c r="F1230" s="334" t="inlineStr">
        <is>
          <t>200</t>
        </is>
      </c>
      <c r="G1230" s="334" t="inlineStr">
        <is>
          <t>Tubo PVC</t>
        </is>
      </c>
      <c r="H1230" s="340" t="n">
        <v>0.6</v>
      </c>
      <c r="I1230" s="340" t="n">
        <v>0.32</v>
      </c>
      <c r="J1230" s="365" t="inlineStr">
        <is>
          <t>PENDENTE</t>
        </is>
      </c>
    </row>
    <row r="1231" ht="15" customHeight="1" s="290">
      <c r="A1231" s="296" t="inlineStr">
        <is>
          <t>AGUA</t>
        </is>
      </c>
      <c r="B1231" s="296" t="inlineStr">
        <is>
          <t>T-678</t>
        </is>
      </c>
      <c r="C1231" s="296" t="inlineStr">
        <is>
          <t>PI 235</t>
        </is>
      </c>
      <c r="D1231" s="349" t="inlineStr">
        <is>
          <t>PI 179</t>
        </is>
      </c>
      <c r="E1231" s="345" t="n">
        <v>1.15</v>
      </c>
      <c r="F1231" s="349" t="inlineStr">
        <is>
          <t>200</t>
        </is>
      </c>
      <c r="G1231" s="349" t="inlineStr">
        <is>
          <t>Tubo PVC</t>
        </is>
      </c>
      <c r="H1231" s="345" t="n">
        <v>0.6</v>
      </c>
      <c r="I1231" s="345" t="n">
        <v>0.55</v>
      </c>
      <c r="J1231" s="365" t="inlineStr">
        <is>
          <t>PENDENTE</t>
        </is>
      </c>
    </row>
    <row r="1232" ht="15" customHeight="1" s="290">
      <c r="A1232" s="295" t="inlineStr">
        <is>
          <t>AGUA</t>
        </is>
      </c>
      <c r="B1232" s="295" t="inlineStr">
        <is>
          <t>T-679</t>
        </is>
      </c>
      <c r="C1232" s="295" t="inlineStr">
        <is>
          <t>PI 192</t>
        </is>
      </c>
      <c r="D1232" s="334" t="inlineStr">
        <is>
          <t>PV 23</t>
        </is>
      </c>
      <c r="E1232" s="340" t="n">
        <v>0.71</v>
      </c>
      <c r="F1232" s="334" t="inlineStr">
        <is>
          <t>200</t>
        </is>
      </c>
      <c r="G1232" s="334" t="inlineStr">
        <is>
          <t>Tubo PVC</t>
        </is>
      </c>
      <c r="H1232" s="340" t="n">
        <v>0.6</v>
      </c>
      <c r="I1232" s="340" t="n">
        <v>0.34</v>
      </c>
      <c r="J1232" s="365" t="inlineStr">
        <is>
          <t>PENDENTE</t>
        </is>
      </c>
    </row>
    <row r="1233" ht="15" customHeight="1" s="290">
      <c r="A1233" s="296" t="inlineStr">
        <is>
          <t>AGUA</t>
        </is>
      </c>
      <c r="B1233" s="296" t="inlineStr">
        <is>
          <t>T-680</t>
        </is>
      </c>
      <c r="C1233" s="296" t="inlineStr">
        <is>
          <t>PI 107</t>
        </is>
      </c>
      <c r="D1233" s="349" t="inlineStr">
        <is>
          <t>PI 106</t>
        </is>
      </c>
      <c r="E1233" s="345" t="n">
        <v>0.23</v>
      </c>
      <c r="F1233" s="349" t="inlineStr">
        <is>
          <t>200</t>
        </is>
      </c>
      <c r="G1233" s="349" t="inlineStr">
        <is>
          <t>Tubo PVC</t>
        </is>
      </c>
      <c r="H1233" s="345" t="n">
        <v>0.6</v>
      </c>
      <c r="I1233" s="345" t="n">
        <v>0.11</v>
      </c>
      <c r="J1233" s="365" t="inlineStr">
        <is>
          <t>PENDENTE</t>
        </is>
      </c>
    </row>
    <row r="1234" ht="15" customHeight="1" s="290">
      <c r="A1234" s="295" t="inlineStr">
        <is>
          <t>AGUA</t>
        </is>
      </c>
      <c r="B1234" s="295" t="inlineStr">
        <is>
          <t>T-681</t>
        </is>
      </c>
      <c r="C1234" s="295" t="inlineStr">
        <is>
          <t>PI 115</t>
        </is>
      </c>
      <c r="D1234" s="334" t="inlineStr">
        <is>
          <t>PI 116</t>
        </is>
      </c>
      <c r="E1234" s="340" t="n">
        <v>0.61</v>
      </c>
      <c r="F1234" s="334" t="inlineStr">
        <is>
          <t>200</t>
        </is>
      </c>
      <c r="G1234" s="334" t="inlineStr">
        <is>
          <t>Tubo PVC</t>
        </is>
      </c>
      <c r="H1234" s="340" t="n">
        <v>0.6</v>
      </c>
      <c r="I1234" s="340" t="n">
        <v>0.29</v>
      </c>
      <c r="J1234" s="365" t="inlineStr">
        <is>
          <t>PENDENTE</t>
        </is>
      </c>
    </row>
    <row r="1235" ht="15" customHeight="1" s="290">
      <c r="A1235" s="296" t="inlineStr">
        <is>
          <t>AGUA</t>
        </is>
      </c>
      <c r="B1235" s="296" t="inlineStr">
        <is>
          <t>T-682</t>
        </is>
      </c>
      <c r="C1235" s="296" t="inlineStr">
        <is>
          <t>PV 12</t>
        </is>
      </c>
      <c r="D1235" s="349" t="inlineStr">
        <is>
          <t>PI 271</t>
        </is>
      </c>
      <c r="E1235" s="345" t="n">
        <v>0.92</v>
      </c>
      <c r="F1235" s="349" t="inlineStr">
        <is>
          <t>200</t>
        </is>
      </c>
      <c r="G1235" s="349" t="inlineStr">
        <is>
          <t>Tubo PVC</t>
        </is>
      </c>
      <c r="H1235" s="345" t="n">
        <v>0.6</v>
      </c>
      <c r="I1235" s="345" t="n">
        <v>0.44</v>
      </c>
      <c r="J1235" s="365" t="inlineStr">
        <is>
          <t>PENDENTE</t>
        </is>
      </c>
    </row>
    <row r="1236" ht="15" customHeight="1" s="290">
      <c r="A1236" s="295" t="inlineStr">
        <is>
          <t>AGUA</t>
        </is>
      </c>
      <c r="B1236" s="295" t="inlineStr">
        <is>
          <t>T-683</t>
        </is>
      </c>
      <c r="C1236" s="295" t="inlineStr">
        <is>
          <t>PI 104</t>
        </is>
      </c>
      <c r="D1236" s="334" t="inlineStr">
        <is>
          <t>PI 103</t>
        </is>
      </c>
      <c r="E1236" s="340" t="n">
        <v>0.65</v>
      </c>
      <c r="F1236" s="334" t="inlineStr">
        <is>
          <t>200</t>
        </is>
      </c>
      <c r="G1236" s="334" t="inlineStr">
        <is>
          <t>Tubo PVC</t>
        </is>
      </c>
      <c r="H1236" s="340" t="n">
        <v>0.6</v>
      </c>
      <c r="I1236" s="340" t="n">
        <v>0.31</v>
      </c>
      <c r="J1236" s="365" t="inlineStr">
        <is>
          <t>PENDENTE</t>
        </is>
      </c>
    </row>
    <row r="1237" ht="15" customHeight="1" s="290">
      <c r="A1237" s="296" t="inlineStr">
        <is>
          <t>AGUA</t>
        </is>
      </c>
      <c r="B1237" s="296" t="inlineStr">
        <is>
          <t>T-684</t>
        </is>
      </c>
      <c r="C1237" s="296" t="inlineStr">
        <is>
          <t>PI 165</t>
        </is>
      </c>
      <c r="D1237" s="349" t="inlineStr">
        <is>
          <t>PI 164</t>
        </is>
      </c>
      <c r="E1237" s="345" t="n">
        <v>1.58</v>
      </c>
      <c r="F1237" s="349" t="inlineStr">
        <is>
          <t>200</t>
        </is>
      </c>
      <c r="G1237" s="349" t="inlineStr">
        <is>
          <t>Tubo PVC</t>
        </is>
      </c>
      <c r="H1237" s="345" t="n">
        <v>0.6</v>
      </c>
      <c r="I1237" s="345" t="n">
        <v>0.76</v>
      </c>
      <c r="J1237" s="365" t="inlineStr">
        <is>
          <t>PENDENTE</t>
        </is>
      </c>
    </row>
    <row r="1238" ht="15" customHeight="1" s="290">
      <c r="A1238" s="295" t="inlineStr">
        <is>
          <t>AGUA</t>
        </is>
      </c>
      <c r="B1238" s="295" t="inlineStr">
        <is>
          <t>T-685</t>
        </is>
      </c>
      <c r="C1238" s="295" t="inlineStr">
        <is>
          <t>PI 153</t>
        </is>
      </c>
      <c r="D1238" s="334" t="inlineStr">
        <is>
          <t>PI 146</t>
        </is>
      </c>
      <c r="E1238" s="340" t="n">
        <v>1.15</v>
      </c>
      <c r="F1238" s="334" t="inlineStr">
        <is>
          <t>200</t>
        </is>
      </c>
      <c r="G1238" s="334" t="inlineStr">
        <is>
          <t>Tubo PVC</t>
        </is>
      </c>
      <c r="H1238" s="340" t="n">
        <v>0.6</v>
      </c>
      <c r="I1238" s="340" t="n">
        <v>0.55</v>
      </c>
      <c r="J1238" s="365" t="inlineStr">
        <is>
          <t>PENDENTE</t>
        </is>
      </c>
    </row>
    <row r="1239" ht="15" customHeight="1" s="290">
      <c r="A1239" s="296" t="inlineStr">
        <is>
          <t>AGUA</t>
        </is>
      </c>
      <c r="B1239" s="296" t="inlineStr">
        <is>
          <t>T-686</t>
        </is>
      </c>
      <c r="C1239" s="296" t="inlineStr">
        <is>
          <t>PI 146</t>
        </is>
      </c>
      <c r="D1239" s="349" t="inlineStr">
        <is>
          <t>PI 145</t>
        </is>
      </c>
      <c r="E1239" s="345" t="n">
        <v>2.05</v>
      </c>
      <c r="F1239" s="349" t="inlineStr">
        <is>
          <t>200</t>
        </is>
      </c>
      <c r="G1239" s="349" t="inlineStr">
        <is>
          <t>Tubo PVC</t>
        </is>
      </c>
      <c r="H1239" s="345" t="n">
        <v>0.6</v>
      </c>
      <c r="I1239" s="345" t="n">
        <v>0.98</v>
      </c>
      <c r="J1239" s="365" t="inlineStr">
        <is>
          <t>PENDENTE</t>
        </is>
      </c>
    </row>
    <row r="1240" ht="15" customHeight="1" s="290">
      <c r="A1240" s="295" t="inlineStr">
        <is>
          <t>AGUA</t>
        </is>
      </c>
      <c r="B1240" s="295" t="inlineStr">
        <is>
          <t>T-687</t>
        </is>
      </c>
      <c r="C1240" s="295" t="inlineStr">
        <is>
          <t>PI 173</t>
        </is>
      </c>
      <c r="D1240" s="334" t="inlineStr">
        <is>
          <t>PI 158</t>
        </is>
      </c>
      <c r="E1240" s="340" t="n">
        <v>4.33</v>
      </c>
      <c r="F1240" s="334" t="inlineStr">
        <is>
          <t>200</t>
        </is>
      </c>
      <c r="G1240" s="334" t="inlineStr">
        <is>
          <t>Tubo PVC</t>
        </is>
      </c>
      <c r="H1240" s="340" t="n">
        <v>0.6</v>
      </c>
      <c r="I1240" s="340" t="n">
        <v>2.08</v>
      </c>
      <c r="J1240" s="365" t="inlineStr">
        <is>
          <t>PENDENTE</t>
        </is>
      </c>
    </row>
    <row r="1241" ht="15" customHeight="1" s="290">
      <c r="A1241" s="296" t="inlineStr">
        <is>
          <t>AGUA</t>
        </is>
      </c>
      <c r="B1241" s="296" t="inlineStr">
        <is>
          <t>T-688</t>
        </is>
      </c>
      <c r="C1241" s="296" t="inlineStr">
        <is>
          <t>PI 160</t>
        </is>
      </c>
      <c r="D1241" s="349" t="inlineStr">
        <is>
          <t>PI 131</t>
        </is>
      </c>
      <c r="E1241" s="345" t="n">
        <v>2.33</v>
      </c>
      <c r="F1241" s="349" t="inlineStr">
        <is>
          <t>200</t>
        </is>
      </c>
      <c r="G1241" s="349" t="inlineStr">
        <is>
          <t>Tubo PVC</t>
        </is>
      </c>
      <c r="H1241" s="345" t="n">
        <v>1.7</v>
      </c>
      <c r="I1241" s="345" t="n">
        <v>3.17</v>
      </c>
      <c r="J1241" s="365" t="inlineStr">
        <is>
          <t>PENDENTE</t>
        </is>
      </c>
    </row>
    <row r="1242" ht="15" customHeight="1" s="290">
      <c r="A1242" s="295" t="inlineStr">
        <is>
          <t>AGUA</t>
        </is>
      </c>
      <c r="B1242" s="295" t="inlineStr">
        <is>
          <t>T-689</t>
        </is>
      </c>
      <c r="C1242" s="295" t="inlineStr">
        <is>
          <t>PI 214</t>
        </is>
      </c>
      <c r="D1242" s="334" t="inlineStr">
        <is>
          <t>PI 213</t>
        </is>
      </c>
      <c r="E1242" s="340" t="n">
        <v>0.92</v>
      </c>
      <c r="F1242" s="334" t="inlineStr">
        <is>
          <t>200</t>
        </is>
      </c>
      <c r="G1242" s="334" t="inlineStr">
        <is>
          <t>Tubo PVC</t>
        </is>
      </c>
      <c r="H1242" s="340" t="n">
        <v>0.6</v>
      </c>
      <c r="I1242" s="340" t="n">
        <v>0.44</v>
      </c>
      <c r="J1242" s="365" t="inlineStr">
        <is>
          <t>PENDENTE</t>
        </is>
      </c>
    </row>
    <row r="1243" ht="15" customHeight="1" s="290">
      <c r="A1243" s="296" t="inlineStr">
        <is>
          <t>AGUA</t>
        </is>
      </c>
      <c r="B1243" s="296" t="inlineStr">
        <is>
          <t>T-690</t>
        </is>
      </c>
      <c r="C1243" s="296" t="inlineStr">
        <is>
          <t>PI 119</t>
        </is>
      </c>
      <c r="D1243" s="349" t="inlineStr">
        <is>
          <t>PI 122</t>
        </is>
      </c>
      <c r="E1243" s="345" t="n">
        <v>0.36</v>
      </c>
      <c r="F1243" s="349" t="inlineStr">
        <is>
          <t>200</t>
        </is>
      </c>
      <c r="G1243" s="349" t="inlineStr">
        <is>
          <t>Tubo PVC</t>
        </is>
      </c>
      <c r="H1243" s="345" t="n">
        <v>0.6</v>
      </c>
      <c r="I1243" s="345" t="n">
        <v>0.17</v>
      </c>
      <c r="J1243" s="365" t="inlineStr">
        <is>
          <t>PENDENTE</t>
        </is>
      </c>
    </row>
    <row r="1244" ht="15" customHeight="1" s="290">
      <c r="A1244" s="295" t="inlineStr">
        <is>
          <t>AGUA</t>
        </is>
      </c>
      <c r="B1244" s="295" t="inlineStr">
        <is>
          <t>T-691</t>
        </is>
      </c>
      <c r="C1244" s="295" t="inlineStr">
        <is>
          <t>PV 34</t>
        </is>
      </c>
      <c r="D1244" s="334" t="inlineStr">
        <is>
          <t>PV 33</t>
        </is>
      </c>
      <c r="E1244" s="340" t="n">
        <v>1.26</v>
      </c>
      <c r="F1244" s="334" t="inlineStr">
        <is>
          <t>200</t>
        </is>
      </c>
      <c r="G1244" s="334" t="inlineStr">
        <is>
          <t>Tubo PVC</t>
        </is>
      </c>
      <c r="H1244" s="340" t="n">
        <v>0.6</v>
      </c>
      <c r="I1244" s="340" t="n">
        <v>0.6</v>
      </c>
      <c r="J1244" s="365" t="inlineStr">
        <is>
          <t>PENDENTE</t>
        </is>
      </c>
    </row>
    <row r="1245" ht="15" customHeight="1" s="290">
      <c r="A1245" s="296" t="inlineStr">
        <is>
          <t>AGUA</t>
        </is>
      </c>
      <c r="B1245" s="296" t="inlineStr">
        <is>
          <t>T-692</t>
        </is>
      </c>
      <c r="C1245" s="296" t="inlineStr">
        <is>
          <t>PV 34</t>
        </is>
      </c>
      <c r="D1245" s="349" t="inlineStr">
        <is>
          <t>PV 33</t>
        </is>
      </c>
      <c r="E1245" s="345" t="n">
        <v>0.63</v>
      </c>
      <c r="F1245" s="349" t="inlineStr">
        <is>
          <t>200</t>
        </is>
      </c>
      <c r="G1245" s="349" t="inlineStr">
        <is>
          <t>Tubo PVC</t>
        </is>
      </c>
      <c r="H1245" s="345" t="n">
        <v>0.6</v>
      </c>
      <c r="I1245" s="345" t="n">
        <v>0.3</v>
      </c>
      <c r="J1245" s="365" t="inlineStr">
        <is>
          <t>PENDENTE</t>
        </is>
      </c>
    </row>
    <row r="1246" ht="15" customHeight="1" s="290">
      <c r="A1246" s="295" t="inlineStr">
        <is>
          <t>AGUA</t>
        </is>
      </c>
      <c r="B1246" s="295" t="inlineStr">
        <is>
          <t>T-693</t>
        </is>
      </c>
      <c r="C1246" s="295" t="inlineStr">
        <is>
          <t>PI 270</t>
        </is>
      </c>
      <c r="D1246" s="334" t="inlineStr">
        <is>
          <t>PI 268</t>
        </is>
      </c>
      <c r="E1246" s="340" t="n">
        <v>1.05</v>
      </c>
      <c r="F1246" s="334" t="inlineStr">
        <is>
          <t>200</t>
        </is>
      </c>
      <c r="G1246" s="334" t="inlineStr">
        <is>
          <t>Tubo PVC</t>
        </is>
      </c>
      <c r="H1246" s="340" t="n">
        <v>0.6</v>
      </c>
      <c r="I1246" s="340" t="n">
        <v>0.5</v>
      </c>
      <c r="J1246" s="365" t="inlineStr">
        <is>
          <t>PENDENTE</t>
        </is>
      </c>
    </row>
    <row r="1247" ht="15" customHeight="1" s="290">
      <c r="A1247" s="296" t="inlineStr">
        <is>
          <t>AGUA</t>
        </is>
      </c>
      <c r="B1247" s="296" t="inlineStr">
        <is>
          <t>T-694</t>
        </is>
      </c>
      <c r="C1247" s="296" t="inlineStr">
        <is>
          <t>PI 213</t>
        </is>
      </c>
      <c r="D1247" s="349" t="inlineStr">
        <is>
          <t>PI 214</t>
        </is>
      </c>
      <c r="E1247" s="345" t="n">
        <v>0.54</v>
      </c>
      <c r="F1247" s="349" t="inlineStr">
        <is>
          <t>200</t>
        </is>
      </c>
      <c r="G1247" s="349" t="inlineStr">
        <is>
          <t>Tubo PVC</t>
        </is>
      </c>
      <c r="H1247" s="345" t="n">
        <v>0.6</v>
      </c>
      <c r="I1247" s="345" t="n">
        <v>0.26</v>
      </c>
      <c r="J1247" s="365" t="inlineStr">
        <is>
          <t>PENDENTE</t>
        </is>
      </c>
    </row>
    <row r="1248" ht="15" customHeight="1" s="290">
      <c r="A1248" s="295" t="inlineStr">
        <is>
          <t>AGUA</t>
        </is>
      </c>
      <c r="B1248" s="295" t="inlineStr">
        <is>
          <t>T-695</t>
        </is>
      </c>
      <c r="C1248" s="295" t="inlineStr">
        <is>
          <t>PI 213</t>
        </is>
      </c>
      <c r="D1248" s="334" t="inlineStr">
        <is>
          <t>PV 33</t>
        </is>
      </c>
      <c r="E1248" s="340" t="n">
        <v>0.38</v>
      </c>
      <c r="F1248" s="334" t="inlineStr">
        <is>
          <t>200</t>
        </is>
      </c>
      <c r="G1248" s="334" t="inlineStr">
        <is>
          <t>Tubo PVC</t>
        </is>
      </c>
      <c r="H1248" s="340" t="n">
        <v>0.6</v>
      </c>
      <c r="I1248" s="340" t="n">
        <v>0.18</v>
      </c>
      <c r="J1248" s="365" t="inlineStr">
        <is>
          <t>PENDENTE</t>
        </is>
      </c>
    </row>
    <row r="1249" ht="15" customHeight="1" s="290">
      <c r="A1249" s="296" t="inlineStr">
        <is>
          <t>AGUA</t>
        </is>
      </c>
      <c r="B1249" s="296" t="inlineStr">
        <is>
          <t>T-696</t>
        </is>
      </c>
      <c r="C1249" s="296" t="inlineStr">
        <is>
          <t>PI 264</t>
        </is>
      </c>
      <c r="D1249" s="349" t="inlineStr">
        <is>
          <t>PI 263</t>
        </is>
      </c>
      <c r="E1249" s="345" t="n">
        <v>0.33</v>
      </c>
      <c r="F1249" s="349" t="inlineStr">
        <is>
          <t>200</t>
        </is>
      </c>
      <c r="G1249" s="349" t="inlineStr">
        <is>
          <t>Tubo PVC</t>
        </is>
      </c>
      <c r="H1249" s="345" t="n">
        <v>0.59</v>
      </c>
      <c r="I1249" s="345" t="n">
        <v>0.16</v>
      </c>
      <c r="J1249" s="365" t="inlineStr">
        <is>
          <t>PENDENTE</t>
        </is>
      </c>
    </row>
    <row r="1250" ht="15" customHeight="1" s="290">
      <c r="A1250" s="295" t="inlineStr">
        <is>
          <t>AGUA</t>
        </is>
      </c>
      <c r="B1250" s="295" t="inlineStr">
        <is>
          <t>T-697</t>
        </is>
      </c>
      <c r="C1250" s="295" t="inlineStr">
        <is>
          <t>PI 214</t>
        </is>
      </c>
      <c r="D1250" s="334" t="inlineStr">
        <is>
          <t>PV 33</t>
        </is>
      </c>
      <c r="E1250" s="340" t="n">
        <v>0.4</v>
      </c>
      <c r="F1250" s="334" t="inlineStr">
        <is>
          <t>200</t>
        </is>
      </c>
      <c r="G1250" s="334" t="inlineStr">
        <is>
          <t>Tubo PVC</t>
        </is>
      </c>
      <c r="H1250" s="340" t="n">
        <v>0.6</v>
      </c>
      <c r="I1250" s="340" t="n">
        <v>0.19</v>
      </c>
      <c r="J1250" s="365" t="inlineStr">
        <is>
          <t>PENDENTE</t>
        </is>
      </c>
    </row>
    <row r="1251" ht="15" customHeight="1" s="290">
      <c r="A1251" s="296" t="inlineStr">
        <is>
          <t>AGUA</t>
        </is>
      </c>
      <c r="B1251" s="296" t="inlineStr">
        <is>
          <t>T-698</t>
        </is>
      </c>
      <c r="C1251" s="296" t="inlineStr">
        <is>
          <t>PI 183</t>
        </is>
      </c>
      <c r="D1251" s="349" t="inlineStr">
        <is>
          <t>PI 184</t>
        </is>
      </c>
      <c r="E1251" s="345" t="n">
        <v>0.43</v>
      </c>
      <c r="F1251" s="349" t="inlineStr">
        <is>
          <t>200</t>
        </is>
      </c>
      <c r="G1251" s="349" t="inlineStr">
        <is>
          <t>Tubo PVC</t>
        </is>
      </c>
      <c r="H1251" s="345" t="n">
        <v>0.6</v>
      </c>
      <c r="I1251" s="345" t="n">
        <v>0.21</v>
      </c>
      <c r="J1251" s="365" t="inlineStr">
        <is>
          <t>PENDENTE</t>
        </is>
      </c>
    </row>
    <row r="1252" ht="15" customHeight="1" s="290">
      <c r="A1252" s="295" t="inlineStr">
        <is>
          <t>AGUA</t>
        </is>
      </c>
      <c r="B1252" s="295" t="inlineStr">
        <is>
          <t>T-699</t>
        </is>
      </c>
      <c r="C1252" s="295" t="inlineStr">
        <is>
          <t>PI 184</t>
        </is>
      </c>
      <c r="D1252" s="334" t="inlineStr">
        <is>
          <t>PI 185</t>
        </is>
      </c>
      <c r="E1252" s="340" t="n">
        <v>0.53</v>
      </c>
      <c r="F1252" s="334" t="inlineStr">
        <is>
          <t>200</t>
        </is>
      </c>
      <c r="G1252" s="334" t="inlineStr">
        <is>
          <t>Tubo PVC</t>
        </is>
      </c>
      <c r="H1252" s="340" t="n">
        <v>0.6</v>
      </c>
      <c r="I1252" s="340" t="n">
        <v>0.25</v>
      </c>
      <c r="J1252" s="365" t="inlineStr">
        <is>
          <t>PENDENTE</t>
        </is>
      </c>
    </row>
    <row r="1253" ht="15" customHeight="1" s="290">
      <c r="A1253" s="296" t="inlineStr">
        <is>
          <t>AGUA</t>
        </is>
      </c>
      <c r="B1253" s="296" t="inlineStr">
        <is>
          <t>T-700</t>
        </is>
      </c>
      <c r="C1253" s="296" t="inlineStr">
        <is>
          <t>PI 184</t>
        </is>
      </c>
      <c r="D1253" s="349" t="inlineStr">
        <is>
          <t>PI 185</t>
        </is>
      </c>
      <c r="E1253" s="345" t="n">
        <v>0.47</v>
      </c>
      <c r="F1253" s="349" t="inlineStr">
        <is>
          <t>200</t>
        </is>
      </c>
      <c r="G1253" s="349" t="inlineStr">
        <is>
          <t>Tubo PVC</t>
        </is>
      </c>
      <c r="H1253" s="345" t="n">
        <v>0.6</v>
      </c>
      <c r="I1253" s="345" t="n">
        <v>0.23</v>
      </c>
      <c r="J1253" s="365" t="inlineStr">
        <is>
          <t>PENDENTE</t>
        </is>
      </c>
    </row>
    <row r="1254" ht="15" customHeight="1" s="290">
      <c r="A1254" s="295" t="inlineStr">
        <is>
          <t>AGUA</t>
        </is>
      </c>
      <c r="B1254" s="295" t="inlineStr">
        <is>
          <t>T-701</t>
        </is>
      </c>
      <c r="C1254" s="295" t="inlineStr">
        <is>
          <t>PI 183</t>
        </is>
      </c>
      <c r="D1254" s="334" t="inlineStr">
        <is>
          <t>PI 184</t>
        </is>
      </c>
      <c r="E1254" s="340" t="n">
        <v>0.37</v>
      </c>
      <c r="F1254" s="334" t="inlineStr">
        <is>
          <t>200</t>
        </is>
      </c>
      <c r="G1254" s="334" t="inlineStr">
        <is>
          <t>Tubo PVC</t>
        </is>
      </c>
      <c r="H1254" s="340" t="n">
        <v>0.6</v>
      </c>
      <c r="I1254" s="340" t="n">
        <v>0.18</v>
      </c>
      <c r="J1254" s="365" t="inlineStr">
        <is>
          <t>PENDENTE</t>
        </is>
      </c>
    </row>
    <row r="1255" ht="15" customHeight="1" s="290">
      <c r="A1255" s="296" t="inlineStr">
        <is>
          <t>AGUA</t>
        </is>
      </c>
      <c r="B1255" s="296" t="inlineStr">
        <is>
          <t>T-702</t>
        </is>
      </c>
      <c r="C1255" s="296" t="inlineStr">
        <is>
          <t>PI 170</t>
        </is>
      </c>
      <c r="D1255" s="349" t="inlineStr">
        <is>
          <t>PI 171</t>
        </is>
      </c>
      <c r="E1255" s="345" t="n">
        <v>0.45</v>
      </c>
      <c r="F1255" s="349" t="inlineStr">
        <is>
          <t>200</t>
        </is>
      </c>
      <c r="G1255" s="349" t="inlineStr">
        <is>
          <t>Tubo PVC</t>
        </is>
      </c>
      <c r="H1255" s="345" t="n">
        <v>0.6</v>
      </c>
      <c r="I1255" s="345" t="n">
        <v>0.22</v>
      </c>
      <c r="J1255" s="365" t="inlineStr">
        <is>
          <t>PENDENTE</t>
        </is>
      </c>
    </row>
    <row r="1256" ht="15" customHeight="1" s="290">
      <c r="A1256" s="295" t="inlineStr">
        <is>
          <t>AGUA</t>
        </is>
      </c>
      <c r="B1256" s="295" t="inlineStr">
        <is>
          <t>T-703</t>
        </is>
      </c>
      <c r="C1256" s="295" t="inlineStr">
        <is>
          <t>PI 170</t>
        </is>
      </c>
      <c r="D1256" s="334" t="inlineStr">
        <is>
          <t>PI 168</t>
        </is>
      </c>
      <c r="E1256" s="340" t="n">
        <v>0.31</v>
      </c>
      <c r="F1256" s="334" t="inlineStr">
        <is>
          <t>200</t>
        </is>
      </c>
      <c r="G1256" s="334" t="inlineStr">
        <is>
          <t>Tubo PVC</t>
        </is>
      </c>
      <c r="H1256" s="340" t="n">
        <v>0.6</v>
      </c>
      <c r="I1256" s="340" t="n">
        <v>0.15</v>
      </c>
      <c r="J1256" s="365" t="inlineStr">
        <is>
          <t>PENDENTE</t>
        </is>
      </c>
    </row>
    <row r="1257" ht="15" customHeight="1" s="290">
      <c r="A1257" s="296" t="inlineStr">
        <is>
          <t>AGUA</t>
        </is>
      </c>
      <c r="B1257" s="296" t="inlineStr">
        <is>
          <t>T-704</t>
        </is>
      </c>
      <c r="C1257" s="296" t="inlineStr">
        <is>
          <t>PV 18</t>
        </is>
      </c>
      <c r="D1257" s="349" t="inlineStr">
        <is>
          <t>PV 19</t>
        </is>
      </c>
      <c r="E1257" s="345" t="n">
        <v>0.33</v>
      </c>
      <c r="F1257" s="349" t="inlineStr">
        <is>
          <t>200</t>
        </is>
      </c>
      <c r="G1257" s="349" t="inlineStr">
        <is>
          <t>Tubo PVC</t>
        </is>
      </c>
      <c r="H1257" s="345" t="n">
        <v>0.6</v>
      </c>
      <c r="I1257" s="345" t="n">
        <v>0.16</v>
      </c>
      <c r="J1257" s="365" t="inlineStr">
        <is>
          <t>PENDENTE</t>
        </is>
      </c>
    </row>
    <row r="1258" ht="15" customHeight="1" s="290">
      <c r="A1258" s="295" t="inlineStr">
        <is>
          <t>AGUA</t>
        </is>
      </c>
      <c r="B1258" s="295" t="inlineStr">
        <is>
          <t>T-705</t>
        </is>
      </c>
      <c r="C1258" s="295" t="inlineStr">
        <is>
          <t>PI 167</t>
        </is>
      </c>
      <c r="D1258" s="334" t="inlineStr">
        <is>
          <t>PV 18</t>
        </is>
      </c>
      <c r="E1258" s="340" t="n">
        <v>0.38</v>
      </c>
      <c r="F1258" s="334" t="inlineStr">
        <is>
          <t>200</t>
        </is>
      </c>
      <c r="G1258" s="334" t="inlineStr">
        <is>
          <t>Tubo PVC</t>
        </is>
      </c>
      <c r="H1258" s="340" t="n">
        <v>0.6</v>
      </c>
      <c r="I1258" s="340" t="n">
        <v>0.18</v>
      </c>
      <c r="J1258" s="365" t="inlineStr">
        <is>
          <t>PENDENTE</t>
        </is>
      </c>
    </row>
    <row r="1259" ht="15" customHeight="1" s="290">
      <c r="A1259" s="296" t="inlineStr">
        <is>
          <t>AGUA</t>
        </is>
      </c>
      <c r="B1259" s="296" t="inlineStr">
        <is>
          <t>T-706</t>
        </is>
      </c>
      <c r="C1259" s="296" t="inlineStr">
        <is>
          <t>PV 33</t>
        </is>
      </c>
      <c r="D1259" s="349" t="inlineStr">
        <is>
          <t>PV 34</t>
        </is>
      </c>
      <c r="E1259" s="345" t="n">
        <v>0.54</v>
      </c>
      <c r="F1259" s="349" t="inlineStr">
        <is>
          <t>200</t>
        </is>
      </c>
      <c r="G1259" s="349" t="inlineStr">
        <is>
          <t>Tubo PVC</t>
        </is>
      </c>
      <c r="H1259" s="345" t="n">
        <v>0.6</v>
      </c>
      <c r="I1259" s="345" t="n">
        <v>0.26</v>
      </c>
      <c r="J1259" s="365" t="inlineStr">
        <is>
          <t>PENDENTE</t>
        </is>
      </c>
    </row>
    <row r="1260" ht="15" customHeight="1" s="290">
      <c r="A1260" s="295" t="inlineStr">
        <is>
          <t>AGUA</t>
        </is>
      </c>
      <c r="B1260" s="295" t="inlineStr">
        <is>
          <t>T-707</t>
        </is>
      </c>
      <c r="C1260" s="295" t="inlineStr">
        <is>
          <t>PV 33</t>
        </is>
      </c>
      <c r="D1260" s="334" t="inlineStr">
        <is>
          <t>PV 34</t>
        </is>
      </c>
      <c r="E1260" s="340" t="n">
        <v>0.4</v>
      </c>
      <c r="F1260" s="334" t="inlineStr">
        <is>
          <t>200</t>
        </is>
      </c>
      <c r="G1260" s="334" t="inlineStr">
        <is>
          <t>Tubo PVC</t>
        </is>
      </c>
      <c r="H1260" s="340" t="n">
        <v>0.6</v>
      </c>
      <c r="I1260" s="340" t="n">
        <v>0.19</v>
      </c>
      <c r="J1260" s="365" t="inlineStr">
        <is>
          <t>PENDENTE</t>
        </is>
      </c>
    </row>
    <row r="1261" ht="15" customHeight="1" s="290">
      <c r="A1261" s="296" t="inlineStr">
        <is>
          <t>AGUA</t>
        </is>
      </c>
      <c r="B1261" s="296" t="inlineStr">
        <is>
          <t>T-708</t>
        </is>
      </c>
      <c r="C1261" s="296" t="inlineStr">
        <is>
          <t>PI 213</t>
        </is>
      </c>
      <c r="D1261" s="349" t="inlineStr">
        <is>
          <t>PI 214</t>
        </is>
      </c>
      <c r="E1261" s="345" t="n">
        <v>0.22</v>
      </c>
      <c r="F1261" s="349" t="inlineStr">
        <is>
          <t>200</t>
        </is>
      </c>
      <c r="G1261" s="349" t="inlineStr">
        <is>
          <t>Tubo PVC</t>
        </is>
      </c>
      <c r="H1261" s="345" t="n">
        <v>0.6</v>
      </c>
      <c r="I1261" s="345" t="n">
        <v>0.11</v>
      </c>
      <c r="J1261" s="365" t="inlineStr">
        <is>
          <t>PENDENTE</t>
        </is>
      </c>
    </row>
    <row r="1262" ht="15" customHeight="1" s="290">
      <c r="A1262" s="295" t="inlineStr">
        <is>
          <t>AGUA</t>
        </is>
      </c>
      <c r="B1262" s="295" t="inlineStr">
        <is>
          <t>T-709</t>
        </is>
      </c>
      <c r="C1262" s="295" t="inlineStr">
        <is>
          <t>PI 215</t>
        </is>
      </c>
      <c r="D1262" s="334" t="inlineStr">
        <is>
          <t>PI 214</t>
        </is>
      </c>
      <c r="E1262" s="340" t="n">
        <v>0.22</v>
      </c>
      <c r="F1262" s="334" t="inlineStr">
        <is>
          <t>200</t>
        </is>
      </c>
      <c r="G1262" s="334" t="inlineStr">
        <is>
          <t>Tubo PVC</t>
        </is>
      </c>
      <c r="H1262" s="340" t="n">
        <v>0.6</v>
      </c>
      <c r="I1262" s="340" t="n">
        <v>0.11</v>
      </c>
      <c r="J1262" s="365" t="inlineStr">
        <is>
          <t>PENDENTE</t>
        </is>
      </c>
    </row>
    <row r="1263" ht="15" customHeight="1" s="290">
      <c r="A1263" s="296" t="inlineStr">
        <is>
          <t>AGUA</t>
        </is>
      </c>
      <c r="B1263" s="296" t="inlineStr">
        <is>
          <t>T-710</t>
        </is>
      </c>
      <c r="C1263" s="296" t="inlineStr">
        <is>
          <t>PV 33</t>
        </is>
      </c>
      <c r="D1263" s="349" t="inlineStr">
        <is>
          <t>PV 32</t>
        </is>
      </c>
      <c r="E1263" s="345" t="n">
        <v>0.31</v>
      </c>
      <c r="F1263" s="349" t="inlineStr">
        <is>
          <t>200</t>
        </is>
      </c>
      <c r="G1263" s="349" t="inlineStr">
        <is>
          <t>Tubo PVC</t>
        </is>
      </c>
      <c r="H1263" s="345" t="n">
        <v>0.6</v>
      </c>
      <c r="I1263" s="345" t="n">
        <v>0.15</v>
      </c>
      <c r="J1263" s="365" t="inlineStr">
        <is>
          <t>PENDENTE</t>
        </is>
      </c>
    </row>
    <row r="1264" ht="15" customHeight="1" s="290">
      <c r="A1264" s="295" t="inlineStr">
        <is>
          <t>AGUA</t>
        </is>
      </c>
      <c r="B1264" s="295" t="inlineStr">
        <is>
          <t>T-711</t>
        </is>
      </c>
      <c r="C1264" s="295" t="inlineStr">
        <is>
          <t>PI 213</t>
        </is>
      </c>
      <c r="D1264" s="334" t="inlineStr">
        <is>
          <t>PI 214</t>
        </is>
      </c>
      <c r="E1264" s="340" t="n">
        <v>0.54</v>
      </c>
      <c r="F1264" s="334" t="inlineStr">
        <is>
          <t>200</t>
        </is>
      </c>
      <c r="G1264" s="334" t="inlineStr">
        <is>
          <t>Tubo PVC</t>
        </is>
      </c>
      <c r="H1264" s="340" t="n">
        <v>0.6</v>
      </c>
      <c r="I1264" s="340" t="n">
        <v>0.26</v>
      </c>
      <c r="J1264" s="365" t="inlineStr">
        <is>
          <t>PENDENTE</t>
        </is>
      </c>
    </row>
    <row r="1265" ht="15" customHeight="1" s="290">
      <c r="A1265" s="296" t="inlineStr">
        <is>
          <t>AGUA</t>
        </is>
      </c>
      <c r="B1265" s="296" t="inlineStr">
        <is>
          <t>T-712</t>
        </is>
      </c>
      <c r="C1265" s="296" t="inlineStr">
        <is>
          <t>PI 213</t>
        </is>
      </c>
      <c r="D1265" s="349" t="inlineStr">
        <is>
          <t>PV 33</t>
        </is>
      </c>
      <c r="E1265" s="345" t="n">
        <v>0.38</v>
      </c>
      <c r="F1265" s="349" t="inlineStr">
        <is>
          <t>200</t>
        </is>
      </c>
      <c r="G1265" s="349" t="inlineStr">
        <is>
          <t>Tubo PVC</t>
        </is>
      </c>
      <c r="H1265" s="345" t="n">
        <v>0.6</v>
      </c>
      <c r="I1265" s="345" t="n">
        <v>0.18</v>
      </c>
      <c r="J1265" s="365" t="inlineStr">
        <is>
          <t>PENDENTE</t>
        </is>
      </c>
    </row>
    <row r="1266" ht="15" customHeight="1" s="290">
      <c r="A1266" s="295" t="inlineStr">
        <is>
          <t>AGUA</t>
        </is>
      </c>
      <c r="B1266" s="295" t="inlineStr">
        <is>
          <t>T-713</t>
        </is>
      </c>
      <c r="C1266" s="295" t="inlineStr">
        <is>
          <t>PI 264</t>
        </is>
      </c>
      <c r="D1266" s="334" t="inlineStr">
        <is>
          <t>PI 263</t>
        </is>
      </c>
      <c r="E1266" s="340" t="n">
        <v>0.33</v>
      </c>
      <c r="F1266" s="334" t="inlineStr">
        <is>
          <t>200</t>
        </is>
      </c>
      <c r="G1266" s="334" t="inlineStr">
        <is>
          <t>Tubo PVC</t>
        </is>
      </c>
      <c r="H1266" s="340" t="n">
        <v>0.59</v>
      </c>
      <c r="I1266" s="340" t="n">
        <v>0.16</v>
      </c>
      <c r="J1266" s="365" t="inlineStr">
        <is>
          <t>PENDENTE</t>
        </is>
      </c>
    </row>
    <row r="1267" ht="15" customHeight="1" s="290">
      <c r="A1267" s="296" t="inlineStr">
        <is>
          <t>AGUA</t>
        </is>
      </c>
      <c r="B1267" s="296" t="inlineStr">
        <is>
          <t>T-714</t>
        </is>
      </c>
      <c r="C1267" s="296" t="inlineStr">
        <is>
          <t>PI 214</t>
        </is>
      </c>
      <c r="D1267" s="349" t="inlineStr">
        <is>
          <t>PV 33</t>
        </is>
      </c>
      <c r="E1267" s="345" t="n">
        <v>0.4</v>
      </c>
      <c r="F1267" s="349" t="inlineStr">
        <is>
          <t>200</t>
        </is>
      </c>
      <c r="G1267" s="349" t="inlineStr">
        <is>
          <t>Tubo PVC</t>
        </is>
      </c>
      <c r="H1267" s="345" t="n">
        <v>0.6</v>
      </c>
      <c r="I1267" s="345" t="n">
        <v>0.19</v>
      </c>
      <c r="J1267" s="365" t="inlineStr">
        <is>
          <t>PENDENTE</t>
        </is>
      </c>
    </row>
    <row r="1268" ht="15" customHeight="1" s="290">
      <c r="A1268" s="295" t="inlineStr">
        <is>
          <t>AGUA</t>
        </is>
      </c>
      <c r="B1268" s="295" t="inlineStr">
        <is>
          <t>T-715</t>
        </is>
      </c>
      <c r="C1268" s="295" t="inlineStr">
        <is>
          <t>PI 183</t>
        </is>
      </c>
      <c r="D1268" s="334" t="inlineStr">
        <is>
          <t>PI 184</t>
        </is>
      </c>
      <c r="E1268" s="340" t="n">
        <v>0.43</v>
      </c>
      <c r="F1268" s="334" t="inlineStr">
        <is>
          <t>200</t>
        </is>
      </c>
      <c r="G1268" s="334" t="inlineStr">
        <is>
          <t>Tubo PVC</t>
        </is>
      </c>
      <c r="H1268" s="340" t="n">
        <v>0.6</v>
      </c>
      <c r="I1268" s="340" t="n">
        <v>0.21</v>
      </c>
      <c r="J1268" s="365" t="inlineStr">
        <is>
          <t>PENDENTE</t>
        </is>
      </c>
    </row>
    <row r="1269" ht="15" customHeight="1" s="290">
      <c r="A1269" s="296" t="inlineStr">
        <is>
          <t>AGUA</t>
        </is>
      </c>
      <c r="B1269" s="296" t="inlineStr">
        <is>
          <t>T-716</t>
        </is>
      </c>
      <c r="C1269" s="296" t="inlineStr">
        <is>
          <t>PI 184</t>
        </is>
      </c>
      <c r="D1269" s="349" t="inlineStr">
        <is>
          <t>PI 185</t>
        </is>
      </c>
      <c r="E1269" s="345" t="n">
        <v>0.53</v>
      </c>
      <c r="F1269" s="349" t="inlineStr">
        <is>
          <t>200</t>
        </is>
      </c>
      <c r="G1269" s="349" t="inlineStr">
        <is>
          <t>Tubo PVC</t>
        </is>
      </c>
      <c r="H1269" s="345" t="n">
        <v>0.6</v>
      </c>
      <c r="I1269" s="345" t="n">
        <v>0.25</v>
      </c>
      <c r="J1269" s="365" t="inlineStr">
        <is>
          <t>PENDENTE</t>
        </is>
      </c>
    </row>
    <row r="1270" ht="15" customHeight="1" s="290">
      <c r="A1270" s="295" t="inlineStr">
        <is>
          <t>AGUA</t>
        </is>
      </c>
      <c r="B1270" s="295" t="inlineStr">
        <is>
          <t>T-717</t>
        </is>
      </c>
      <c r="C1270" s="295" t="inlineStr">
        <is>
          <t>PI 184</t>
        </is>
      </c>
      <c r="D1270" s="334" t="inlineStr">
        <is>
          <t>PI 185</t>
        </is>
      </c>
      <c r="E1270" s="340" t="n">
        <v>0.47</v>
      </c>
      <c r="F1270" s="334" t="inlineStr">
        <is>
          <t>200</t>
        </is>
      </c>
      <c r="G1270" s="334" t="inlineStr">
        <is>
          <t>Tubo PVC</t>
        </is>
      </c>
      <c r="H1270" s="340" t="n">
        <v>0.6</v>
      </c>
      <c r="I1270" s="340" t="n">
        <v>0.23</v>
      </c>
      <c r="J1270" s="365" t="inlineStr">
        <is>
          <t>PENDENTE</t>
        </is>
      </c>
    </row>
    <row r="1271" ht="15" customHeight="1" s="290">
      <c r="A1271" s="296" t="inlineStr">
        <is>
          <t>AGUA</t>
        </is>
      </c>
      <c r="B1271" s="296" t="inlineStr">
        <is>
          <t>T-718</t>
        </is>
      </c>
      <c r="C1271" s="296" t="inlineStr">
        <is>
          <t>PI 183</t>
        </is>
      </c>
      <c r="D1271" s="349" t="inlineStr">
        <is>
          <t>PI 184</t>
        </is>
      </c>
      <c r="E1271" s="345" t="n">
        <v>0.37</v>
      </c>
      <c r="F1271" s="349" t="inlineStr">
        <is>
          <t>200</t>
        </is>
      </c>
      <c r="G1271" s="349" t="inlineStr">
        <is>
          <t>Tubo PVC</t>
        </is>
      </c>
      <c r="H1271" s="345" t="n">
        <v>0.6</v>
      </c>
      <c r="I1271" s="345" t="n">
        <v>0.18</v>
      </c>
      <c r="J1271" s="365" t="inlineStr">
        <is>
          <t>PENDENTE</t>
        </is>
      </c>
    </row>
    <row r="1272" ht="15" customHeight="1" s="290">
      <c r="A1272" s="295" t="inlineStr">
        <is>
          <t>AGUA</t>
        </is>
      </c>
      <c r="B1272" s="295" t="inlineStr">
        <is>
          <t>T-719</t>
        </is>
      </c>
      <c r="C1272" s="295" t="inlineStr">
        <is>
          <t>PI 170</t>
        </is>
      </c>
      <c r="D1272" s="334" t="inlineStr">
        <is>
          <t>PI 171</t>
        </is>
      </c>
      <c r="E1272" s="340" t="n">
        <v>0.45</v>
      </c>
      <c r="F1272" s="334" t="inlineStr">
        <is>
          <t>200</t>
        </is>
      </c>
      <c r="G1272" s="334" t="inlineStr">
        <is>
          <t>Tubo PVC</t>
        </is>
      </c>
      <c r="H1272" s="340" t="n">
        <v>0.6</v>
      </c>
      <c r="I1272" s="340" t="n">
        <v>0.22</v>
      </c>
      <c r="J1272" s="365" t="inlineStr">
        <is>
          <t>PENDENTE</t>
        </is>
      </c>
    </row>
    <row r="1273" ht="15" customHeight="1" s="290">
      <c r="A1273" s="296" t="inlineStr">
        <is>
          <t>AGUA</t>
        </is>
      </c>
      <c r="B1273" s="296" t="inlineStr">
        <is>
          <t>T-720</t>
        </is>
      </c>
      <c r="C1273" s="296" t="inlineStr">
        <is>
          <t>PI 170</t>
        </is>
      </c>
      <c r="D1273" s="349" t="inlineStr">
        <is>
          <t>PI 168</t>
        </is>
      </c>
      <c r="E1273" s="345" t="n">
        <v>0.31</v>
      </c>
      <c r="F1273" s="349" t="inlineStr">
        <is>
          <t>200</t>
        </is>
      </c>
      <c r="G1273" s="349" t="inlineStr">
        <is>
          <t>Tubo PVC</t>
        </is>
      </c>
      <c r="H1273" s="345" t="n">
        <v>0.6</v>
      </c>
      <c r="I1273" s="345" t="n">
        <v>0.15</v>
      </c>
      <c r="J1273" s="365" t="inlineStr">
        <is>
          <t>PENDENTE</t>
        </is>
      </c>
    </row>
    <row r="1274" ht="15" customHeight="1" s="290">
      <c r="A1274" s="295" t="inlineStr">
        <is>
          <t>AGUA</t>
        </is>
      </c>
      <c r="B1274" s="295" t="inlineStr">
        <is>
          <t>T-721</t>
        </is>
      </c>
      <c r="C1274" s="295" t="inlineStr">
        <is>
          <t>PV 18</t>
        </is>
      </c>
      <c r="D1274" s="334" t="inlineStr">
        <is>
          <t>PV 19</t>
        </is>
      </c>
      <c r="E1274" s="340" t="n">
        <v>0.33</v>
      </c>
      <c r="F1274" s="334" t="inlineStr">
        <is>
          <t>200</t>
        </is>
      </c>
      <c r="G1274" s="334" t="inlineStr">
        <is>
          <t>Tubo PVC</t>
        </is>
      </c>
      <c r="H1274" s="340" t="n">
        <v>0.6</v>
      </c>
      <c r="I1274" s="340" t="n">
        <v>0.16</v>
      </c>
      <c r="J1274" s="365" t="inlineStr">
        <is>
          <t>PENDENTE</t>
        </is>
      </c>
    </row>
    <row r="1275" ht="15" customHeight="1" s="290">
      <c r="A1275" s="296" t="inlineStr">
        <is>
          <t>AGUA</t>
        </is>
      </c>
      <c r="B1275" s="296" t="inlineStr">
        <is>
          <t>T-722</t>
        </is>
      </c>
      <c r="C1275" s="296" t="inlineStr">
        <is>
          <t>PI 167</t>
        </is>
      </c>
      <c r="D1275" s="349" t="inlineStr">
        <is>
          <t>PV 18</t>
        </is>
      </c>
      <c r="E1275" s="345" t="n">
        <v>0.38</v>
      </c>
      <c r="F1275" s="349" t="inlineStr">
        <is>
          <t>200</t>
        </is>
      </c>
      <c r="G1275" s="349" t="inlineStr">
        <is>
          <t>Tubo PVC</t>
        </is>
      </c>
      <c r="H1275" s="345" t="n">
        <v>0.6</v>
      </c>
      <c r="I1275" s="345" t="n">
        <v>0.18</v>
      </c>
      <c r="J1275" s="365" t="inlineStr">
        <is>
          <t>PENDENTE</t>
        </is>
      </c>
    </row>
    <row r="1276" ht="15" customHeight="1" s="290">
      <c r="A1276" s="295" t="inlineStr">
        <is>
          <t>AGUA</t>
        </is>
      </c>
      <c r="B1276" s="295" t="inlineStr">
        <is>
          <t>T-723</t>
        </is>
      </c>
      <c r="C1276" s="295" t="inlineStr">
        <is>
          <t>PV 33</t>
        </is>
      </c>
      <c r="D1276" s="334" t="inlineStr">
        <is>
          <t>PV 34</t>
        </is>
      </c>
      <c r="E1276" s="340" t="n">
        <v>0.54</v>
      </c>
      <c r="F1276" s="334" t="inlineStr">
        <is>
          <t>200</t>
        </is>
      </c>
      <c r="G1276" s="334" t="inlineStr">
        <is>
          <t>Tubo PVC</t>
        </is>
      </c>
      <c r="H1276" s="340" t="n">
        <v>0.6</v>
      </c>
      <c r="I1276" s="340" t="n">
        <v>0.26</v>
      </c>
      <c r="J1276" s="365" t="inlineStr">
        <is>
          <t>PENDENTE</t>
        </is>
      </c>
    </row>
    <row r="1277" ht="15" customHeight="1" s="290">
      <c r="A1277" s="296" t="inlineStr">
        <is>
          <t>AGUA</t>
        </is>
      </c>
      <c r="B1277" s="296" t="inlineStr">
        <is>
          <t>T-724</t>
        </is>
      </c>
      <c r="C1277" s="296" t="inlineStr">
        <is>
          <t>PV 33</t>
        </is>
      </c>
      <c r="D1277" s="349" t="inlineStr">
        <is>
          <t>PV 34</t>
        </is>
      </c>
      <c r="E1277" s="345" t="n">
        <v>0.4</v>
      </c>
      <c r="F1277" s="349" t="inlineStr">
        <is>
          <t>200</t>
        </is>
      </c>
      <c r="G1277" s="349" t="inlineStr">
        <is>
          <t>Tubo PVC</t>
        </is>
      </c>
      <c r="H1277" s="345" t="n">
        <v>0.6</v>
      </c>
      <c r="I1277" s="345" t="n">
        <v>0.19</v>
      </c>
      <c r="J1277" s="365" t="inlineStr">
        <is>
          <t>PENDENTE</t>
        </is>
      </c>
    </row>
    <row r="1278" ht="15" customHeight="1" s="290">
      <c r="A1278" s="295" t="inlineStr">
        <is>
          <t>AGUA</t>
        </is>
      </c>
      <c r="B1278" s="295" t="inlineStr">
        <is>
          <t>T-725</t>
        </is>
      </c>
      <c r="C1278" s="295" t="inlineStr">
        <is>
          <t>PI 213</t>
        </is>
      </c>
      <c r="D1278" s="334" t="inlineStr">
        <is>
          <t>PI 214</t>
        </is>
      </c>
      <c r="E1278" s="340" t="n">
        <v>0.22</v>
      </c>
      <c r="F1278" s="334" t="inlineStr">
        <is>
          <t>200</t>
        </is>
      </c>
      <c r="G1278" s="334" t="inlineStr">
        <is>
          <t>Tubo PVC</t>
        </is>
      </c>
      <c r="H1278" s="340" t="n">
        <v>0.6</v>
      </c>
      <c r="I1278" s="340" t="n">
        <v>0.11</v>
      </c>
      <c r="J1278" s="365" t="inlineStr">
        <is>
          <t>PENDENTE</t>
        </is>
      </c>
    </row>
    <row r="1279" ht="15" customHeight="1" s="290">
      <c r="A1279" s="296" t="inlineStr">
        <is>
          <t>AGUA</t>
        </is>
      </c>
      <c r="B1279" s="296" t="inlineStr">
        <is>
          <t>T-726</t>
        </is>
      </c>
      <c r="C1279" s="296" t="inlineStr">
        <is>
          <t>PI 215</t>
        </is>
      </c>
      <c r="D1279" s="349" t="inlineStr">
        <is>
          <t>PI 214</t>
        </is>
      </c>
      <c r="E1279" s="345" t="n">
        <v>0.22</v>
      </c>
      <c r="F1279" s="349" t="inlineStr">
        <is>
          <t>200</t>
        </is>
      </c>
      <c r="G1279" s="349" t="inlineStr">
        <is>
          <t>Tubo PVC</t>
        </is>
      </c>
      <c r="H1279" s="345" t="n">
        <v>0.6</v>
      </c>
      <c r="I1279" s="345" t="n">
        <v>0.11</v>
      </c>
      <c r="J1279" s="365" t="inlineStr">
        <is>
          <t>PENDENTE</t>
        </is>
      </c>
    </row>
    <row r="1280" ht="15" customHeight="1" s="290">
      <c r="A1280" s="295" t="inlineStr">
        <is>
          <t>AGUA</t>
        </is>
      </c>
      <c r="B1280" s="295" t="inlineStr">
        <is>
          <t>T-727</t>
        </is>
      </c>
      <c r="C1280" s="295" t="inlineStr">
        <is>
          <t>PV 33</t>
        </is>
      </c>
      <c r="D1280" s="334" t="inlineStr">
        <is>
          <t>PV 32</t>
        </is>
      </c>
      <c r="E1280" s="340" t="n">
        <v>0.31</v>
      </c>
      <c r="F1280" s="334" t="inlineStr">
        <is>
          <t>200</t>
        </is>
      </c>
      <c r="G1280" s="334" t="inlineStr">
        <is>
          <t>Tubo PVC</t>
        </is>
      </c>
      <c r="H1280" s="340" t="n">
        <v>0.6</v>
      </c>
      <c r="I1280" s="340" t="n">
        <v>0.15</v>
      </c>
      <c r="J1280" s="365" t="inlineStr">
        <is>
          <t>PENDENTE</t>
        </is>
      </c>
    </row>
    <row r="1281" ht="15" customHeight="1" s="290">
      <c r="A1281" s="296" t="inlineStr">
        <is>
          <t>AGUA</t>
        </is>
      </c>
      <c r="B1281" s="296" t="inlineStr">
        <is>
          <t>T-728</t>
        </is>
      </c>
      <c r="C1281" s="296" t="inlineStr">
        <is>
          <t>PI 213</t>
        </is>
      </c>
      <c r="D1281" s="349" t="inlineStr">
        <is>
          <t>PV 33</t>
        </is>
      </c>
      <c r="E1281" s="345" t="n">
        <v>0.21</v>
      </c>
      <c r="F1281" s="349" t="inlineStr">
        <is>
          <t>200</t>
        </is>
      </c>
      <c r="G1281" s="349" t="inlineStr">
        <is>
          <t>Tubo PVC</t>
        </is>
      </c>
      <c r="H1281" s="345" t="n">
        <v>0.6</v>
      </c>
      <c r="I1281" s="345" t="n">
        <v>0.1</v>
      </c>
      <c r="J1281" s="365" t="inlineStr">
        <is>
          <t>PENDENTE</t>
        </is>
      </c>
    </row>
    <row r="1282" ht="15" customHeight="1" s="290">
      <c r="A1282" s="295" t="inlineStr">
        <is>
          <t>AGUA</t>
        </is>
      </c>
      <c r="B1282" s="295" t="inlineStr">
        <is>
          <t>T-729</t>
        </is>
      </c>
      <c r="C1282" s="295" t="inlineStr">
        <is>
          <t>PI 213</t>
        </is>
      </c>
      <c r="D1282" s="334" t="inlineStr">
        <is>
          <t>PI 214</t>
        </is>
      </c>
      <c r="E1282" s="340" t="n">
        <v>0.22</v>
      </c>
      <c r="F1282" s="334" t="inlineStr">
        <is>
          <t>200</t>
        </is>
      </c>
      <c r="G1282" s="334" t="inlineStr">
        <is>
          <t>Tubo PVC</t>
        </is>
      </c>
      <c r="H1282" s="340" t="n">
        <v>0.6</v>
      </c>
      <c r="I1282" s="340" t="n">
        <v>0.11</v>
      </c>
      <c r="J1282" s="365" t="inlineStr">
        <is>
          <t>PENDENTE</t>
        </is>
      </c>
    </row>
    <row r="1283" ht="15" customHeight="1" s="290">
      <c r="A1283" s="296" t="inlineStr">
        <is>
          <t>AGUA</t>
        </is>
      </c>
      <c r="B1283" s="296" t="inlineStr">
        <is>
          <t>T-730</t>
        </is>
      </c>
      <c r="C1283" s="296" t="inlineStr">
        <is>
          <t>PI 220</t>
        </is>
      </c>
      <c r="D1283" s="349" t="inlineStr">
        <is>
          <t>PI 221</t>
        </is>
      </c>
      <c r="E1283" s="345" t="n">
        <v>0.25</v>
      </c>
      <c r="F1283" s="349" t="inlineStr">
        <is>
          <t>200</t>
        </is>
      </c>
      <c r="G1283" s="349" t="inlineStr">
        <is>
          <t>Tubo PVC</t>
        </is>
      </c>
      <c r="H1283" s="345" t="n">
        <v>0.6</v>
      </c>
      <c r="I1283" s="345" t="n">
        <v>0.12</v>
      </c>
      <c r="J1283" s="365" t="inlineStr">
        <is>
          <t>PENDENTE</t>
        </is>
      </c>
    </row>
    <row r="1284" ht="15" customHeight="1" s="290">
      <c r="A1284" s="295" t="inlineStr">
        <is>
          <t>AGUA</t>
        </is>
      </c>
      <c r="B1284" s="295" t="inlineStr">
        <is>
          <t>T-731</t>
        </is>
      </c>
      <c r="C1284" s="295" t="inlineStr">
        <is>
          <t>PI 233</t>
        </is>
      </c>
      <c r="D1284" s="334" t="inlineStr">
        <is>
          <t>PI 235</t>
        </is>
      </c>
      <c r="E1284" s="340" t="n">
        <v>0.24</v>
      </c>
      <c r="F1284" s="334" t="inlineStr">
        <is>
          <t>200</t>
        </is>
      </c>
      <c r="G1284" s="334" t="inlineStr">
        <is>
          <t>Tubo PVC</t>
        </is>
      </c>
      <c r="H1284" s="340" t="n">
        <v>0.6</v>
      </c>
      <c r="I1284" s="340" t="n">
        <v>0.12</v>
      </c>
      <c r="J1284" s="365" t="inlineStr">
        <is>
          <t>PENDENTE</t>
        </is>
      </c>
    </row>
    <row r="1285" ht="15" customHeight="1" s="290">
      <c r="A1285" s="296" t="inlineStr">
        <is>
          <t>AGUA</t>
        </is>
      </c>
      <c r="B1285" s="296" t="inlineStr">
        <is>
          <t>T-732</t>
        </is>
      </c>
      <c r="C1285" s="296" t="inlineStr">
        <is>
          <t>PI 181</t>
        </is>
      </c>
      <c r="D1285" s="349" t="inlineStr">
        <is>
          <t>PI 182</t>
        </is>
      </c>
      <c r="E1285" s="345" t="n">
        <v>0.22</v>
      </c>
      <c r="F1285" s="349" t="inlineStr">
        <is>
          <t>200</t>
        </is>
      </c>
      <c r="G1285" s="349" t="inlineStr">
        <is>
          <t>Tubo PVC</t>
        </is>
      </c>
      <c r="H1285" s="345" t="n">
        <v>0.6</v>
      </c>
      <c r="I1285" s="345" t="n">
        <v>0.11</v>
      </c>
      <c r="J1285" s="365" t="inlineStr">
        <is>
          <t>PENDENTE</t>
        </is>
      </c>
    </row>
    <row r="1286" ht="15" customHeight="1" s="290">
      <c r="A1286" s="295" t="inlineStr">
        <is>
          <t>AGUA</t>
        </is>
      </c>
      <c r="B1286" s="295" t="inlineStr">
        <is>
          <t>T-733</t>
        </is>
      </c>
      <c r="C1286" s="295" t="inlineStr">
        <is>
          <t>PI 238</t>
        </is>
      </c>
      <c r="D1286" s="334" t="inlineStr">
        <is>
          <t>PI 247</t>
        </is>
      </c>
      <c r="E1286" s="340" t="n">
        <v>0.27</v>
      </c>
      <c r="F1286" s="334" t="inlineStr">
        <is>
          <t>200</t>
        </is>
      </c>
      <c r="G1286" s="334" t="inlineStr">
        <is>
          <t>Tubo PVC</t>
        </is>
      </c>
      <c r="H1286" s="340" t="n">
        <v>0.6</v>
      </c>
      <c r="I1286" s="340" t="n">
        <v>0.13</v>
      </c>
      <c r="J1286" s="365" t="inlineStr">
        <is>
          <t>PENDENTE</t>
        </is>
      </c>
    </row>
    <row r="1287" ht="15" customHeight="1" s="290">
      <c r="A1287" s="296" t="inlineStr">
        <is>
          <t>AGUA</t>
        </is>
      </c>
      <c r="B1287" s="296" t="inlineStr">
        <is>
          <t>T-734</t>
        </is>
      </c>
      <c r="C1287" s="296" t="inlineStr">
        <is>
          <t>PI 245</t>
        </is>
      </c>
      <c r="D1287" s="349" t="inlineStr">
        <is>
          <t>PI 246</t>
        </is>
      </c>
      <c r="E1287" s="345" t="n">
        <v>0.26</v>
      </c>
      <c r="F1287" s="349" t="inlineStr">
        <is>
          <t>200</t>
        </is>
      </c>
      <c r="G1287" s="349" t="inlineStr">
        <is>
          <t>Tubo PVC</t>
        </is>
      </c>
      <c r="H1287" s="345" t="n">
        <v>0.6</v>
      </c>
      <c r="I1287" s="345" t="n">
        <v>0.12</v>
      </c>
      <c r="J1287" s="365" t="inlineStr">
        <is>
          <t>PENDENTE</t>
        </is>
      </c>
    </row>
    <row r="1288" ht="15" customHeight="1" s="290">
      <c r="A1288" s="295" t="inlineStr">
        <is>
          <t>AGUA</t>
        </is>
      </c>
      <c r="B1288" s="295" t="inlineStr">
        <is>
          <t>T-735</t>
        </is>
      </c>
      <c r="C1288" s="295" t="inlineStr">
        <is>
          <t>PI 245</t>
        </is>
      </c>
      <c r="D1288" s="334" t="inlineStr">
        <is>
          <t>PI 246</t>
        </is>
      </c>
      <c r="E1288" s="340" t="n">
        <v>0.23</v>
      </c>
      <c r="F1288" s="334" t="inlineStr">
        <is>
          <t>200</t>
        </is>
      </c>
      <c r="G1288" s="334" t="inlineStr">
        <is>
          <t>Tubo PVC</t>
        </is>
      </c>
      <c r="H1288" s="340" t="n">
        <v>0.6</v>
      </c>
      <c r="I1288" s="340" t="n">
        <v>0.11</v>
      </c>
      <c r="J1288" s="365" t="inlineStr">
        <is>
          <t>PENDENTE</t>
        </is>
      </c>
    </row>
    <row r="1289" ht="15" customHeight="1" s="290">
      <c r="A1289" s="296" t="inlineStr">
        <is>
          <t>AGUA</t>
        </is>
      </c>
      <c r="B1289" s="296" t="inlineStr">
        <is>
          <t>T-736</t>
        </is>
      </c>
      <c r="C1289" s="296" t="inlineStr">
        <is>
          <t>PI 237</t>
        </is>
      </c>
      <c r="D1289" s="349" t="inlineStr">
        <is>
          <t>PI 240</t>
        </is>
      </c>
      <c r="E1289" s="345" t="n">
        <v>0.23</v>
      </c>
      <c r="F1289" s="349" t="inlineStr">
        <is>
          <t>200</t>
        </is>
      </c>
      <c r="G1289" s="349" t="inlineStr">
        <is>
          <t>Tubo PVC</t>
        </is>
      </c>
      <c r="H1289" s="345" t="n">
        <v>0.6</v>
      </c>
      <c r="I1289" s="345" t="n">
        <v>0.11</v>
      </c>
      <c r="J1289" s="365" t="inlineStr">
        <is>
          <t>PENDENTE</t>
        </is>
      </c>
    </row>
    <row r="1290" ht="15" customHeight="1" s="290">
      <c r="A1290" s="295" t="inlineStr">
        <is>
          <t>AGUA</t>
        </is>
      </c>
      <c r="B1290" s="295" t="inlineStr">
        <is>
          <t>T-737</t>
        </is>
      </c>
      <c r="C1290" s="295" t="inlineStr">
        <is>
          <t>PI 180</t>
        </is>
      </c>
      <c r="D1290" s="334" t="inlineStr">
        <is>
          <t>PI 179</t>
        </is>
      </c>
      <c r="E1290" s="340" t="n">
        <v>0.22</v>
      </c>
      <c r="F1290" s="334" t="inlineStr">
        <is>
          <t>200</t>
        </is>
      </c>
      <c r="G1290" s="334" t="inlineStr">
        <is>
          <t>Tubo PVC</t>
        </is>
      </c>
      <c r="H1290" s="340" t="n">
        <v>0.6</v>
      </c>
      <c r="I1290" s="340" t="n">
        <v>0.11</v>
      </c>
      <c r="J1290" s="365" t="inlineStr">
        <is>
          <t>PENDENTE</t>
        </is>
      </c>
    </row>
    <row r="1291" ht="15" customHeight="1" s="290">
      <c r="A1291" s="296" t="inlineStr">
        <is>
          <t>AGUA</t>
        </is>
      </c>
      <c r="B1291" s="296" t="inlineStr">
        <is>
          <t>T-738</t>
        </is>
      </c>
      <c r="C1291" s="296" t="inlineStr">
        <is>
          <t>PI 179</t>
        </is>
      </c>
      <c r="D1291" s="349" t="inlineStr">
        <is>
          <t>PI 178</t>
        </is>
      </c>
      <c r="E1291" s="345" t="n">
        <v>0.22</v>
      </c>
      <c r="F1291" s="349" t="inlineStr">
        <is>
          <t>200</t>
        </is>
      </c>
      <c r="G1291" s="349" t="inlineStr">
        <is>
          <t>Tubo PVC</t>
        </is>
      </c>
      <c r="H1291" s="345" t="n">
        <v>0.6</v>
      </c>
      <c r="I1291" s="345" t="n">
        <v>0.11</v>
      </c>
      <c r="J1291" s="365" t="inlineStr">
        <is>
          <t>PENDENTE</t>
        </is>
      </c>
    </row>
    <row r="1292" ht="15" customHeight="1" s="290">
      <c r="A1292" s="295" t="inlineStr">
        <is>
          <t>AGUA</t>
        </is>
      </c>
      <c r="B1292" s="295" t="inlineStr">
        <is>
          <t>T-739</t>
        </is>
      </c>
      <c r="C1292" s="295" t="inlineStr">
        <is>
          <t>PI 175</t>
        </is>
      </c>
      <c r="D1292" s="334" t="inlineStr">
        <is>
          <t>PI 174</t>
        </is>
      </c>
      <c r="E1292" s="340" t="n">
        <v>0.29</v>
      </c>
      <c r="F1292" s="334" t="inlineStr">
        <is>
          <t>200</t>
        </is>
      </c>
      <c r="G1292" s="334" t="inlineStr">
        <is>
          <t>Tubo PVC</t>
        </is>
      </c>
      <c r="H1292" s="340" t="n">
        <v>0.6</v>
      </c>
      <c r="I1292" s="340" t="n">
        <v>0.14</v>
      </c>
      <c r="J1292" s="365" t="inlineStr">
        <is>
          <t>PENDENTE</t>
        </is>
      </c>
    </row>
    <row r="1293" ht="15" customHeight="1" s="290">
      <c r="A1293" s="296" t="inlineStr">
        <is>
          <t>AGUA</t>
        </is>
      </c>
      <c r="B1293" s="296" t="inlineStr">
        <is>
          <t>T-740</t>
        </is>
      </c>
      <c r="C1293" s="296" t="inlineStr">
        <is>
          <t>PI 175</t>
        </is>
      </c>
      <c r="D1293" s="349" t="inlineStr">
        <is>
          <t>PI 174</t>
        </is>
      </c>
      <c r="E1293" s="345" t="n">
        <v>0.35</v>
      </c>
      <c r="F1293" s="349" t="inlineStr">
        <is>
          <t>200</t>
        </is>
      </c>
      <c r="G1293" s="349" t="inlineStr">
        <is>
          <t>Tubo PVC</t>
        </is>
      </c>
      <c r="H1293" s="345" t="n">
        <v>0.6</v>
      </c>
      <c r="I1293" s="345" t="n">
        <v>0.17</v>
      </c>
      <c r="J1293" s="365" t="inlineStr">
        <is>
          <t>PENDENTE</t>
        </is>
      </c>
    </row>
    <row r="1294" ht="15" customHeight="1" s="290">
      <c r="A1294" s="295" t="inlineStr">
        <is>
          <t>AGUA</t>
        </is>
      </c>
      <c r="B1294" s="295" t="inlineStr">
        <is>
          <t>T-741</t>
        </is>
      </c>
      <c r="C1294" s="295" t="inlineStr">
        <is>
          <t>PI 202</t>
        </is>
      </c>
      <c r="D1294" s="334" t="inlineStr">
        <is>
          <t>PI 203</t>
        </is>
      </c>
      <c r="E1294" s="340" t="n">
        <v>0.29</v>
      </c>
      <c r="F1294" s="334" t="inlineStr">
        <is>
          <t>200</t>
        </is>
      </c>
      <c r="G1294" s="334" t="inlineStr">
        <is>
          <t>Tubo PVC</t>
        </is>
      </c>
      <c r="H1294" s="340" t="n">
        <v>0.6</v>
      </c>
      <c r="I1294" s="340" t="n">
        <v>0.14</v>
      </c>
      <c r="J1294" s="365" t="inlineStr">
        <is>
          <t>PENDENTE</t>
        </is>
      </c>
    </row>
    <row r="1295" ht="15" customHeight="1" s="290">
      <c r="A1295" s="296" t="inlineStr">
        <is>
          <t>AGUA</t>
        </is>
      </c>
      <c r="B1295" s="296" t="inlineStr">
        <is>
          <t>T-742</t>
        </is>
      </c>
      <c r="C1295" s="296" t="inlineStr">
        <is>
          <t>PI 172</t>
        </is>
      </c>
      <c r="D1295" s="349" t="inlineStr">
        <is>
          <t>PI 173</t>
        </is>
      </c>
      <c r="E1295" s="345" t="n">
        <v>0.37</v>
      </c>
      <c r="F1295" s="349" t="inlineStr">
        <is>
          <t>200</t>
        </is>
      </c>
      <c r="G1295" s="349" t="inlineStr">
        <is>
          <t>Tubo PVC</t>
        </is>
      </c>
      <c r="H1295" s="345" t="n">
        <v>0.6</v>
      </c>
      <c r="I1295" s="345" t="n">
        <v>0.18</v>
      </c>
      <c r="J1295" s="365" t="inlineStr">
        <is>
          <t>PENDENTE</t>
        </is>
      </c>
    </row>
    <row r="1296" ht="15" customHeight="1" s="290">
      <c r="A1296" s="295" t="inlineStr">
        <is>
          <t>AGUA</t>
        </is>
      </c>
      <c r="B1296" s="295" t="inlineStr">
        <is>
          <t>T-743</t>
        </is>
      </c>
      <c r="C1296" s="295" t="inlineStr">
        <is>
          <t>PI 206</t>
        </is>
      </c>
      <c r="D1296" s="334" t="inlineStr">
        <is>
          <t>PI 210</t>
        </is>
      </c>
      <c r="E1296" s="340" t="n">
        <v>0.3</v>
      </c>
      <c r="F1296" s="334" t="inlineStr">
        <is>
          <t>200</t>
        </is>
      </c>
      <c r="G1296" s="334" t="inlineStr">
        <is>
          <t>Tubo PVC</t>
        </is>
      </c>
      <c r="H1296" s="340" t="n">
        <v>1</v>
      </c>
      <c r="I1296" s="340" t="n">
        <v>0.24</v>
      </c>
      <c r="J1296" s="365" t="inlineStr">
        <is>
          <t>PENDENTE</t>
        </is>
      </c>
    </row>
    <row r="1297" ht="15" customHeight="1" s="290">
      <c r="A1297" s="296" t="inlineStr">
        <is>
          <t>AGUA</t>
        </is>
      </c>
      <c r="B1297" s="296" t="inlineStr">
        <is>
          <t>T-744</t>
        </is>
      </c>
      <c r="C1297" s="296" t="inlineStr">
        <is>
          <t>PV 23</t>
        </is>
      </c>
      <c r="D1297" s="349" t="inlineStr">
        <is>
          <t>PV 25</t>
        </is>
      </c>
      <c r="E1297" s="345" t="n">
        <v>0.59</v>
      </c>
      <c r="F1297" s="349" t="inlineStr">
        <is>
          <t>200</t>
        </is>
      </c>
      <c r="G1297" s="349" t="inlineStr">
        <is>
          <t>Tubo PVC</t>
        </is>
      </c>
      <c r="H1297" s="345" t="n">
        <v>0.6</v>
      </c>
      <c r="I1297" s="345" t="n">
        <v>0.28</v>
      </c>
      <c r="J1297" s="365" t="inlineStr">
        <is>
          <t>PENDENTE</t>
        </is>
      </c>
    </row>
    <row r="1298" ht="15" customHeight="1" s="290">
      <c r="A1298" s="295" t="inlineStr">
        <is>
          <t>AGUA</t>
        </is>
      </c>
      <c r="B1298" s="295" t="inlineStr">
        <is>
          <t>T-745</t>
        </is>
      </c>
      <c r="C1298" s="295" t="inlineStr">
        <is>
          <t>PI 192</t>
        </is>
      </c>
      <c r="D1298" s="334" t="inlineStr">
        <is>
          <t>PI 191</t>
        </is>
      </c>
      <c r="E1298" s="340" t="n">
        <v>0.46</v>
      </c>
      <c r="F1298" s="334" t="inlineStr">
        <is>
          <t>200</t>
        </is>
      </c>
      <c r="G1298" s="334" t="inlineStr">
        <is>
          <t>Tubo PVC</t>
        </is>
      </c>
      <c r="H1298" s="340" t="n">
        <v>0.9</v>
      </c>
      <c r="I1298" s="340" t="n">
        <v>0.33</v>
      </c>
      <c r="J1298" s="365" t="inlineStr">
        <is>
          <t>PENDENTE</t>
        </is>
      </c>
    </row>
    <row r="1299" ht="15" customHeight="1" s="290">
      <c r="A1299" s="296" t="inlineStr">
        <is>
          <t>AGUA</t>
        </is>
      </c>
      <c r="B1299" s="296" t="inlineStr">
        <is>
          <t>T-746</t>
        </is>
      </c>
      <c r="C1299" s="296" t="inlineStr">
        <is>
          <t>PV 22</t>
        </is>
      </c>
      <c r="D1299" s="349" t="inlineStr">
        <is>
          <t>PI 187</t>
        </is>
      </c>
      <c r="E1299" s="345" t="n">
        <v>0.38</v>
      </c>
      <c r="F1299" s="349" t="inlineStr">
        <is>
          <t>200</t>
        </is>
      </c>
      <c r="G1299" s="349" t="inlineStr">
        <is>
          <t>Tubo PVC</t>
        </is>
      </c>
      <c r="H1299" s="345" t="n">
        <v>0.38</v>
      </c>
      <c r="I1299" s="345" t="n">
        <v>0.12</v>
      </c>
      <c r="J1299" s="365" t="inlineStr">
        <is>
          <t>PENDENTE</t>
        </is>
      </c>
    </row>
    <row r="1300" ht="15" customHeight="1" s="290">
      <c r="A1300" s="295" t="inlineStr">
        <is>
          <t>AGUA</t>
        </is>
      </c>
      <c r="B1300" s="295" t="inlineStr">
        <is>
          <t>T-747</t>
        </is>
      </c>
      <c r="C1300" s="295" t="inlineStr">
        <is>
          <t>PV 18</t>
        </is>
      </c>
      <c r="D1300" s="334" t="inlineStr">
        <is>
          <t>PI 184</t>
        </is>
      </c>
      <c r="E1300" s="340" t="n">
        <v>0.39</v>
      </c>
      <c r="F1300" s="334" t="inlineStr">
        <is>
          <t>200</t>
        </is>
      </c>
      <c r="G1300" s="334" t="inlineStr">
        <is>
          <t>Tubo PVC</t>
        </is>
      </c>
      <c r="H1300" s="340" t="n">
        <v>0.6</v>
      </c>
      <c r="I1300" s="340" t="n">
        <v>0.19</v>
      </c>
      <c r="J1300" s="365" t="inlineStr">
        <is>
          <t>PENDENTE</t>
        </is>
      </c>
    </row>
    <row r="1301" ht="15" customHeight="1" s="290">
      <c r="A1301" s="296" t="inlineStr">
        <is>
          <t>AGUA</t>
        </is>
      </c>
      <c r="B1301" s="296" t="inlineStr">
        <is>
          <t>T-748</t>
        </is>
      </c>
      <c r="C1301" s="296" t="inlineStr">
        <is>
          <t>PI 167</t>
        </is>
      </c>
      <c r="D1301" s="349" t="inlineStr">
        <is>
          <t>PI 184</t>
        </is>
      </c>
      <c r="E1301" s="345" t="n">
        <v>0.38</v>
      </c>
      <c r="F1301" s="349" t="inlineStr">
        <is>
          <t>200</t>
        </is>
      </c>
      <c r="G1301" s="349" t="inlineStr">
        <is>
          <t>Tubo PVC</t>
        </is>
      </c>
      <c r="H1301" s="345" t="n">
        <v>0.6</v>
      </c>
      <c r="I1301" s="345" t="n">
        <v>0.18</v>
      </c>
      <c r="J1301" s="365" t="inlineStr">
        <is>
          <t>PENDENTE</t>
        </is>
      </c>
    </row>
    <row r="1302" ht="15" customHeight="1" s="290">
      <c r="A1302" s="295" t="inlineStr">
        <is>
          <t>AGUA</t>
        </is>
      </c>
      <c r="B1302" s="295" t="inlineStr">
        <is>
          <t>T-749</t>
        </is>
      </c>
      <c r="C1302" s="295" t="inlineStr">
        <is>
          <t>PI 166</t>
        </is>
      </c>
      <c r="D1302" s="334" t="inlineStr">
        <is>
          <t>PI 167</t>
        </is>
      </c>
      <c r="E1302" s="340" t="n">
        <v>0.22</v>
      </c>
      <c r="F1302" s="334" t="inlineStr">
        <is>
          <t>200</t>
        </is>
      </c>
      <c r="G1302" s="334" t="inlineStr">
        <is>
          <t>Tubo PVC</t>
        </is>
      </c>
      <c r="H1302" s="340" t="n">
        <v>0.6</v>
      </c>
      <c r="I1302" s="340" t="n">
        <v>0.11</v>
      </c>
      <c r="J1302" s="365" t="inlineStr">
        <is>
          <t>PENDENTE</t>
        </is>
      </c>
    </row>
    <row r="1303" ht="15" customHeight="1" s="290">
      <c r="A1303" s="296" t="inlineStr">
        <is>
          <t>AGUA</t>
        </is>
      </c>
      <c r="B1303" s="296" t="inlineStr">
        <is>
          <t>T-750</t>
        </is>
      </c>
      <c r="C1303" s="296" t="inlineStr">
        <is>
          <t>PV 16</t>
        </is>
      </c>
      <c r="D1303" s="349" t="inlineStr">
        <is>
          <t>PI 183</t>
        </is>
      </c>
      <c r="E1303" s="345" t="n">
        <v>0.22</v>
      </c>
      <c r="F1303" s="349" t="inlineStr">
        <is>
          <t>200</t>
        </is>
      </c>
      <c r="G1303" s="349" t="inlineStr">
        <is>
          <t>Tubo PVC</t>
        </is>
      </c>
      <c r="H1303" s="345" t="n">
        <v>0.6</v>
      </c>
      <c r="I1303" s="345" t="n">
        <v>0.11</v>
      </c>
      <c r="J1303" s="365" t="inlineStr">
        <is>
          <t>PENDENTE</t>
        </is>
      </c>
    </row>
    <row r="1304" ht="15" customHeight="1" s="290">
      <c r="A1304" s="295" t="inlineStr">
        <is>
          <t>AGUA</t>
        </is>
      </c>
      <c r="B1304" s="295" t="inlineStr">
        <is>
          <t>T-751</t>
        </is>
      </c>
      <c r="C1304" s="295" t="inlineStr">
        <is>
          <t>PI 120</t>
        </is>
      </c>
      <c r="D1304" s="334" t="inlineStr">
        <is>
          <t>PI 122</t>
        </is>
      </c>
      <c r="E1304" s="340" t="n">
        <v>0.21</v>
      </c>
      <c r="F1304" s="334" t="inlineStr">
        <is>
          <t>200</t>
        </is>
      </c>
      <c r="G1304" s="334" t="inlineStr">
        <is>
          <t>Tubo PVC</t>
        </is>
      </c>
      <c r="H1304" s="340" t="n">
        <v>0.6</v>
      </c>
      <c r="I1304" s="340" t="n">
        <v>0.1</v>
      </c>
      <c r="J1304" s="365" t="inlineStr">
        <is>
          <t>PENDENTE</t>
        </is>
      </c>
    </row>
    <row r="1305" ht="15" customHeight="1" s="290">
      <c r="A1305" s="296" t="inlineStr">
        <is>
          <t>AGUA</t>
        </is>
      </c>
      <c r="B1305" s="296" t="inlineStr">
        <is>
          <t>T-752</t>
        </is>
      </c>
      <c r="C1305" s="296" t="inlineStr">
        <is>
          <t>PI 109</t>
        </is>
      </c>
      <c r="D1305" s="349" t="inlineStr">
        <is>
          <t>PI 108</t>
        </is>
      </c>
      <c r="E1305" s="345" t="n">
        <v>0.17</v>
      </c>
      <c r="F1305" s="349" t="inlineStr">
        <is>
          <t>200</t>
        </is>
      </c>
      <c r="G1305" s="349" t="inlineStr">
        <is>
          <t>Tubo PVC</t>
        </is>
      </c>
      <c r="H1305" s="345" t="n">
        <v>0.6</v>
      </c>
      <c r="I1305" s="345" t="n">
        <v>0.08</v>
      </c>
      <c r="J1305" s="365" t="inlineStr">
        <is>
          <t>PENDENTE</t>
        </is>
      </c>
    </row>
    <row r="1306" ht="15" customHeight="1" s="290">
      <c r="A1306" s="295" t="inlineStr">
        <is>
          <t>AGUA</t>
        </is>
      </c>
      <c r="B1306" s="295" t="inlineStr">
        <is>
          <t>T-753</t>
        </is>
      </c>
      <c r="C1306" s="295" t="inlineStr">
        <is>
          <t>PI 163</t>
        </is>
      </c>
      <c r="D1306" s="334" t="inlineStr">
        <is>
          <t>PV 08</t>
        </is>
      </c>
      <c r="E1306" s="340" t="n">
        <v>0.23</v>
      </c>
      <c r="F1306" s="334" t="inlineStr">
        <is>
          <t>200</t>
        </is>
      </c>
      <c r="G1306" s="334" t="inlineStr">
        <is>
          <t>Tubo PVC</t>
        </is>
      </c>
      <c r="H1306" s="340" t="n">
        <v>0.6</v>
      </c>
      <c r="I1306" s="340" t="n">
        <v>0.11</v>
      </c>
      <c r="J1306" s="365" t="inlineStr">
        <is>
          <t>PENDENTE</t>
        </is>
      </c>
    </row>
    <row r="1307" ht="15" customHeight="1" s="290">
      <c r="A1307" s="296" t="inlineStr">
        <is>
          <t>AGUA</t>
        </is>
      </c>
      <c r="B1307" s="296" t="inlineStr">
        <is>
          <t>T-754</t>
        </is>
      </c>
      <c r="C1307" s="296" t="inlineStr">
        <is>
          <t>PV 12</t>
        </is>
      </c>
      <c r="D1307" s="349" t="inlineStr">
        <is>
          <t>PV 11</t>
        </is>
      </c>
      <c r="E1307" s="345" t="n">
        <v>0.21</v>
      </c>
      <c r="F1307" s="349" t="inlineStr">
        <is>
          <t>200</t>
        </is>
      </c>
      <c r="G1307" s="349" t="inlineStr">
        <is>
          <t>Tubo PVC</t>
        </is>
      </c>
      <c r="H1307" s="345" t="n">
        <v>0.6</v>
      </c>
      <c r="I1307" s="345" t="n">
        <v>0.1</v>
      </c>
      <c r="J1307" s="365" t="inlineStr">
        <is>
          <t>PENDENTE</t>
        </is>
      </c>
    </row>
    <row r="1308" ht="15" customHeight="1" s="290">
      <c r="A1308" s="295" t="inlineStr">
        <is>
          <t>AGUA</t>
        </is>
      </c>
      <c r="B1308" s="295" t="inlineStr">
        <is>
          <t>T-755</t>
        </is>
      </c>
      <c r="C1308" s="295" t="inlineStr">
        <is>
          <t>PI 271</t>
        </is>
      </c>
      <c r="D1308" s="334" t="inlineStr">
        <is>
          <t>PV 11</t>
        </is>
      </c>
      <c r="E1308" s="340" t="n">
        <v>0.33</v>
      </c>
      <c r="F1308" s="334" t="inlineStr">
        <is>
          <t>200</t>
        </is>
      </c>
      <c r="G1308" s="334" t="inlineStr">
        <is>
          <t>Tubo PVC</t>
        </is>
      </c>
      <c r="H1308" s="340" t="n">
        <v>0.6</v>
      </c>
      <c r="I1308" s="340" t="n">
        <v>0.16</v>
      </c>
      <c r="J1308" s="365" t="inlineStr">
        <is>
          <t>PENDENTE</t>
        </is>
      </c>
    </row>
    <row r="1309" ht="15" customHeight="1" s="290">
      <c r="A1309" s="296" t="inlineStr">
        <is>
          <t>AGUA</t>
        </is>
      </c>
      <c r="B1309" s="296" t="inlineStr">
        <is>
          <t>T-756</t>
        </is>
      </c>
      <c r="C1309" s="296" t="inlineStr">
        <is>
          <t>PI 271</t>
        </is>
      </c>
      <c r="D1309" s="349" t="inlineStr">
        <is>
          <t>PI 269</t>
        </is>
      </c>
      <c r="E1309" s="345" t="n">
        <v>0.3</v>
      </c>
      <c r="F1309" s="349" t="inlineStr">
        <is>
          <t>200</t>
        </is>
      </c>
      <c r="G1309" s="349" t="inlineStr">
        <is>
          <t>Tubo PVC</t>
        </is>
      </c>
      <c r="H1309" s="345" t="n">
        <v>0.6</v>
      </c>
      <c r="I1309" s="345" t="n">
        <v>0.14</v>
      </c>
      <c r="J1309" s="365" t="inlineStr">
        <is>
          <t>PENDENTE</t>
        </is>
      </c>
    </row>
    <row r="1310" ht="15" customHeight="1" s="290">
      <c r="A1310" s="295" t="inlineStr">
        <is>
          <t>AGUA</t>
        </is>
      </c>
      <c r="B1310" s="295" t="inlineStr">
        <is>
          <t>T-757</t>
        </is>
      </c>
      <c r="C1310" s="295" t="inlineStr">
        <is>
          <t>PI 269</t>
        </is>
      </c>
      <c r="D1310" s="334" t="inlineStr">
        <is>
          <t>PI 268</t>
        </is>
      </c>
      <c r="E1310" s="340" t="n">
        <v>0.39</v>
      </c>
      <c r="F1310" s="334" t="inlineStr">
        <is>
          <t>200</t>
        </is>
      </c>
      <c r="G1310" s="334" t="inlineStr">
        <is>
          <t>Tubo PVC</t>
        </is>
      </c>
      <c r="H1310" s="340" t="n">
        <v>0.6</v>
      </c>
      <c r="I1310" s="340" t="n">
        <v>0.19</v>
      </c>
      <c r="J1310" s="365" t="inlineStr">
        <is>
          <t>PENDENTE</t>
        </is>
      </c>
    </row>
    <row r="1311" ht="15" customHeight="1" s="290">
      <c r="A1311" s="296" t="inlineStr">
        <is>
          <t>AGUA</t>
        </is>
      </c>
      <c r="B1311" s="296" t="inlineStr">
        <is>
          <t>T-758</t>
        </is>
      </c>
      <c r="C1311" s="296" t="inlineStr">
        <is>
          <t>PI 104</t>
        </is>
      </c>
      <c r="D1311" s="349" t="inlineStr">
        <is>
          <t>PI 105</t>
        </is>
      </c>
      <c r="E1311" s="345" t="n">
        <v>0.22</v>
      </c>
      <c r="F1311" s="349" t="inlineStr">
        <is>
          <t>200</t>
        </is>
      </c>
      <c r="G1311" s="349" t="inlineStr">
        <is>
          <t>Tubo PVC</t>
        </is>
      </c>
      <c r="H1311" s="345" t="n">
        <v>0.6</v>
      </c>
      <c r="I1311" s="345" t="n">
        <v>0.11</v>
      </c>
      <c r="J1311" s="365" t="inlineStr">
        <is>
          <t>PENDENTE</t>
        </is>
      </c>
    </row>
    <row r="1312" ht="15" customHeight="1" s="290">
      <c r="A1312" s="295" t="inlineStr">
        <is>
          <t>AGUA</t>
        </is>
      </c>
      <c r="B1312" s="295" t="inlineStr">
        <is>
          <t>T-759</t>
        </is>
      </c>
      <c r="C1312" s="295" t="inlineStr">
        <is>
          <t>PI 112</t>
        </is>
      </c>
      <c r="D1312" s="334" t="inlineStr">
        <is>
          <t>PI 248</t>
        </is>
      </c>
      <c r="E1312" s="340" t="n">
        <v>0.33</v>
      </c>
      <c r="F1312" s="334" t="inlineStr">
        <is>
          <t>200</t>
        </is>
      </c>
      <c r="G1312" s="334" t="inlineStr">
        <is>
          <t>Tubo PVC</t>
        </is>
      </c>
      <c r="H1312" s="340" t="n">
        <v>1.28</v>
      </c>
      <c r="I1312" s="340" t="n">
        <v>0.34</v>
      </c>
      <c r="J1312" s="365" t="inlineStr">
        <is>
          <t>PENDENTE</t>
        </is>
      </c>
    </row>
    <row r="1313" ht="15" customHeight="1" s="290">
      <c r="A1313" s="296" t="inlineStr">
        <is>
          <t>AGUA</t>
        </is>
      </c>
      <c r="B1313" s="296" t="inlineStr">
        <is>
          <t>T-760</t>
        </is>
      </c>
      <c r="C1313" s="296" t="inlineStr">
        <is>
          <t>PI 262</t>
        </is>
      </c>
      <c r="D1313" s="349" t="inlineStr">
        <is>
          <t>PI 263</t>
        </is>
      </c>
      <c r="E1313" s="345" t="n">
        <v>0.26</v>
      </c>
      <c r="F1313" s="349" t="inlineStr">
        <is>
          <t>200</t>
        </is>
      </c>
      <c r="G1313" s="349" t="inlineStr">
        <is>
          <t>Tubo PVC</t>
        </is>
      </c>
      <c r="H1313" s="345" t="n">
        <v>0.6</v>
      </c>
      <c r="I1313" s="345" t="n">
        <v>0.12</v>
      </c>
      <c r="J1313" s="365" t="inlineStr">
        <is>
          <t>PENDENTE</t>
        </is>
      </c>
    </row>
    <row r="1314" ht="15" customHeight="1" s="290">
      <c r="A1314" s="295" t="inlineStr">
        <is>
          <t>AGUA</t>
        </is>
      </c>
      <c r="B1314" s="295" t="inlineStr">
        <is>
          <t>T-761</t>
        </is>
      </c>
      <c r="C1314" s="295" t="inlineStr">
        <is>
          <t>PV 09</t>
        </is>
      </c>
      <c r="D1314" s="334" t="inlineStr">
        <is>
          <t>PI 268</t>
        </is>
      </c>
      <c r="E1314" s="340" t="n">
        <v>0.23</v>
      </c>
      <c r="F1314" s="334" t="inlineStr">
        <is>
          <t>200</t>
        </is>
      </c>
      <c r="G1314" s="334" t="inlineStr">
        <is>
          <t>Tubo PVC</t>
        </is>
      </c>
      <c r="H1314" s="340" t="n">
        <v>0.6</v>
      </c>
      <c r="I1314" s="340" t="n">
        <v>0.11</v>
      </c>
      <c r="J1314" s="365" t="inlineStr">
        <is>
          <t>PENDENTE</t>
        </is>
      </c>
    </row>
    <row r="1315" ht="15" customHeight="1" s="290">
      <c r="A1315" s="296" t="inlineStr">
        <is>
          <t>AGUA</t>
        </is>
      </c>
      <c r="B1315" s="296" t="inlineStr">
        <is>
          <t>T-762</t>
        </is>
      </c>
      <c r="C1315" s="296" t="inlineStr">
        <is>
          <t>PI 266</t>
        </is>
      </c>
      <c r="D1315" s="349" t="inlineStr">
        <is>
          <t>PI 267</t>
        </is>
      </c>
      <c r="E1315" s="345" t="n">
        <v>0.28</v>
      </c>
      <c r="F1315" s="349" t="inlineStr">
        <is>
          <t>200</t>
        </is>
      </c>
      <c r="G1315" s="349" t="inlineStr">
        <is>
          <t>Tubo PVC</t>
        </is>
      </c>
      <c r="H1315" s="345" t="n">
        <v>0.6</v>
      </c>
      <c r="I1315" s="345" t="n">
        <v>0.13</v>
      </c>
      <c r="J1315" s="365" t="inlineStr">
        <is>
          <t>PENDENTE</t>
        </is>
      </c>
    </row>
    <row r="1316" ht="15" customHeight="1" s="290">
      <c r="A1316" s="295" t="inlineStr">
        <is>
          <t>AGUA</t>
        </is>
      </c>
      <c r="B1316" s="295" t="inlineStr">
        <is>
          <t>T-763</t>
        </is>
      </c>
      <c r="C1316" s="295" t="inlineStr">
        <is>
          <t>PV 14</t>
        </is>
      </c>
      <c r="D1316" s="334" t="inlineStr">
        <is>
          <t>PV 13</t>
        </is>
      </c>
      <c r="E1316" s="340" t="n">
        <v>0.35</v>
      </c>
      <c r="F1316" s="334" t="inlineStr">
        <is>
          <t>200</t>
        </is>
      </c>
      <c r="G1316" s="334" t="inlineStr">
        <is>
          <t>Tubo PVC</t>
        </is>
      </c>
      <c r="H1316" s="340" t="n">
        <v>0.5</v>
      </c>
      <c r="I1316" s="340" t="n">
        <v>0.14</v>
      </c>
      <c r="J1316" s="365" t="inlineStr">
        <is>
          <t>PENDENTE</t>
        </is>
      </c>
    </row>
    <row r="1317" ht="15" customHeight="1" s="290">
      <c r="A1317" s="296" t="inlineStr">
        <is>
          <t>AGUA</t>
        </is>
      </c>
      <c r="B1317" s="296" t="inlineStr">
        <is>
          <t>T-764</t>
        </is>
      </c>
      <c r="C1317" s="296" t="inlineStr">
        <is>
          <t>PI 166</t>
        </is>
      </c>
      <c r="D1317" s="349" t="inlineStr">
        <is>
          <t>PI 121</t>
        </is>
      </c>
      <c r="E1317" s="345" t="n">
        <v>0.21</v>
      </c>
      <c r="F1317" s="349" t="inlineStr">
        <is>
          <t>200</t>
        </is>
      </c>
      <c r="G1317" s="349" t="inlineStr">
        <is>
          <t>Tubo PVC</t>
        </is>
      </c>
      <c r="H1317" s="345" t="n">
        <v>0.6</v>
      </c>
      <c r="I1317" s="345" t="n">
        <v>0.1</v>
      </c>
      <c r="J1317" s="365" t="inlineStr">
        <is>
          <t>PENDENTE</t>
        </is>
      </c>
    </row>
    <row r="1318" ht="15" customHeight="1" s="290">
      <c r="A1318" s="295" t="inlineStr">
        <is>
          <t>AGUA</t>
        </is>
      </c>
      <c r="B1318" s="295" t="inlineStr">
        <is>
          <t>T-765</t>
        </is>
      </c>
      <c r="C1318" s="295" t="inlineStr">
        <is>
          <t>PI 170</t>
        </is>
      </c>
      <c r="D1318" s="334" t="inlineStr">
        <is>
          <t>PI 121</t>
        </is>
      </c>
      <c r="E1318" s="340" t="n">
        <v>0.21</v>
      </c>
      <c r="F1318" s="334" t="inlineStr">
        <is>
          <t>200</t>
        </is>
      </c>
      <c r="G1318" s="334" t="inlineStr">
        <is>
          <t>Tubo PVC</t>
        </is>
      </c>
      <c r="H1318" s="340" t="n">
        <v>0.6</v>
      </c>
      <c r="I1318" s="340" t="n">
        <v>0.1</v>
      </c>
      <c r="J1318" s="365" t="inlineStr">
        <is>
          <t>PENDENTE</t>
        </is>
      </c>
    </row>
    <row r="1319" ht="15" customHeight="1" s="290">
      <c r="A1319" s="296" t="inlineStr">
        <is>
          <t>AGUA</t>
        </is>
      </c>
      <c r="B1319" s="296" t="inlineStr">
        <is>
          <t>T-766</t>
        </is>
      </c>
      <c r="C1319" s="296" t="inlineStr">
        <is>
          <t>PI 167</t>
        </is>
      </c>
      <c r="D1319" s="349" t="inlineStr">
        <is>
          <t>PI 121</t>
        </is>
      </c>
      <c r="E1319" s="345" t="n">
        <v>0.24</v>
      </c>
      <c r="F1319" s="349" t="inlineStr">
        <is>
          <t>200</t>
        </is>
      </c>
      <c r="G1319" s="349" t="inlineStr">
        <is>
          <t>Tubo PVC</t>
        </is>
      </c>
      <c r="H1319" s="345" t="n">
        <v>0.6</v>
      </c>
      <c r="I1319" s="345" t="n">
        <v>0.12</v>
      </c>
      <c r="J1319" s="365" t="inlineStr">
        <is>
          <t>PENDENTE</t>
        </is>
      </c>
    </row>
    <row r="1320" ht="15" customHeight="1" s="290">
      <c r="A1320" s="295" t="inlineStr">
        <is>
          <t>AGUA</t>
        </is>
      </c>
      <c r="B1320" s="295" t="inlineStr">
        <is>
          <t>T-767</t>
        </is>
      </c>
      <c r="C1320" s="295" t="inlineStr">
        <is>
          <t>PV 32</t>
        </is>
      </c>
      <c r="D1320" s="334" t="inlineStr">
        <is>
          <t>PI 214</t>
        </is>
      </c>
      <c r="E1320" s="340" t="n">
        <v>4.01</v>
      </c>
      <c r="F1320" s="334" t="inlineStr">
        <is>
          <t>200</t>
        </is>
      </c>
      <c r="G1320" s="334" t="inlineStr">
        <is>
          <t>Tubo PVC</t>
        </is>
      </c>
      <c r="H1320" s="340" t="n">
        <v>0.6</v>
      </c>
      <c r="I1320" s="340" t="n">
        <v>1.92</v>
      </c>
      <c r="J1320" s="365" t="inlineStr">
        <is>
          <t>PENDENTE</t>
        </is>
      </c>
    </row>
    <row r="1321" ht="15" customHeight="1" s="290">
      <c r="A1321" s="296" t="inlineStr">
        <is>
          <t>AGUA</t>
        </is>
      </c>
      <c r="B1321" s="296" t="inlineStr">
        <is>
          <t>T-768</t>
        </is>
      </c>
      <c r="C1321" s="296" t="inlineStr">
        <is>
          <t>PI 184</t>
        </is>
      </c>
      <c r="D1321" s="349" t="inlineStr">
        <is>
          <t>PI 183</t>
        </is>
      </c>
      <c r="E1321" s="345" t="n">
        <v>1.63</v>
      </c>
      <c r="F1321" s="349" t="inlineStr">
        <is>
          <t>200</t>
        </is>
      </c>
      <c r="G1321" s="349" t="inlineStr">
        <is>
          <t>Tubo PVC</t>
        </is>
      </c>
      <c r="H1321" s="345" t="n">
        <v>0.6</v>
      </c>
      <c r="I1321" s="345" t="n">
        <v>0.78</v>
      </c>
      <c r="J1321" s="365" t="inlineStr">
        <is>
          <t>PENDENTE</t>
        </is>
      </c>
    </row>
    <row r="1322" ht="15" customHeight="1" s="290">
      <c r="A1322" s="295" t="inlineStr">
        <is>
          <t>AGUA</t>
        </is>
      </c>
      <c r="B1322" s="295" t="inlineStr">
        <is>
          <t>T-769</t>
        </is>
      </c>
      <c r="C1322" s="295" t="inlineStr">
        <is>
          <t>PV 19</t>
        </is>
      </c>
      <c r="D1322" s="334" t="inlineStr">
        <is>
          <t>PV 18</t>
        </is>
      </c>
      <c r="E1322" s="340" t="n">
        <v>0.66</v>
      </c>
      <c r="F1322" s="334" t="inlineStr">
        <is>
          <t>200</t>
        </is>
      </c>
      <c r="G1322" s="334" t="inlineStr">
        <is>
          <t>Tubo PVC</t>
        </is>
      </c>
      <c r="H1322" s="340" t="n">
        <v>0.6</v>
      </c>
      <c r="I1322" s="340" t="n">
        <v>0.32</v>
      </c>
      <c r="J1322" s="365" t="inlineStr">
        <is>
          <t>PENDENTE</t>
        </is>
      </c>
    </row>
    <row r="1323" ht="15" customHeight="1" s="290">
      <c r="A1323" s="296" t="inlineStr">
        <is>
          <t>AGUA</t>
        </is>
      </c>
      <c r="B1323" s="296" t="inlineStr">
        <is>
          <t>T-770</t>
        </is>
      </c>
      <c r="C1323" s="296" t="inlineStr">
        <is>
          <t>PI 235</t>
        </is>
      </c>
      <c r="D1323" s="349" t="inlineStr">
        <is>
          <t>PI 179</t>
        </is>
      </c>
      <c r="E1323" s="345" t="n">
        <v>1.15</v>
      </c>
      <c r="F1323" s="349" t="inlineStr">
        <is>
          <t>200</t>
        </is>
      </c>
      <c r="G1323" s="349" t="inlineStr">
        <is>
          <t>Tubo PVC</t>
        </is>
      </c>
      <c r="H1323" s="345" t="n">
        <v>0.6</v>
      </c>
      <c r="I1323" s="345" t="n">
        <v>0.55</v>
      </c>
      <c r="J1323" s="365" t="inlineStr">
        <is>
          <t>PENDENTE</t>
        </is>
      </c>
    </row>
    <row r="1324" ht="15" customHeight="1" s="290">
      <c r="A1324" s="295" t="inlineStr">
        <is>
          <t>AGUA</t>
        </is>
      </c>
      <c r="B1324" s="295" t="inlineStr">
        <is>
          <t>T-771</t>
        </is>
      </c>
      <c r="C1324" s="295" t="inlineStr">
        <is>
          <t>PI 192</t>
        </is>
      </c>
      <c r="D1324" s="334" t="inlineStr">
        <is>
          <t>PV 23</t>
        </is>
      </c>
      <c r="E1324" s="340" t="n">
        <v>0.71</v>
      </c>
      <c r="F1324" s="334" t="inlineStr">
        <is>
          <t>200</t>
        </is>
      </c>
      <c r="G1324" s="334" t="inlineStr">
        <is>
          <t>Tubo PVC</t>
        </is>
      </c>
      <c r="H1324" s="340" t="n">
        <v>0.6</v>
      </c>
      <c r="I1324" s="340" t="n">
        <v>0.34</v>
      </c>
      <c r="J1324" s="365" t="inlineStr">
        <is>
          <t>PENDENTE</t>
        </is>
      </c>
    </row>
    <row r="1325" ht="15" customHeight="1" s="290">
      <c r="A1325" s="296" t="inlineStr">
        <is>
          <t>AGUA</t>
        </is>
      </c>
      <c r="B1325" s="296" t="inlineStr">
        <is>
          <t>T-772</t>
        </is>
      </c>
      <c r="C1325" s="296" t="inlineStr">
        <is>
          <t>PI 107</t>
        </is>
      </c>
      <c r="D1325" s="349" t="inlineStr">
        <is>
          <t>PI 106</t>
        </is>
      </c>
      <c r="E1325" s="345" t="n">
        <v>0.23</v>
      </c>
      <c r="F1325" s="349" t="inlineStr">
        <is>
          <t>200</t>
        </is>
      </c>
      <c r="G1325" s="349" t="inlineStr">
        <is>
          <t>Tubo PVC</t>
        </is>
      </c>
      <c r="H1325" s="345" t="n">
        <v>0.6</v>
      </c>
      <c r="I1325" s="345" t="n">
        <v>0.11</v>
      </c>
      <c r="J1325" s="365" t="inlineStr">
        <is>
          <t>PENDENTE</t>
        </is>
      </c>
    </row>
    <row r="1326" ht="15" customHeight="1" s="290">
      <c r="A1326" s="295" t="inlineStr">
        <is>
          <t>AGUA</t>
        </is>
      </c>
      <c r="B1326" s="295" t="inlineStr">
        <is>
          <t>T-773</t>
        </is>
      </c>
      <c r="C1326" s="295" t="inlineStr">
        <is>
          <t>PI 115</t>
        </is>
      </c>
      <c r="D1326" s="334" t="inlineStr">
        <is>
          <t>PI 116</t>
        </is>
      </c>
      <c r="E1326" s="340" t="n">
        <v>0.61</v>
      </c>
      <c r="F1326" s="334" t="inlineStr">
        <is>
          <t>200</t>
        </is>
      </c>
      <c r="G1326" s="334" t="inlineStr">
        <is>
          <t>Tubo PVC</t>
        </is>
      </c>
      <c r="H1326" s="340" t="n">
        <v>0.6</v>
      </c>
      <c r="I1326" s="340" t="n">
        <v>0.29</v>
      </c>
      <c r="J1326" s="365" t="inlineStr">
        <is>
          <t>PENDENTE</t>
        </is>
      </c>
    </row>
    <row r="1327" ht="15" customHeight="1" s="290">
      <c r="A1327" s="296" t="inlineStr">
        <is>
          <t>AGUA</t>
        </is>
      </c>
      <c r="B1327" s="296" t="inlineStr">
        <is>
          <t>T-774</t>
        </is>
      </c>
      <c r="C1327" s="296" t="inlineStr">
        <is>
          <t>PV 12</t>
        </is>
      </c>
      <c r="D1327" s="349" t="inlineStr">
        <is>
          <t>PI 271</t>
        </is>
      </c>
      <c r="E1327" s="345" t="n">
        <v>0.92</v>
      </c>
      <c r="F1327" s="349" t="inlineStr">
        <is>
          <t>200</t>
        </is>
      </c>
      <c r="G1327" s="349" t="inlineStr">
        <is>
          <t>Tubo PVC</t>
        </is>
      </c>
      <c r="H1327" s="345" t="n">
        <v>0.6</v>
      </c>
      <c r="I1327" s="345" t="n">
        <v>0.44</v>
      </c>
      <c r="J1327" s="365" t="inlineStr">
        <is>
          <t>PENDENTE</t>
        </is>
      </c>
    </row>
    <row r="1328" ht="15" customHeight="1" s="290">
      <c r="A1328" s="295" t="inlineStr">
        <is>
          <t>AGUA</t>
        </is>
      </c>
      <c r="B1328" s="295" t="inlineStr">
        <is>
          <t>T-775</t>
        </is>
      </c>
      <c r="C1328" s="295" t="inlineStr">
        <is>
          <t>PI 104</t>
        </is>
      </c>
      <c r="D1328" s="334" t="inlineStr">
        <is>
          <t>PI 103</t>
        </is>
      </c>
      <c r="E1328" s="340" t="n">
        <v>0.65</v>
      </c>
      <c r="F1328" s="334" t="inlineStr">
        <is>
          <t>200</t>
        </is>
      </c>
      <c r="G1328" s="334" t="inlineStr">
        <is>
          <t>Tubo PVC</t>
        </is>
      </c>
      <c r="H1328" s="340" t="n">
        <v>0.6</v>
      </c>
      <c r="I1328" s="340" t="n">
        <v>0.31</v>
      </c>
      <c r="J1328" s="365" t="inlineStr">
        <is>
          <t>PENDENTE</t>
        </is>
      </c>
    </row>
    <row r="1329" ht="15" customHeight="1" s="290">
      <c r="A1329" s="296" t="inlineStr">
        <is>
          <t>AGUA</t>
        </is>
      </c>
      <c r="B1329" s="296" t="inlineStr">
        <is>
          <t>T-776</t>
        </is>
      </c>
      <c r="C1329" s="296" t="inlineStr">
        <is>
          <t>PI 165</t>
        </is>
      </c>
      <c r="D1329" s="349" t="inlineStr">
        <is>
          <t>PI 164</t>
        </is>
      </c>
      <c r="E1329" s="345" t="n">
        <v>1.58</v>
      </c>
      <c r="F1329" s="349" t="inlineStr">
        <is>
          <t>200</t>
        </is>
      </c>
      <c r="G1329" s="349" t="inlineStr">
        <is>
          <t>Tubo PVC</t>
        </is>
      </c>
      <c r="H1329" s="345" t="n">
        <v>0.6</v>
      </c>
      <c r="I1329" s="345" t="n">
        <v>0.76</v>
      </c>
      <c r="J1329" s="365" t="inlineStr">
        <is>
          <t>PENDENTE</t>
        </is>
      </c>
    </row>
    <row r="1330" ht="15" customHeight="1" s="290">
      <c r="A1330" s="295" t="inlineStr">
        <is>
          <t>AGUA</t>
        </is>
      </c>
      <c r="B1330" s="295" t="inlineStr">
        <is>
          <t>T-777</t>
        </is>
      </c>
      <c r="C1330" s="295" t="inlineStr">
        <is>
          <t>PI 153</t>
        </is>
      </c>
      <c r="D1330" s="334" t="inlineStr">
        <is>
          <t>PI 146</t>
        </is>
      </c>
      <c r="E1330" s="340" t="n">
        <v>1.15</v>
      </c>
      <c r="F1330" s="334" t="inlineStr">
        <is>
          <t>200</t>
        </is>
      </c>
      <c r="G1330" s="334" t="inlineStr">
        <is>
          <t>Tubo PVC</t>
        </is>
      </c>
      <c r="H1330" s="340" t="n">
        <v>0.6</v>
      </c>
      <c r="I1330" s="340" t="n">
        <v>0.55</v>
      </c>
      <c r="J1330" s="365" t="inlineStr">
        <is>
          <t>PENDENTE</t>
        </is>
      </c>
    </row>
    <row r="1331" ht="15" customHeight="1" s="290">
      <c r="A1331" s="296" t="inlineStr">
        <is>
          <t>AGUA</t>
        </is>
      </c>
      <c r="B1331" s="296" t="inlineStr">
        <is>
          <t>T-778</t>
        </is>
      </c>
      <c r="C1331" s="296" t="inlineStr">
        <is>
          <t>PI 146</t>
        </is>
      </c>
      <c r="D1331" s="349" t="inlineStr">
        <is>
          <t>PI 145</t>
        </is>
      </c>
      <c r="E1331" s="345" t="n">
        <v>2.05</v>
      </c>
      <c r="F1331" s="349" t="inlineStr">
        <is>
          <t>200</t>
        </is>
      </c>
      <c r="G1331" s="349" t="inlineStr">
        <is>
          <t>Tubo PVC</t>
        </is>
      </c>
      <c r="H1331" s="345" t="n">
        <v>0.6</v>
      </c>
      <c r="I1331" s="345" t="n">
        <v>0.98</v>
      </c>
      <c r="J1331" s="365" t="inlineStr">
        <is>
          <t>PENDENTE</t>
        </is>
      </c>
    </row>
    <row r="1332" ht="15" customHeight="1" s="290">
      <c r="A1332" s="295" t="inlineStr">
        <is>
          <t>AGUA</t>
        </is>
      </c>
      <c r="B1332" s="295" t="inlineStr">
        <is>
          <t>T-779</t>
        </is>
      </c>
      <c r="C1332" s="295" t="inlineStr">
        <is>
          <t>PI 173</t>
        </is>
      </c>
      <c r="D1332" s="334" t="inlineStr">
        <is>
          <t>PI 158</t>
        </is>
      </c>
      <c r="E1332" s="340" t="n">
        <v>4.33</v>
      </c>
      <c r="F1332" s="334" t="inlineStr">
        <is>
          <t>200</t>
        </is>
      </c>
      <c r="G1332" s="334" t="inlineStr">
        <is>
          <t>Tubo PVC</t>
        </is>
      </c>
      <c r="H1332" s="340" t="n">
        <v>0.6</v>
      </c>
      <c r="I1332" s="340" t="n">
        <v>2.08</v>
      </c>
      <c r="J1332" s="365" t="inlineStr">
        <is>
          <t>PENDENTE</t>
        </is>
      </c>
    </row>
    <row r="1333" ht="15" customHeight="1" s="290">
      <c r="A1333" s="296" t="inlineStr">
        <is>
          <t>AGUA</t>
        </is>
      </c>
      <c r="B1333" s="296" t="inlineStr">
        <is>
          <t>T-780</t>
        </is>
      </c>
      <c r="C1333" s="296" t="inlineStr">
        <is>
          <t>PI 160</t>
        </is>
      </c>
      <c r="D1333" s="349" t="inlineStr">
        <is>
          <t>PI 131</t>
        </is>
      </c>
      <c r="E1333" s="345" t="n">
        <v>2.33</v>
      </c>
      <c r="F1333" s="349" t="inlineStr">
        <is>
          <t>200</t>
        </is>
      </c>
      <c r="G1333" s="349" t="inlineStr">
        <is>
          <t>Tubo PVC</t>
        </is>
      </c>
      <c r="H1333" s="345" t="n">
        <v>1.7</v>
      </c>
      <c r="I1333" s="345" t="n">
        <v>3.17</v>
      </c>
      <c r="J1333" s="365" t="inlineStr">
        <is>
          <t>PENDENTE</t>
        </is>
      </c>
    </row>
    <row r="1334" ht="15" customHeight="1" s="290">
      <c r="A1334" s="295" t="inlineStr">
        <is>
          <t>AGUA</t>
        </is>
      </c>
      <c r="B1334" s="295" t="inlineStr">
        <is>
          <t>T-781</t>
        </is>
      </c>
      <c r="C1334" s="295" t="inlineStr">
        <is>
          <t>PI 214</t>
        </is>
      </c>
      <c r="D1334" s="334" t="inlineStr">
        <is>
          <t>PI 213</t>
        </is>
      </c>
      <c r="E1334" s="340" t="n">
        <v>0.92</v>
      </c>
      <c r="F1334" s="334" t="inlineStr">
        <is>
          <t>200</t>
        </is>
      </c>
      <c r="G1334" s="334" t="inlineStr">
        <is>
          <t>Tubo PVC</t>
        </is>
      </c>
      <c r="H1334" s="340" t="n">
        <v>0.6</v>
      </c>
      <c r="I1334" s="340" t="n">
        <v>0.44</v>
      </c>
      <c r="J1334" s="365" t="inlineStr">
        <is>
          <t>PENDENTE</t>
        </is>
      </c>
    </row>
    <row r="1335" ht="15" customHeight="1" s="290">
      <c r="A1335" s="296" t="inlineStr">
        <is>
          <t>AGUA</t>
        </is>
      </c>
      <c r="B1335" s="296" t="inlineStr">
        <is>
          <t>T-782</t>
        </is>
      </c>
      <c r="C1335" s="296" t="inlineStr">
        <is>
          <t>PI 119</t>
        </is>
      </c>
      <c r="D1335" s="349" t="inlineStr">
        <is>
          <t>PI 122</t>
        </is>
      </c>
      <c r="E1335" s="345" t="n">
        <v>0.36</v>
      </c>
      <c r="F1335" s="349" t="inlineStr">
        <is>
          <t>200</t>
        </is>
      </c>
      <c r="G1335" s="349" t="inlineStr">
        <is>
          <t>Tubo PVC</t>
        </is>
      </c>
      <c r="H1335" s="345" t="n">
        <v>0.6</v>
      </c>
      <c r="I1335" s="345" t="n">
        <v>0.17</v>
      </c>
      <c r="J1335" s="365" t="inlineStr">
        <is>
          <t>PENDENTE</t>
        </is>
      </c>
    </row>
    <row r="1336" ht="15" customHeight="1" s="290">
      <c r="A1336" s="295" t="inlineStr">
        <is>
          <t>AGUA</t>
        </is>
      </c>
      <c r="B1336" s="295" t="inlineStr">
        <is>
          <t>T-783</t>
        </is>
      </c>
      <c r="C1336" s="295" t="inlineStr">
        <is>
          <t>PV 34</t>
        </is>
      </c>
      <c r="D1336" s="334" t="inlineStr">
        <is>
          <t>PV 33</t>
        </is>
      </c>
      <c r="E1336" s="340" t="n">
        <v>1.26</v>
      </c>
      <c r="F1336" s="334" t="inlineStr">
        <is>
          <t>200</t>
        </is>
      </c>
      <c r="G1336" s="334" t="inlineStr">
        <is>
          <t>Tubo PVC</t>
        </is>
      </c>
      <c r="H1336" s="340" t="n">
        <v>0.6</v>
      </c>
      <c r="I1336" s="340" t="n">
        <v>0.6</v>
      </c>
      <c r="J1336" s="365" t="inlineStr">
        <is>
          <t>PENDENTE</t>
        </is>
      </c>
    </row>
    <row r="1337" ht="15" customHeight="1" s="290">
      <c r="A1337" s="296" t="inlineStr">
        <is>
          <t>AGUA</t>
        </is>
      </c>
      <c r="B1337" s="296" t="inlineStr">
        <is>
          <t>T-784</t>
        </is>
      </c>
      <c r="C1337" s="296" t="inlineStr">
        <is>
          <t>PV 34</t>
        </is>
      </c>
      <c r="D1337" s="349" t="inlineStr">
        <is>
          <t>PV 33</t>
        </is>
      </c>
      <c r="E1337" s="345" t="n">
        <v>0.63</v>
      </c>
      <c r="F1337" s="349" t="inlineStr">
        <is>
          <t>200</t>
        </is>
      </c>
      <c r="G1337" s="349" t="inlineStr">
        <is>
          <t>Tubo PVC</t>
        </is>
      </c>
      <c r="H1337" s="345" t="n">
        <v>0.6</v>
      </c>
      <c r="I1337" s="345" t="n">
        <v>0.3</v>
      </c>
      <c r="J1337" s="365" t="inlineStr">
        <is>
          <t>PENDENTE</t>
        </is>
      </c>
    </row>
    <row r="1338" ht="15" customHeight="1" s="290">
      <c r="A1338" s="295" t="inlineStr">
        <is>
          <t>AGUA</t>
        </is>
      </c>
      <c r="B1338" s="295" t="inlineStr">
        <is>
          <t>T-785</t>
        </is>
      </c>
      <c r="C1338" s="295" t="inlineStr">
        <is>
          <t>PI 270</t>
        </is>
      </c>
      <c r="D1338" s="334" t="inlineStr">
        <is>
          <t>PI 268</t>
        </is>
      </c>
      <c r="E1338" s="340" t="n">
        <v>1.05</v>
      </c>
      <c r="F1338" s="334" t="inlineStr">
        <is>
          <t>200</t>
        </is>
      </c>
      <c r="G1338" s="334" t="inlineStr">
        <is>
          <t>Tubo PVC</t>
        </is>
      </c>
      <c r="H1338" s="340" t="n">
        <v>0.6</v>
      </c>
      <c r="I1338" s="340" t="n">
        <v>0.5</v>
      </c>
      <c r="J1338" s="365" t="inlineStr">
        <is>
          <t>PENDENTE</t>
        </is>
      </c>
    </row>
    <row r="1339" ht="15" customHeight="1" s="290">
      <c r="A1339" s="296" t="inlineStr">
        <is>
          <t>TOTAL</t>
        </is>
      </c>
      <c r="B1339" s="296" t="n"/>
      <c r="C1339" s="296" t="n"/>
      <c r="D1339" s="349" t="n"/>
      <c r="E1339" s="345" t="n">
        <v>5490.94</v>
      </c>
      <c r="F1339" s="349" t="n"/>
      <c r="G1339" s="349" t="n"/>
      <c r="H1339" s="349" t="n"/>
      <c r="I1339" s="349" t="n"/>
      <c r="J1339" s="349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15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Vila Criadores | ESG 10% | AGU 3.147m exec.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8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297/2930m (10%)</t>
        </is>
      </c>
      <c r="C4" s="295" t="n"/>
      <c r="D4" s="334" t="n"/>
      <c r="E4" s="334" t="inlineStr">
        <is>
          <t>AG: 3147/255m (1235%)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PI 75</t>
        </is>
      </c>
      <c r="D6" s="334" t="inlineStr">
        <is>
          <t>PI 76</t>
        </is>
      </c>
      <c r="E6" s="340" t="n">
        <v>15.77</v>
      </c>
      <c r="F6" s="334" t="inlineStr">
        <is>
          <t>200</t>
        </is>
      </c>
      <c r="G6" s="334" t="inlineStr">
        <is>
          <t>Tubo PVC</t>
        </is>
      </c>
      <c r="H6" s="340" t="n">
        <v>0.6</v>
      </c>
      <c r="I6" s="340" t="n">
        <v>7.57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PI 76</t>
        </is>
      </c>
      <c r="D7" s="349" t="inlineStr">
        <is>
          <t>PI 77</t>
        </is>
      </c>
      <c r="E7" s="345" t="n">
        <v>32.88</v>
      </c>
      <c r="F7" s="349" t="inlineStr">
        <is>
          <t>200</t>
        </is>
      </c>
      <c r="G7" s="349" t="inlineStr">
        <is>
          <t>Tubo PVC</t>
        </is>
      </c>
      <c r="H7" s="345" t="n">
        <v>0.6</v>
      </c>
      <c r="I7" s="345" t="n">
        <v>15.78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PI 77</t>
        </is>
      </c>
      <c r="D8" s="334" t="inlineStr">
        <is>
          <t>PI 79</t>
        </is>
      </c>
      <c r="E8" s="340" t="n">
        <v>2.24</v>
      </c>
      <c r="F8" s="334" t="inlineStr">
        <is>
          <t>200</t>
        </is>
      </c>
      <c r="G8" s="334" t="inlineStr">
        <is>
          <t>Tubo PVC</t>
        </is>
      </c>
      <c r="H8" s="340" t="n">
        <v>0.6</v>
      </c>
      <c r="I8" s="340" t="n">
        <v>1.08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PI 79</t>
        </is>
      </c>
      <c r="D9" s="349" t="inlineStr">
        <is>
          <t>PI 77</t>
        </is>
      </c>
      <c r="E9" s="345" t="n">
        <v>1.34</v>
      </c>
      <c r="F9" s="349" t="inlineStr">
        <is>
          <t>200</t>
        </is>
      </c>
      <c r="G9" s="349" t="inlineStr">
        <is>
          <t>Tubo PVC</t>
        </is>
      </c>
      <c r="H9" s="345" t="n">
        <v>0.6</v>
      </c>
      <c r="I9" s="345" t="n">
        <v>0.64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PI 81</t>
        </is>
      </c>
      <c r="D10" s="334" t="inlineStr">
        <is>
          <t>PI 82</t>
        </is>
      </c>
      <c r="E10" s="340" t="n">
        <v>1.05</v>
      </c>
      <c r="F10" s="334" t="inlineStr">
        <is>
          <t>200</t>
        </is>
      </c>
      <c r="G10" s="334" t="inlineStr">
        <is>
          <t>Tubo PVC</t>
        </is>
      </c>
      <c r="H10" s="340" t="n">
        <v>0.6</v>
      </c>
      <c r="I10" s="340" t="n">
        <v>0.5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PI 81</t>
        </is>
      </c>
      <c r="D11" s="349" t="inlineStr">
        <is>
          <t>PI 82</t>
        </is>
      </c>
      <c r="E11" s="345" t="n">
        <v>0.63</v>
      </c>
      <c r="F11" s="349" t="inlineStr">
        <is>
          <t>200</t>
        </is>
      </c>
      <c r="G11" s="349" t="inlineStr">
        <is>
          <t>Tubo PVC</t>
        </is>
      </c>
      <c r="H11" s="345" t="n">
        <v>0.6</v>
      </c>
      <c r="I11" s="345" t="n">
        <v>0.3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PI 82</t>
        </is>
      </c>
      <c r="D12" s="334" t="inlineStr">
        <is>
          <t>PI 83</t>
        </is>
      </c>
      <c r="E12" s="340" t="n">
        <v>37.25</v>
      </c>
      <c r="F12" s="334" t="inlineStr">
        <is>
          <t>200</t>
        </is>
      </c>
      <c r="G12" s="334" t="inlineStr">
        <is>
          <t>Tubo PVC</t>
        </is>
      </c>
      <c r="H12" s="340" t="n">
        <v>0.6</v>
      </c>
      <c r="I12" s="340" t="n">
        <v>17.88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PI 84</t>
        </is>
      </c>
      <c r="D13" s="349" t="inlineStr">
        <is>
          <t>PI 85</t>
        </is>
      </c>
      <c r="E13" s="345" t="n">
        <v>30.91</v>
      </c>
      <c r="F13" s="349" t="inlineStr">
        <is>
          <t>200</t>
        </is>
      </c>
      <c r="G13" s="349" t="inlineStr">
        <is>
          <t>Tubo PVC</t>
        </is>
      </c>
      <c r="H13" s="345" t="n">
        <v>0.6</v>
      </c>
      <c r="I13" s="345" t="n">
        <v>14.84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PI 85</t>
        </is>
      </c>
      <c r="D14" s="334" t="inlineStr">
        <is>
          <t>PI 86</t>
        </is>
      </c>
      <c r="E14" s="340" t="n">
        <v>30.82</v>
      </c>
      <c r="F14" s="334" t="inlineStr">
        <is>
          <t>200</t>
        </is>
      </c>
      <c r="G14" s="334" t="inlineStr">
        <is>
          <t>Tubo PVC</t>
        </is>
      </c>
      <c r="H14" s="340" t="n">
        <v>0.6</v>
      </c>
      <c r="I14" s="340" t="n">
        <v>14.79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PI 86</t>
        </is>
      </c>
      <c r="D15" s="349" t="inlineStr">
        <is>
          <t>PI 87</t>
        </is>
      </c>
      <c r="E15" s="345" t="n">
        <v>27.48</v>
      </c>
      <c r="F15" s="349" t="inlineStr">
        <is>
          <t>200</t>
        </is>
      </c>
      <c r="G15" s="349" t="inlineStr">
        <is>
          <t>Tubo PVC</t>
        </is>
      </c>
      <c r="H15" s="345" t="n">
        <v>0.66</v>
      </c>
      <c r="I15" s="345" t="n">
        <v>14.52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PI 135</t>
        </is>
      </c>
      <c r="D16" s="334" t="inlineStr">
        <is>
          <t>PI 136</t>
        </is>
      </c>
      <c r="E16" s="340" t="n">
        <v>11.08</v>
      </c>
      <c r="F16" s="334" t="inlineStr">
        <is>
          <t>200</t>
        </is>
      </c>
      <c r="G16" s="334" t="inlineStr">
        <is>
          <t>Tubo PVC</t>
        </is>
      </c>
      <c r="H16" s="340" t="n">
        <v>0.6899999999999999</v>
      </c>
      <c r="I16" s="340" t="n">
        <v>6.16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PI 136</t>
        </is>
      </c>
      <c r="D17" s="349" t="inlineStr">
        <is>
          <t>PI 137</t>
        </is>
      </c>
      <c r="E17" s="345" t="n">
        <v>32.92</v>
      </c>
      <c r="F17" s="349" t="inlineStr">
        <is>
          <t>200</t>
        </is>
      </c>
      <c r="G17" s="349" t="inlineStr">
        <is>
          <t>Tubo PVC</t>
        </is>
      </c>
      <c r="H17" s="345" t="n">
        <v>0.6899999999999999</v>
      </c>
      <c r="I17" s="345" t="n">
        <v>18.31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PI 137</t>
        </is>
      </c>
      <c r="D18" s="334" t="inlineStr">
        <is>
          <t>PI 138</t>
        </is>
      </c>
      <c r="E18" s="340" t="n">
        <v>2.14</v>
      </c>
      <c r="F18" s="334" t="inlineStr">
        <is>
          <t>200</t>
        </is>
      </c>
      <c r="G18" s="334" t="inlineStr">
        <is>
          <t>Tubo PVC</t>
        </is>
      </c>
      <c r="H18" s="340" t="n">
        <v>0.64</v>
      </c>
      <c r="I18" s="340" t="n">
        <v>1.09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PI 137</t>
        </is>
      </c>
      <c r="D19" s="349" t="inlineStr">
        <is>
          <t>PI 138</t>
        </is>
      </c>
      <c r="E19" s="345" t="n">
        <v>1.28</v>
      </c>
      <c r="F19" s="349" t="inlineStr">
        <is>
          <t>200</t>
        </is>
      </c>
      <c r="G19" s="349" t="inlineStr">
        <is>
          <t>Tubo PVC</t>
        </is>
      </c>
      <c r="H19" s="345" t="n">
        <v>0.64</v>
      </c>
      <c r="I19" s="345" t="n">
        <v>0.65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PI 135</t>
        </is>
      </c>
      <c r="D20" s="334" t="inlineStr">
        <is>
          <t>PI 127</t>
        </is>
      </c>
      <c r="E20" s="340" t="n">
        <v>15.43</v>
      </c>
      <c r="F20" s="334" t="inlineStr">
        <is>
          <t>200</t>
        </is>
      </c>
      <c r="G20" s="334" t="inlineStr">
        <is>
          <t>Tubo PVC</t>
        </is>
      </c>
      <c r="H20" s="340" t="n">
        <v>0.3</v>
      </c>
      <c r="I20" s="340" t="n">
        <v>3.76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PI 128</t>
        </is>
      </c>
      <c r="D21" s="349" t="inlineStr">
        <is>
          <t>PI 129</t>
        </is>
      </c>
      <c r="E21" s="345" t="n">
        <v>76.29000000000001</v>
      </c>
      <c r="F21" s="349" t="inlineStr">
        <is>
          <t>300</t>
        </is>
      </c>
      <c r="G21" s="349" t="inlineStr">
        <is>
          <t>Tubo PVC</t>
        </is>
      </c>
      <c r="H21" s="345" t="n">
        <v>0.01</v>
      </c>
      <c r="I21" s="345" t="n">
        <v>0.61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PI 129</t>
        </is>
      </c>
      <c r="D22" s="334" t="inlineStr">
        <is>
          <t>PI 130</t>
        </is>
      </c>
      <c r="E22" s="340" t="n">
        <v>26.03</v>
      </c>
      <c r="F22" s="334" t="inlineStr">
        <is>
          <t>300</t>
        </is>
      </c>
      <c r="G22" s="334" t="inlineStr">
        <is>
          <t>Tubo PVC</t>
        </is>
      </c>
      <c r="H22" s="340" t="n">
        <v>0.01</v>
      </c>
      <c r="I22" s="340" t="n">
        <v>0.21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PI 130</t>
        </is>
      </c>
      <c r="D23" s="349" t="inlineStr">
        <is>
          <t>PI 131</t>
        </is>
      </c>
      <c r="E23" s="345" t="n">
        <v>31.04</v>
      </c>
      <c r="F23" s="349" t="inlineStr">
        <is>
          <t>300</t>
        </is>
      </c>
      <c r="G23" s="349" t="inlineStr">
        <is>
          <t>Tubo PVC</t>
        </is>
      </c>
      <c r="H23" s="345" t="n">
        <v>0.01</v>
      </c>
      <c r="I23" s="345" t="n">
        <v>0.25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PI 131</t>
        </is>
      </c>
      <c r="D24" s="334" t="inlineStr">
        <is>
          <t>PV 18</t>
        </is>
      </c>
      <c r="E24" s="340" t="n">
        <v>16.79</v>
      </c>
      <c r="F24" s="334" t="inlineStr">
        <is>
          <t>300</t>
        </is>
      </c>
      <c r="G24" s="334" t="inlineStr">
        <is>
          <t>Tubo PVC</t>
        </is>
      </c>
      <c r="H24" s="340" t="n">
        <v>0.53</v>
      </c>
      <c r="I24" s="340" t="n">
        <v>7.06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PI 32</t>
        </is>
      </c>
      <c r="D25" s="349" t="inlineStr">
        <is>
          <t>PI 33</t>
        </is>
      </c>
      <c r="E25" s="345" t="n">
        <v>6.84</v>
      </c>
      <c r="F25" s="349" t="inlineStr">
        <is>
          <t>200</t>
        </is>
      </c>
      <c r="G25" s="349" t="inlineStr">
        <is>
          <t>Tubo PVC</t>
        </is>
      </c>
      <c r="H25" s="345" t="n">
        <v>0.77</v>
      </c>
      <c r="I25" s="345" t="n">
        <v>4.23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PI 32</t>
        </is>
      </c>
      <c r="D26" s="334" t="inlineStr">
        <is>
          <t>PI 33</t>
        </is>
      </c>
      <c r="E26" s="340" t="n">
        <v>4.11</v>
      </c>
      <c r="F26" s="334" t="inlineStr">
        <is>
          <t>200</t>
        </is>
      </c>
      <c r="G26" s="334" t="inlineStr">
        <is>
          <t>Tubo PVC</t>
        </is>
      </c>
      <c r="H26" s="340" t="n">
        <v>0.77</v>
      </c>
      <c r="I26" s="340" t="n">
        <v>2.54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PI 33</t>
        </is>
      </c>
      <c r="D27" s="349" t="inlineStr">
        <is>
          <t>PI 34</t>
        </is>
      </c>
      <c r="E27" s="345" t="n">
        <v>30.96</v>
      </c>
      <c r="F27" s="349" t="inlineStr">
        <is>
          <t>200</t>
        </is>
      </c>
      <c r="G27" s="349" t="inlineStr">
        <is>
          <t>Tubo PVC</t>
        </is>
      </c>
      <c r="H27" s="345" t="n">
        <v>0.88</v>
      </c>
      <c r="I27" s="345" t="n">
        <v>21.82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PI 46</t>
        </is>
      </c>
      <c r="D28" s="334" t="inlineStr">
        <is>
          <t>PI 36</t>
        </is>
      </c>
      <c r="E28" s="340" t="n">
        <v>79.36</v>
      </c>
      <c r="F28" s="334" t="inlineStr">
        <is>
          <t>200</t>
        </is>
      </c>
      <c r="G28" s="334" t="inlineStr">
        <is>
          <t>Tubo PVC</t>
        </is>
      </c>
      <c r="H28" s="340" t="n">
        <v>0.75</v>
      </c>
      <c r="I28" s="340" t="n">
        <v>47.87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PI 142</t>
        </is>
      </c>
      <c r="D29" s="349" t="inlineStr">
        <is>
          <t>PI 143</t>
        </is>
      </c>
      <c r="E29" s="345" t="n">
        <v>32.22</v>
      </c>
      <c r="F29" s="349" t="inlineStr">
        <is>
          <t>200</t>
        </is>
      </c>
      <c r="G29" s="349" t="inlineStr">
        <is>
          <t>Tubo PVC</t>
        </is>
      </c>
      <c r="H29" s="345" t="n">
        <v>0.66</v>
      </c>
      <c r="I29" s="345" t="n">
        <v>17.01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PI 143</t>
        </is>
      </c>
      <c r="D30" s="334" t="inlineStr">
        <is>
          <t>PI 144</t>
        </is>
      </c>
      <c r="E30" s="340" t="n">
        <v>23.9</v>
      </c>
      <c r="F30" s="334" t="inlineStr">
        <is>
          <t>200</t>
        </is>
      </c>
      <c r="G30" s="334" t="inlineStr">
        <is>
          <t>Tubo PVC</t>
        </is>
      </c>
      <c r="H30" s="340" t="n">
        <v>0.8100000000000001</v>
      </c>
      <c r="I30" s="340" t="n">
        <v>15.49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PI 144</t>
        </is>
      </c>
      <c r="D31" s="349" t="inlineStr">
        <is>
          <t>PI 153</t>
        </is>
      </c>
      <c r="E31" s="345" t="n">
        <v>29.68</v>
      </c>
      <c r="F31" s="349" t="inlineStr">
        <is>
          <t>200</t>
        </is>
      </c>
      <c r="G31" s="349" t="inlineStr">
        <is>
          <t>Tubo PVC</t>
        </is>
      </c>
      <c r="H31" s="345" t="n">
        <v>0.72</v>
      </c>
      <c r="I31" s="345" t="n">
        <v>17.21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PI 154</t>
        </is>
      </c>
      <c r="D32" s="334" t="inlineStr">
        <is>
          <t>PI 155</t>
        </is>
      </c>
      <c r="E32" s="340" t="n">
        <v>26.85</v>
      </c>
      <c r="F32" s="334" t="inlineStr">
        <is>
          <t>200</t>
        </is>
      </c>
      <c r="G32" s="334" t="inlineStr">
        <is>
          <t>Tubo PVC</t>
        </is>
      </c>
      <c r="H32" s="340" t="n">
        <v>0.6</v>
      </c>
      <c r="I32" s="340" t="n">
        <v>12.89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PI 155</t>
        </is>
      </c>
      <c r="D33" s="349" t="inlineStr">
        <is>
          <t>PI 143</t>
        </is>
      </c>
      <c r="E33" s="345" t="n">
        <v>31.28</v>
      </c>
      <c r="F33" s="349" t="inlineStr">
        <is>
          <t>200</t>
        </is>
      </c>
      <c r="G33" s="349" t="inlineStr">
        <is>
          <t>Tubo PVC</t>
        </is>
      </c>
      <c r="H33" s="345" t="n">
        <v>0.6899999999999999</v>
      </c>
      <c r="I33" s="345" t="n">
        <v>17.14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PI 142</t>
        </is>
      </c>
      <c r="D34" s="334" t="inlineStr">
        <is>
          <t>PI 156</t>
        </is>
      </c>
      <c r="E34" s="340" t="n">
        <v>17.49</v>
      </c>
      <c r="F34" s="334" t="inlineStr">
        <is>
          <t>200</t>
        </is>
      </c>
      <c r="G34" s="334" t="inlineStr">
        <is>
          <t>Tubo PVC</t>
        </is>
      </c>
      <c r="H34" s="340" t="n">
        <v>0.55</v>
      </c>
      <c r="I34" s="340" t="n">
        <v>7.63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PI 156</t>
        </is>
      </c>
      <c r="D35" s="349" t="inlineStr">
        <is>
          <t>PI 157</t>
        </is>
      </c>
      <c r="E35" s="345" t="n">
        <v>8.550000000000001</v>
      </c>
      <c r="F35" s="349" t="inlineStr">
        <is>
          <t>200</t>
        </is>
      </c>
      <c r="G35" s="349" t="inlineStr">
        <is>
          <t>Tubo PVC</t>
        </is>
      </c>
      <c r="H35" s="345" t="n">
        <v>0.55</v>
      </c>
      <c r="I35" s="345" t="n">
        <v>3.79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PI 157</t>
        </is>
      </c>
      <c r="D36" s="334" t="inlineStr">
        <is>
          <t>PI 156</t>
        </is>
      </c>
      <c r="E36" s="340" t="n">
        <v>5.13</v>
      </c>
      <c r="F36" s="334" t="inlineStr">
        <is>
          <t>200</t>
        </is>
      </c>
      <c r="G36" s="334" t="inlineStr">
        <is>
          <t>Tubo PVC</t>
        </is>
      </c>
      <c r="H36" s="340" t="n">
        <v>0.55</v>
      </c>
      <c r="I36" s="340" t="n">
        <v>2.27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PI 157</t>
        </is>
      </c>
      <c r="D37" s="349" t="inlineStr">
        <is>
          <t>PI 158</t>
        </is>
      </c>
      <c r="E37" s="345" t="n">
        <v>24.81</v>
      </c>
      <c r="F37" s="349" t="inlineStr">
        <is>
          <t>200</t>
        </is>
      </c>
      <c r="G37" s="349" t="inlineStr">
        <is>
          <t>Tubo PVC</t>
        </is>
      </c>
      <c r="H37" s="345" t="n">
        <v>0.5</v>
      </c>
      <c r="I37" s="345" t="n">
        <v>9.99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PI 158</t>
        </is>
      </c>
      <c r="D38" s="334" t="inlineStr">
        <is>
          <t>PI 159</t>
        </is>
      </c>
      <c r="E38" s="340" t="n">
        <v>0.63</v>
      </c>
      <c r="F38" s="334" t="inlineStr">
        <is>
          <t>200</t>
        </is>
      </c>
      <c r="G38" s="334" t="inlineStr">
        <is>
          <t>Tubo PVC</t>
        </is>
      </c>
      <c r="H38" s="340" t="n">
        <v>0.48</v>
      </c>
      <c r="I38" s="340" t="n">
        <v>0.24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PI 159</t>
        </is>
      </c>
      <c r="D39" s="349" t="inlineStr">
        <is>
          <t>PI 158</t>
        </is>
      </c>
      <c r="E39" s="345" t="n">
        <v>0.38</v>
      </c>
      <c r="F39" s="349" t="inlineStr">
        <is>
          <t>200</t>
        </is>
      </c>
      <c r="G39" s="349" t="inlineStr">
        <is>
          <t>Tubo PVC</t>
        </is>
      </c>
      <c r="H39" s="345" t="n">
        <v>0.48</v>
      </c>
      <c r="I39" s="345" t="n">
        <v>0.14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159</t>
        </is>
      </c>
      <c r="D40" s="334" t="inlineStr">
        <is>
          <t>PI 160</t>
        </is>
      </c>
      <c r="E40" s="340" t="n">
        <v>19.23</v>
      </c>
      <c r="F40" s="334" t="inlineStr">
        <is>
          <t>200</t>
        </is>
      </c>
      <c r="G40" s="334" t="inlineStr">
        <is>
          <t>Tubo PVC</t>
        </is>
      </c>
      <c r="H40" s="340" t="n">
        <v>0.44</v>
      </c>
      <c r="I40" s="340" t="n">
        <v>6.79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46</t>
        </is>
      </c>
      <c r="D41" s="349" t="inlineStr">
        <is>
          <t>PI 161</t>
        </is>
      </c>
      <c r="E41" s="345" t="n">
        <v>59.12</v>
      </c>
      <c r="F41" s="349" t="inlineStr">
        <is>
          <t>200</t>
        </is>
      </c>
      <c r="G41" s="349" t="inlineStr">
        <is>
          <t>Tubo PVC</t>
        </is>
      </c>
      <c r="H41" s="345" t="n">
        <v>0.45</v>
      </c>
      <c r="I41" s="345" t="n">
        <v>21.16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160</t>
        </is>
      </c>
      <c r="D42" s="334" t="inlineStr">
        <is>
          <t>PI 161</t>
        </is>
      </c>
      <c r="E42" s="340" t="n">
        <v>24.75</v>
      </c>
      <c r="F42" s="334" t="inlineStr">
        <is>
          <t>200</t>
        </is>
      </c>
      <c r="G42" s="334" t="inlineStr">
        <is>
          <t>Tubo PVC</t>
        </is>
      </c>
      <c r="H42" s="340" t="n">
        <v>0.33</v>
      </c>
      <c r="I42" s="340" t="n">
        <v>6.59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35</t>
        </is>
      </c>
      <c r="D43" s="349" t="inlineStr">
        <is>
          <t>PI 34</t>
        </is>
      </c>
      <c r="E43" s="345" t="n">
        <v>12.35</v>
      </c>
      <c r="F43" s="349" t="inlineStr">
        <is>
          <t>200</t>
        </is>
      </c>
      <c r="G43" s="349" t="inlineStr">
        <is>
          <t>Tubo PVC</t>
        </is>
      </c>
      <c r="H43" s="345" t="n">
        <v>0.71</v>
      </c>
      <c r="I43" s="345" t="n">
        <v>7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34</t>
        </is>
      </c>
      <c r="D44" s="334" t="inlineStr">
        <is>
          <t>PI 36</t>
        </is>
      </c>
      <c r="E44" s="340" t="n">
        <v>42.86</v>
      </c>
      <c r="F44" s="334" t="inlineStr">
        <is>
          <t>200</t>
        </is>
      </c>
      <c r="G44" s="334" t="inlineStr">
        <is>
          <t>Tubo PVC</t>
        </is>
      </c>
      <c r="H44" s="340" t="n">
        <v>0.86</v>
      </c>
      <c r="I44" s="340" t="n">
        <v>29.57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36</t>
        </is>
      </c>
      <c r="D45" s="349" t="inlineStr">
        <is>
          <t>PI 37</t>
        </is>
      </c>
      <c r="E45" s="345" t="n">
        <v>33.08</v>
      </c>
      <c r="F45" s="349" t="inlineStr">
        <is>
          <t>200</t>
        </is>
      </c>
      <c r="G45" s="349" t="inlineStr">
        <is>
          <t>Tubo PVC</t>
        </is>
      </c>
      <c r="H45" s="345" t="n">
        <v>1.04</v>
      </c>
      <c r="I45" s="345" t="n">
        <v>27.46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37</t>
        </is>
      </c>
      <c r="D46" s="334" t="inlineStr">
        <is>
          <t>PI 38</t>
        </is>
      </c>
      <c r="E46" s="340" t="n">
        <v>0.96</v>
      </c>
      <c r="F46" s="334" t="inlineStr">
        <is>
          <t>200</t>
        </is>
      </c>
      <c r="G46" s="334" t="inlineStr">
        <is>
          <t>Tubo PVC</t>
        </is>
      </c>
      <c r="H46" s="340" t="n">
        <v>1.16</v>
      </c>
      <c r="I46" s="340" t="n">
        <v>0.89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37</t>
        </is>
      </c>
      <c r="D47" s="349" t="inlineStr">
        <is>
          <t>PI 38</t>
        </is>
      </c>
      <c r="E47" s="345" t="n">
        <v>2.67</v>
      </c>
      <c r="F47" s="349" t="inlineStr">
        <is>
          <t>200</t>
        </is>
      </c>
      <c r="G47" s="349" t="inlineStr">
        <is>
          <t>Tubo PVC</t>
        </is>
      </c>
      <c r="H47" s="345" t="n">
        <v>1.16</v>
      </c>
      <c r="I47" s="345" t="n">
        <v>2.48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49</t>
        </is>
      </c>
      <c r="D48" s="334" t="inlineStr">
        <is>
          <t>PI 43</t>
        </is>
      </c>
      <c r="E48" s="340" t="n">
        <v>48.21</v>
      </c>
      <c r="F48" s="334" t="inlineStr">
        <is>
          <t>200</t>
        </is>
      </c>
      <c r="G48" s="334" t="inlineStr">
        <is>
          <t>Tubo PVC</t>
        </is>
      </c>
      <c r="H48" s="340" t="n">
        <v>0.97</v>
      </c>
      <c r="I48" s="340" t="n">
        <v>37.6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50</t>
        </is>
      </c>
      <c r="D49" s="349" t="inlineStr">
        <is>
          <t>PI 51</t>
        </is>
      </c>
      <c r="E49" s="345" t="n">
        <v>22.08</v>
      </c>
      <c r="F49" s="349" t="inlineStr">
        <is>
          <t>200</t>
        </is>
      </c>
      <c r="G49" s="349" t="inlineStr">
        <is>
          <t>Tubo PVC</t>
        </is>
      </c>
      <c r="H49" s="345" t="n">
        <v>0.7</v>
      </c>
      <c r="I49" s="345" t="n">
        <v>12.42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51</t>
        </is>
      </c>
      <c r="D50" s="334" t="inlineStr">
        <is>
          <t>PI 52</t>
        </is>
      </c>
      <c r="E50" s="340" t="n">
        <v>43.81</v>
      </c>
      <c r="F50" s="334" t="inlineStr">
        <is>
          <t>200</t>
        </is>
      </c>
      <c r="G50" s="334" t="inlineStr">
        <is>
          <t>Tubo PVC</t>
        </is>
      </c>
      <c r="H50" s="340" t="n">
        <v>0.65</v>
      </c>
      <c r="I50" s="340" t="n">
        <v>22.78</v>
      </c>
      <c r="J50" s="365" t="inlineStr">
        <is>
          <t>PENDENTE</t>
        </is>
      </c>
    </row>
    <row r="51" ht="15" customHeight="1" s="290">
      <c r="A51" s="296" t="inlineStr">
        <is>
          <t>ESGOTO</t>
        </is>
      </c>
      <c r="B51" s="296" t="inlineStr">
        <is>
          <t>T-046</t>
        </is>
      </c>
      <c r="C51" s="296" t="inlineStr">
        <is>
          <t>PI 52</t>
        </is>
      </c>
      <c r="D51" s="349" t="inlineStr">
        <is>
          <t>PI 53</t>
        </is>
      </c>
      <c r="E51" s="345" t="n">
        <v>31.21</v>
      </c>
      <c r="F51" s="349" t="inlineStr">
        <is>
          <t>200</t>
        </is>
      </c>
      <c r="G51" s="349" t="inlineStr">
        <is>
          <t>Tubo PVC</t>
        </is>
      </c>
      <c r="H51" s="345" t="n">
        <v>0.65</v>
      </c>
      <c r="I51" s="345" t="n">
        <v>16.23</v>
      </c>
      <c r="J51" s="365" t="inlineStr">
        <is>
          <t>PENDENTE</t>
        </is>
      </c>
    </row>
    <row r="52" ht="15" customHeight="1" s="290">
      <c r="A52" s="295" t="inlineStr">
        <is>
          <t>ESGOTO</t>
        </is>
      </c>
      <c r="B52" s="295" t="inlineStr">
        <is>
          <t>T-047</t>
        </is>
      </c>
      <c r="C52" s="295" t="inlineStr">
        <is>
          <t>PI 53</t>
        </is>
      </c>
      <c r="D52" s="334" t="inlineStr">
        <is>
          <t>PI 54</t>
        </is>
      </c>
      <c r="E52" s="340" t="n">
        <v>3.7</v>
      </c>
      <c r="F52" s="334" t="inlineStr">
        <is>
          <t>200</t>
        </is>
      </c>
      <c r="G52" s="334" t="inlineStr">
        <is>
          <t>Tubo PVC</t>
        </is>
      </c>
      <c r="H52" s="340" t="n">
        <v>0.62</v>
      </c>
      <c r="I52" s="340" t="n">
        <v>1.85</v>
      </c>
      <c r="J52" s="365" t="inlineStr">
        <is>
          <t>PENDENTE</t>
        </is>
      </c>
    </row>
    <row r="53" ht="15" customHeight="1" s="290">
      <c r="A53" s="296" t="inlineStr">
        <is>
          <t>ESGOTO</t>
        </is>
      </c>
      <c r="B53" s="296" t="inlineStr">
        <is>
          <t>T-048</t>
        </is>
      </c>
      <c r="C53" s="296" t="inlineStr">
        <is>
          <t>PI 54</t>
        </is>
      </c>
      <c r="D53" s="349" t="inlineStr">
        <is>
          <t>PI 53</t>
        </is>
      </c>
      <c r="E53" s="345" t="n">
        <v>2.22</v>
      </c>
      <c r="F53" s="349" t="inlineStr">
        <is>
          <t>200</t>
        </is>
      </c>
      <c r="G53" s="349" t="inlineStr">
        <is>
          <t>Tubo PVC</t>
        </is>
      </c>
      <c r="H53" s="345" t="n">
        <v>0.62</v>
      </c>
      <c r="I53" s="345" t="n">
        <v>1.11</v>
      </c>
      <c r="J53" s="365" t="inlineStr">
        <is>
          <t>PENDENTE</t>
        </is>
      </c>
    </row>
    <row r="54" ht="15" customHeight="1" s="290">
      <c r="A54" s="295" t="inlineStr">
        <is>
          <t>ESGOTO</t>
        </is>
      </c>
      <c r="B54" s="295" t="inlineStr">
        <is>
          <t>T-049</t>
        </is>
      </c>
      <c r="C54" s="295" t="inlineStr">
        <is>
          <t>PI 50</t>
        </is>
      </c>
      <c r="D54" s="334" t="inlineStr">
        <is>
          <t>PI 49</t>
        </is>
      </c>
      <c r="E54" s="340" t="n">
        <v>37.12</v>
      </c>
      <c r="F54" s="334" t="inlineStr">
        <is>
          <t>200</t>
        </is>
      </c>
      <c r="G54" s="334" t="inlineStr">
        <is>
          <t>Tubo PVC</t>
        </is>
      </c>
      <c r="H54" s="340" t="n">
        <v>0.78</v>
      </c>
      <c r="I54" s="340" t="n">
        <v>23.11</v>
      </c>
      <c r="J54" s="365" t="inlineStr">
        <is>
          <t>PENDENTE</t>
        </is>
      </c>
    </row>
    <row r="55" ht="15" customHeight="1" s="290">
      <c r="A55" s="296" t="inlineStr">
        <is>
          <t>ESGOTO</t>
        </is>
      </c>
      <c r="B55" s="296" t="inlineStr">
        <is>
          <t>T-050</t>
        </is>
      </c>
      <c r="C55" s="296" t="inlineStr">
        <is>
          <t>PI 56</t>
        </is>
      </c>
      <c r="D55" s="349" t="inlineStr">
        <is>
          <t>PI 51</t>
        </is>
      </c>
      <c r="E55" s="345" t="n">
        <v>32.89</v>
      </c>
      <c r="F55" s="349" t="inlineStr">
        <is>
          <t>200</t>
        </is>
      </c>
      <c r="G55" s="349" t="inlineStr">
        <is>
          <t>Tubo PVC</t>
        </is>
      </c>
      <c r="H55" s="345" t="n">
        <v>0.62</v>
      </c>
      <c r="I55" s="345" t="n">
        <v>16.45</v>
      </c>
      <c r="J55" s="365" t="inlineStr">
        <is>
          <t>PENDENTE</t>
        </is>
      </c>
    </row>
    <row r="56" ht="15" customHeight="1" s="290">
      <c r="A56" s="295" t="inlineStr">
        <is>
          <t>ESGOTO</t>
        </is>
      </c>
      <c r="B56" s="295" t="inlineStr">
        <is>
          <t>T-051</t>
        </is>
      </c>
      <c r="C56" s="295" t="inlineStr">
        <is>
          <t>PI 45</t>
        </is>
      </c>
      <c r="D56" s="334" t="inlineStr">
        <is>
          <t>PI 44</t>
        </is>
      </c>
      <c r="E56" s="340" t="n">
        <v>42.24</v>
      </c>
      <c r="F56" s="334" t="inlineStr">
        <is>
          <t>300</t>
        </is>
      </c>
      <c r="G56" s="334" t="inlineStr">
        <is>
          <t>Tubo PVC</t>
        </is>
      </c>
      <c r="H56" s="340" t="n">
        <v>0.6</v>
      </c>
      <c r="I56" s="340" t="n">
        <v>20.28</v>
      </c>
      <c r="J56" s="365" t="inlineStr">
        <is>
          <t>PENDENTE</t>
        </is>
      </c>
    </row>
    <row r="57" ht="15" customHeight="1" s="290">
      <c r="A57" s="296" t="inlineStr">
        <is>
          <t>ESGOTO</t>
        </is>
      </c>
      <c r="B57" s="296" t="inlineStr">
        <is>
          <t>T-052</t>
        </is>
      </c>
      <c r="C57" s="296" t="inlineStr">
        <is>
          <t>PI 44</t>
        </is>
      </c>
      <c r="D57" s="349" t="inlineStr">
        <is>
          <t>PI 43</t>
        </is>
      </c>
      <c r="E57" s="345" t="n">
        <v>37.07</v>
      </c>
      <c r="F57" s="349" t="inlineStr">
        <is>
          <t>300</t>
        </is>
      </c>
      <c r="G57" s="349" t="inlineStr">
        <is>
          <t>Tubo PVC</t>
        </is>
      </c>
      <c r="H57" s="345" t="n">
        <v>0.88</v>
      </c>
      <c r="I57" s="345" t="n">
        <v>25.95</v>
      </c>
      <c r="J57" s="365" t="inlineStr">
        <is>
          <t>PENDENTE</t>
        </is>
      </c>
    </row>
    <row r="58" ht="15" customHeight="1" s="290">
      <c r="A58" s="295" t="inlineStr">
        <is>
          <t>ESGOTO</t>
        </is>
      </c>
      <c r="B58" s="295" t="inlineStr">
        <is>
          <t>T-053</t>
        </is>
      </c>
      <c r="C58" s="295" t="inlineStr">
        <is>
          <t>PI 74</t>
        </is>
      </c>
      <c r="D58" s="334" t="inlineStr">
        <is>
          <t>PI 50</t>
        </is>
      </c>
      <c r="E58" s="340" t="n">
        <v>11.22</v>
      </c>
      <c r="F58" s="334" t="inlineStr">
        <is>
          <t>200</t>
        </is>
      </c>
      <c r="G58" s="334" t="inlineStr">
        <is>
          <t>Tubo PVC</t>
        </is>
      </c>
      <c r="H58" s="340" t="n">
        <v>0.8</v>
      </c>
      <c r="I58" s="340" t="n">
        <v>7.21</v>
      </c>
      <c r="J58" s="365" t="inlineStr">
        <is>
          <t>PENDENTE</t>
        </is>
      </c>
    </row>
    <row r="59" ht="15" customHeight="1" s="290">
      <c r="A59" s="296" t="inlineStr">
        <is>
          <t>ESGOTO</t>
        </is>
      </c>
      <c r="B59" s="296" t="inlineStr">
        <is>
          <t>T-054</t>
        </is>
      </c>
      <c r="C59" s="296" t="inlineStr">
        <is>
          <t>PV 01</t>
        </is>
      </c>
      <c r="D59" s="349" t="inlineStr">
        <is>
          <t>PV 02</t>
        </is>
      </c>
      <c r="E59" s="345" t="n">
        <v>35.03</v>
      </c>
      <c r="F59" s="349" t="inlineStr">
        <is>
          <t>300</t>
        </is>
      </c>
      <c r="G59" s="349" t="inlineStr">
        <is>
          <t>Tubo PVC</t>
        </is>
      </c>
      <c r="H59" s="345" t="n">
        <v>1.17</v>
      </c>
      <c r="I59" s="345" t="n">
        <v>32.74</v>
      </c>
      <c r="J59" s="365" t="inlineStr">
        <is>
          <t>PENDENTE</t>
        </is>
      </c>
    </row>
    <row r="60" ht="15" customHeight="1" s="290">
      <c r="A60" s="295" t="inlineStr">
        <is>
          <t>ESGOTO</t>
        </is>
      </c>
      <c r="B60" s="295" t="inlineStr">
        <is>
          <t>T-055</t>
        </is>
      </c>
      <c r="C60" s="295" t="inlineStr">
        <is>
          <t>PV 02</t>
        </is>
      </c>
      <c r="D60" s="334" t="inlineStr">
        <is>
          <t>PV 03</t>
        </is>
      </c>
      <c r="E60" s="340" t="n">
        <v>29.98</v>
      </c>
      <c r="F60" s="334" t="inlineStr">
        <is>
          <t>300</t>
        </is>
      </c>
      <c r="G60" s="334" t="inlineStr">
        <is>
          <t>Tubo PVC</t>
        </is>
      </c>
      <c r="H60" s="340" t="n">
        <v>1.41</v>
      </c>
      <c r="I60" s="340" t="n">
        <v>33.71</v>
      </c>
      <c r="J60" s="365" t="inlineStr">
        <is>
          <t>PENDENTE</t>
        </is>
      </c>
    </row>
    <row r="61" ht="15" customHeight="1" s="290">
      <c r="A61" s="296" t="inlineStr">
        <is>
          <t>ESGOTO</t>
        </is>
      </c>
      <c r="B61" s="296" t="inlineStr">
        <is>
          <t>T-056</t>
        </is>
      </c>
      <c r="C61" s="296" t="inlineStr">
        <is>
          <t>PV 03</t>
        </is>
      </c>
      <c r="D61" s="349" t="inlineStr">
        <is>
          <t>PV 04</t>
        </is>
      </c>
      <c r="E61" s="345" t="n">
        <v>34.63</v>
      </c>
      <c r="F61" s="349" t="inlineStr">
        <is>
          <t>300</t>
        </is>
      </c>
      <c r="G61" s="349" t="inlineStr">
        <is>
          <t>Tubo PVC</t>
        </is>
      </c>
      <c r="H61" s="345" t="n">
        <v>1.69</v>
      </c>
      <c r="I61" s="345" t="n">
        <v>46.77</v>
      </c>
      <c r="J61" s="365" t="inlineStr">
        <is>
          <t>PENDENTE</t>
        </is>
      </c>
    </row>
    <row r="62" ht="15" customHeight="1" s="290">
      <c r="A62" s="295" t="inlineStr">
        <is>
          <t>ESGOTO</t>
        </is>
      </c>
      <c r="B62" s="295" t="inlineStr">
        <is>
          <t>T-057</t>
        </is>
      </c>
      <c r="C62" s="295" t="inlineStr">
        <is>
          <t>PV 04</t>
        </is>
      </c>
      <c r="D62" s="334" t="inlineStr">
        <is>
          <t>PV 05</t>
        </is>
      </c>
      <c r="E62" s="340" t="n">
        <v>33.18</v>
      </c>
      <c r="F62" s="334" t="inlineStr">
        <is>
          <t>300</t>
        </is>
      </c>
      <c r="G62" s="334" t="inlineStr">
        <is>
          <t>Tubo PVC</t>
        </is>
      </c>
      <c r="H62" s="340" t="n">
        <v>1.84</v>
      </c>
      <c r="I62" s="340" t="n">
        <v>48.9</v>
      </c>
      <c r="J62" s="365" t="inlineStr">
        <is>
          <t>PENDENTE</t>
        </is>
      </c>
    </row>
    <row r="63" ht="15" customHeight="1" s="290">
      <c r="A63" s="296" t="inlineStr">
        <is>
          <t>ESGOTO</t>
        </is>
      </c>
      <c r="B63" s="296" t="inlineStr">
        <is>
          <t>T-058</t>
        </is>
      </c>
      <c r="C63" s="296" t="inlineStr">
        <is>
          <t>PV 05</t>
        </is>
      </c>
      <c r="D63" s="349" t="inlineStr">
        <is>
          <t>PV 06</t>
        </is>
      </c>
      <c r="E63" s="345" t="n">
        <v>42.57</v>
      </c>
      <c r="F63" s="349" t="inlineStr">
        <is>
          <t>300</t>
        </is>
      </c>
      <c r="G63" s="349" t="inlineStr">
        <is>
          <t>Tubo PVC</t>
        </is>
      </c>
      <c r="H63" s="345" t="n">
        <v>1.52</v>
      </c>
      <c r="I63" s="345" t="n">
        <v>51.81</v>
      </c>
      <c r="J63" s="365" t="inlineStr">
        <is>
          <t>PENDENTE</t>
        </is>
      </c>
    </row>
    <row r="64" ht="15" customHeight="1" s="290">
      <c r="A64" s="295" t="inlineStr">
        <is>
          <t>ESGOTO</t>
        </is>
      </c>
      <c r="B64" s="295" t="inlineStr">
        <is>
          <t>T-059</t>
        </is>
      </c>
      <c r="C64" s="295" t="inlineStr">
        <is>
          <t>PV 06</t>
        </is>
      </c>
      <c r="D64" s="334" t="inlineStr">
        <is>
          <t>PV 07</t>
        </is>
      </c>
      <c r="E64" s="340" t="n">
        <v>34.51</v>
      </c>
      <c r="F64" s="334" t="inlineStr">
        <is>
          <t>300</t>
        </is>
      </c>
      <c r="G64" s="334" t="inlineStr">
        <is>
          <t>Tubo PVC</t>
        </is>
      </c>
      <c r="H64" s="340" t="n">
        <v>1.3</v>
      </c>
      <c r="I64" s="340" t="n">
        <v>36.03</v>
      </c>
      <c r="J64" s="365" t="inlineStr">
        <is>
          <t>PENDENTE</t>
        </is>
      </c>
    </row>
    <row r="65" ht="15" customHeight="1" s="290">
      <c r="A65" s="296" t="inlineStr">
        <is>
          <t>ESGOTO</t>
        </is>
      </c>
      <c r="B65" s="296" t="inlineStr">
        <is>
          <t>T-060</t>
        </is>
      </c>
      <c r="C65" s="296" t="inlineStr">
        <is>
          <t>PV 07</t>
        </is>
      </c>
      <c r="D65" s="349" t="inlineStr">
        <is>
          <t>PV 08</t>
        </is>
      </c>
      <c r="E65" s="345" t="n">
        <v>21.26</v>
      </c>
      <c r="F65" s="349" t="inlineStr">
        <is>
          <t>300</t>
        </is>
      </c>
      <c r="G65" s="349" t="inlineStr">
        <is>
          <t>Tubo PVC</t>
        </is>
      </c>
      <c r="H65" s="345" t="n">
        <v>1.48</v>
      </c>
      <c r="I65" s="345" t="n">
        <v>25.09</v>
      </c>
      <c r="J65" s="365" t="inlineStr">
        <is>
          <t>PENDENTE</t>
        </is>
      </c>
    </row>
    <row r="66" ht="15" customHeight="1" s="290">
      <c r="A66" s="295" t="inlineStr">
        <is>
          <t>ESGOTO</t>
        </is>
      </c>
      <c r="B66" s="295" t="inlineStr">
        <is>
          <t>T-061</t>
        </is>
      </c>
      <c r="C66" s="295" t="inlineStr">
        <is>
          <t>PV 08</t>
        </is>
      </c>
      <c r="D66" s="334" t="inlineStr">
        <is>
          <t>PV 09</t>
        </is>
      </c>
      <c r="E66" s="340" t="n">
        <v>24.18</v>
      </c>
      <c r="F66" s="334" t="inlineStr">
        <is>
          <t>300</t>
        </is>
      </c>
      <c r="G66" s="334" t="inlineStr">
        <is>
          <t>Tubo PVC</t>
        </is>
      </c>
      <c r="H66" s="340" t="n">
        <v>1.58</v>
      </c>
      <c r="I66" s="340" t="n">
        <v>30.52</v>
      </c>
      <c r="J66" s="365" t="inlineStr">
        <is>
          <t>PENDENTE</t>
        </is>
      </c>
    </row>
    <row r="67" ht="15" customHeight="1" s="290">
      <c r="A67" s="296" t="inlineStr">
        <is>
          <t>ESGOTO</t>
        </is>
      </c>
      <c r="B67" s="296" t="inlineStr">
        <is>
          <t>T-062</t>
        </is>
      </c>
      <c r="C67" s="296" t="inlineStr">
        <is>
          <t>PV 09</t>
        </is>
      </c>
      <c r="D67" s="349" t="inlineStr">
        <is>
          <t>PV 10</t>
        </is>
      </c>
      <c r="E67" s="345" t="n">
        <v>12.48</v>
      </c>
      <c r="F67" s="349" t="inlineStr">
        <is>
          <t>300</t>
        </is>
      </c>
      <c r="G67" s="349" t="inlineStr">
        <is>
          <t>Tubo PVC</t>
        </is>
      </c>
      <c r="H67" s="345" t="n">
        <v>1.59</v>
      </c>
      <c r="I67" s="345" t="n">
        <v>15.85</v>
      </c>
      <c r="J67" s="365" t="inlineStr">
        <is>
          <t>PENDENTE</t>
        </is>
      </c>
    </row>
    <row r="68" ht="15" customHeight="1" s="290">
      <c r="A68" s="295" t="inlineStr">
        <is>
          <t>ESGOTO</t>
        </is>
      </c>
      <c r="B68" s="295" t="inlineStr">
        <is>
          <t>T-063</t>
        </is>
      </c>
      <c r="C68" s="295" t="inlineStr">
        <is>
          <t>PV 10</t>
        </is>
      </c>
      <c r="D68" s="334" t="inlineStr">
        <is>
          <t>PV 11</t>
        </is>
      </c>
      <c r="E68" s="340" t="n">
        <v>28.05</v>
      </c>
      <c r="F68" s="334" t="inlineStr">
        <is>
          <t>300</t>
        </is>
      </c>
      <c r="G68" s="334" t="inlineStr">
        <is>
          <t>Tubo PVC</t>
        </is>
      </c>
      <c r="H68" s="340" t="n">
        <v>1.6</v>
      </c>
      <c r="I68" s="340" t="n">
        <v>35.98</v>
      </c>
      <c r="J68" s="365" t="inlineStr">
        <is>
          <t>PENDENTE</t>
        </is>
      </c>
    </row>
    <row r="69" ht="15" customHeight="1" s="290">
      <c r="A69" s="296" t="inlineStr">
        <is>
          <t>ESGOTO</t>
        </is>
      </c>
      <c r="B69" s="296" t="inlineStr">
        <is>
          <t>T-064</t>
        </is>
      </c>
      <c r="C69" s="296" t="inlineStr">
        <is>
          <t>PV 11</t>
        </is>
      </c>
      <c r="D69" s="349" t="inlineStr">
        <is>
          <t>PV 12</t>
        </is>
      </c>
      <c r="E69" s="345" t="n">
        <v>21.15</v>
      </c>
      <c r="F69" s="349" t="inlineStr">
        <is>
          <t>300</t>
        </is>
      </c>
      <c r="G69" s="349" t="inlineStr">
        <is>
          <t>Tubo PVC</t>
        </is>
      </c>
      <c r="H69" s="345" t="n">
        <v>1.79</v>
      </c>
      <c r="I69" s="345" t="n">
        <v>30.38</v>
      </c>
      <c r="J69" s="365" t="inlineStr">
        <is>
          <t>PENDENTE</t>
        </is>
      </c>
    </row>
    <row r="70" ht="15" customHeight="1" s="290">
      <c r="A70" s="295" t="inlineStr">
        <is>
          <t>ESGOTO</t>
        </is>
      </c>
      <c r="B70" s="295" t="inlineStr">
        <is>
          <t>T-065</t>
        </is>
      </c>
      <c r="C70" s="295" t="inlineStr">
        <is>
          <t>PV 12</t>
        </is>
      </c>
      <c r="D70" s="334" t="inlineStr">
        <is>
          <t>PV 13</t>
        </is>
      </c>
      <c r="E70" s="340" t="n">
        <v>22.37</v>
      </c>
      <c r="F70" s="334" t="inlineStr">
        <is>
          <t>300</t>
        </is>
      </c>
      <c r="G70" s="334" t="inlineStr">
        <is>
          <t>Tubo PVC</t>
        </is>
      </c>
      <c r="H70" s="340" t="n">
        <v>2.01</v>
      </c>
      <c r="I70" s="340" t="n">
        <v>36</v>
      </c>
      <c r="J70" s="365" t="inlineStr">
        <is>
          <t>PENDENTE</t>
        </is>
      </c>
    </row>
    <row r="71" ht="15" customHeight="1" s="290">
      <c r="A71" s="296" t="inlineStr">
        <is>
          <t>ESGOTO</t>
        </is>
      </c>
      <c r="B71" s="296" t="inlineStr">
        <is>
          <t>T-066</t>
        </is>
      </c>
      <c r="C71" s="296" t="inlineStr">
        <is>
          <t>PV 13</t>
        </is>
      </c>
      <c r="D71" s="349" t="inlineStr">
        <is>
          <t>PV 14</t>
        </is>
      </c>
      <c r="E71" s="345" t="n">
        <v>39.61</v>
      </c>
      <c r="F71" s="349" t="inlineStr">
        <is>
          <t>300</t>
        </is>
      </c>
      <c r="G71" s="349" t="inlineStr">
        <is>
          <t>Tubo PVC</t>
        </is>
      </c>
      <c r="H71" s="345" t="n">
        <v>1.96</v>
      </c>
      <c r="I71" s="345" t="n">
        <v>62.05</v>
      </c>
      <c r="J71" s="365" t="inlineStr">
        <is>
          <t>PENDENTE</t>
        </is>
      </c>
    </row>
    <row r="72" ht="15" customHeight="1" s="290">
      <c r="A72" s="295" t="inlineStr">
        <is>
          <t>ESGOTO</t>
        </is>
      </c>
      <c r="B72" s="295" t="inlineStr">
        <is>
          <t>T-067</t>
        </is>
      </c>
      <c r="C72" s="295" t="inlineStr">
        <is>
          <t>PV 14</t>
        </is>
      </c>
      <c r="D72" s="334" t="inlineStr">
        <is>
          <t>PV 15</t>
        </is>
      </c>
      <c r="E72" s="340" t="n">
        <v>31.68</v>
      </c>
      <c r="F72" s="334" t="inlineStr">
        <is>
          <t>300</t>
        </is>
      </c>
      <c r="G72" s="334" t="inlineStr">
        <is>
          <t>Tubo PVC</t>
        </is>
      </c>
      <c r="H72" s="340" t="n">
        <v>1.83</v>
      </c>
      <c r="I72" s="340" t="n">
        <v>46.51</v>
      </c>
      <c r="J72" s="365" t="inlineStr">
        <is>
          <t>PENDENTE</t>
        </is>
      </c>
    </row>
    <row r="73" ht="15" customHeight="1" s="290">
      <c r="A73" s="296" t="inlineStr">
        <is>
          <t>ESGOTO</t>
        </is>
      </c>
      <c r="B73" s="296" t="inlineStr">
        <is>
          <t>T-068</t>
        </is>
      </c>
      <c r="C73" s="296" t="inlineStr">
        <is>
          <t>PV 15</t>
        </is>
      </c>
      <c r="D73" s="349" t="inlineStr">
        <is>
          <t>PV 16</t>
        </is>
      </c>
      <c r="E73" s="345" t="n">
        <v>20.09</v>
      </c>
      <c r="F73" s="349" t="inlineStr">
        <is>
          <t>300</t>
        </is>
      </c>
      <c r="G73" s="349" t="inlineStr">
        <is>
          <t>Tubo PVC</t>
        </is>
      </c>
      <c r="H73" s="345" t="n">
        <v>1.76</v>
      </c>
      <c r="I73" s="345" t="n">
        <v>28.26</v>
      </c>
      <c r="J73" s="365" t="inlineStr">
        <is>
          <t>PENDENTE</t>
        </is>
      </c>
    </row>
    <row r="74" ht="15" customHeight="1" s="290">
      <c r="A74" s="295" t="inlineStr">
        <is>
          <t>ESGOTO</t>
        </is>
      </c>
      <c r="B74" s="295" t="inlineStr">
        <is>
          <t>T-069</t>
        </is>
      </c>
      <c r="C74" s="295" t="inlineStr">
        <is>
          <t>PV 16</t>
        </is>
      </c>
      <c r="D74" s="334" t="inlineStr">
        <is>
          <t>PV 19</t>
        </is>
      </c>
      <c r="E74" s="340" t="n">
        <v>11.41</v>
      </c>
      <c r="F74" s="334" t="inlineStr">
        <is>
          <t>300</t>
        </is>
      </c>
      <c r="G74" s="334" t="inlineStr">
        <is>
          <t>Tubo PVC</t>
        </is>
      </c>
      <c r="H74" s="340" t="n">
        <v>1.82</v>
      </c>
      <c r="I74" s="340" t="n">
        <v>16.61</v>
      </c>
      <c r="J74" s="365" t="inlineStr">
        <is>
          <t>PENDENTE</t>
        </is>
      </c>
    </row>
    <row r="75" ht="15" customHeight="1" s="290">
      <c r="A75" s="296" t="inlineStr">
        <is>
          <t>ESGOTO</t>
        </is>
      </c>
      <c r="B75" s="296" t="inlineStr">
        <is>
          <t>T-070</t>
        </is>
      </c>
      <c r="C75" s="296" t="inlineStr">
        <is>
          <t>PV 68</t>
        </is>
      </c>
      <c r="D75" s="349" t="inlineStr">
        <is>
          <t>PV 67</t>
        </is>
      </c>
      <c r="E75" s="345" t="n">
        <v>17.87</v>
      </c>
      <c r="F75" s="349" t="inlineStr">
        <is>
          <t>200</t>
        </is>
      </c>
      <c r="G75" s="349" t="inlineStr">
        <is>
          <t>Tubo PVC</t>
        </is>
      </c>
      <c r="H75" s="345" t="n">
        <v>0.85</v>
      </c>
      <c r="I75" s="345" t="n">
        <v>12.15</v>
      </c>
      <c r="J75" s="365" t="inlineStr">
        <is>
          <t>PENDENTE</t>
        </is>
      </c>
    </row>
    <row r="76" ht="15" customHeight="1" s="290">
      <c r="A76" s="295" t="inlineStr">
        <is>
          <t>ESGOTO</t>
        </is>
      </c>
      <c r="B76" s="295" t="inlineStr">
        <is>
          <t>T-071</t>
        </is>
      </c>
      <c r="C76" s="295" t="inlineStr">
        <is>
          <t>PI 02</t>
        </is>
      </c>
      <c r="D76" s="334" t="inlineStr">
        <is>
          <t>PI 03</t>
        </is>
      </c>
      <c r="E76" s="340" t="n">
        <v>2.48</v>
      </c>
      <c r="F76" s="334" t="inlineStr">
        <is>
          <t>200</t>
        </is>
      </c>
      <c r="G76" s="334" t="inlineStr">
        <is>
          <t>Tubo PVC</t>
        </is>
      </c>
      <c r="H76" s="340" t="n">
        <v>0.4</v>
      </c>
      <c r="I76" s="340" t="n">
        <v>0.79</v>
      </c>
      <c r="J76" s="365" t="inlineStr">
        <is>
          <t>PENDENTE</t>
        </is>
      </c>
    </row>
    <row r="77" ht="15" customHeight="1" s="290">
      <c r="A77" s="296" t="inlineStr">
        <is>
          <t>ESGOTO</t>
        </is>
      </c>
      <c r="B77" s="296" t="inlineStr">
        <is>
          <t>T-072</t>
        </is>
      </c>
      <c r="C77" s="296" t="inlineStr">
        <is>
          <t>PI 02</t>
        </is>
      </c>
      <c r="D77" s="349" t="inlineStr">
        <is>
          <t>PI 03</t>
        </is>
      </c>
      <c r="E77" s="345" t="n">
        <v>1</v>
      </c>
      <c r="F77" s="349" t="inlineStr">
        <is>
          <t>200</t>
        </is>
      </c>
      <c r="G77" s="349" t="inlineStr">
        <is>
          <t>Tubo PVC</t>
        </is>
      </c>
      <c r="H77" s="345" t="n">
        <v>0.4</v>
      </c>
      <c r="I77" s="345" t="n">
        <v>0.32</v>
      </c>
      <c r="J77" s="365" t="inlineStr">
        <is>
          <t>PENDENTE</t>
        </is>
      </c>
    </row>
    <row r="78" ht="15" customHeight="1" s="290">
      <c r="A78" s="295" t="inlineStr">
        <is>
          <t>ESGOTO</t>
        </is>
      </c>
      <c r="B78" s="295" t="inlineStr">
        <is>
          <t>T-073</t>
        </is>
      </c>
      <c r="C78" s="295" t="inlineStr">
        <is>
          <t>PI 03</t>
        </is>
      </c>
      <c r="D78" s="334" t="inlineStr">
        <is>
          <t>PV 16</t>
        </is>
      </c>
      <c r="E78" s="340" t="n">
        <v>11.3</v>
      </c>
      <c r="F78" s="334" t="inlineStr">
        <is>
          <t>200</t>
        </is>
      </c>
      <c r="G78" s="334" t="inlineStr">
        <is>
          <t>Tubo PVC</t>
        </is>
      </c>
      <c r="H78" s="340" t="n">
        <v>1.07</v>
      </c>
      <c r="I78" s="340" t="n">
        <v>9.68</v>
      </c>
      <c r="J78" s="365" t="inlineStr">
        <is>
          <t>PENDENTE</t>
        </is>
      </c>
    </row>
    <row r="79" ht="15" customHeight="1" s="290">
      <c r="A79" s="296" t="inlineStr">
        <is>
          <t>ESGOTO</t>
        </is>
      </c>
      <c r="B79" s="296" t="inlineStr">
        <is>
          <t>T-074</t>
        </is>
      </c>
      <c r="C79" s="296" t="inlineStr">
        <is>
          <t>PI 04</t>
        </is>
      </c>
      <c r="D79" s="349" t="inlineStr">
        <is>
          <t>PI 05</t>
        </is>
      </c>
      <c r="E79" s="345" t="n">
        <v>5.55</v>
      </c>
      <c r="F79" s="349" t="inlineStr">
        <is>
          <t>200</t>
        </is>
      </c>
      <c r="G79" s="349" t="inlineStr">
        <is>
          <t>Tubo PVC</t>
        </is>
      </c>
      <c r="H79" s="345" t="n">
        <v>0.59</v>
      </c>
      <c r="I79" s="345" t="n">
        <v>2.64</v>
      </c>
      <c r="J79" s="365" t="inlineStr">
        <is>
          <t>PENDENTE</t>
        </is>
      </c>
    </row>
    <row r="80" ht="15" customHeight="1" s="290">
      <c r="A80" s="295" t="inlineStr">
        <is>
          <t>ESGOTO</t>
        </is>
      </c>
      <c r="B80" s="295" t="inlineStr">
        <is>
          <t>T-075</t>
        </is>
      </c>
      <c r="C80" s="295" t="inlineStr">
        <is>
          <t>PI 04</t>
        </is>
      </c>
      <c r="D80" s="334" t="inlineStr">
        <is>
          <t>PI 05</t>
        </is>
      </c>
      <c r="E80" s="340" t="n">
        <v>1</v>
      </c>
      <c r="F80" s="334" t="inlineStr">
        <is>
          <t>200</t>
        </is>
      </c>
      <c r="G80" s="334" t="inlineStr">
        <is>
          <t>Tubo PVC</t>
        </is>
      </c>
      <c r="H80" s="340" t="n">
        <v>0.59</v>
      </c>
      <c r="I80" s="340" t="n">
        <v>0.48</v>
      </c>
      <c r="J80" s="365" t="inlineStr">
        <is>
          <t>PENDENTE</t>
        </is>
      </c>
    </row>
    <row r="81" ht="15" customHeight="1" s="290">
      <c r="A81" s="296" t="inlineStr">
        <is>
          <t>ESGOTO</t>
        </is>
      </c>
      <c r="B81" s="296" t="inlineStr">
        <is>
          <t>T-076</t>
        </is>
      </c>
      <c r="C81" s="296" t="inlineStr">
        <is>
          <t>PI 05</t>
        </is>
      </c>
      <c r="D81" s="349" t="inlineStr">
        <is>
          <t>PI 06</t>
        </is>
      </c>
      <c r="E81" s="345" t="n">
        <v>3.11</v>
      </c>
      <c r="F81" s="349" t="inlineStr">
        <is>
          <t>200</t>
        </is>
      </c>
      <c r="G81" s="349" t="inlineStr">
        <is>
          <t>Tubo PVC</t>
        </is>
      </c>
      <c r="H81" s="345" t="n">
        <v>0.8</v>
      </c>
      <c r="I81" s="345" t="n">
        <v>1.98</v>
      </c>
      <c r="J81" s="365" t="inlineStr">
        <is>
          <t>PENDENTE</t>
        </is>
      </c>
    </row>
    <row r="82" ht="15" customHeight="1" s="290">
      <c r="A82" s="295" t="inlineStr">
        <is>
          <t>ESGOTO</t>
        </is>
      </c>
      <c r="B82" s="295" t="inlineStr">
        <is>
          <t>T-077</t>
        </is>
      </c>
      <c r="C82" s="295" t="inlineStr">
        <is>
          <t>PI 05</t>
        </is>
      </c>
      <c r="D82" s="334" t="inlineStr">
        <is>
          <t>PI 06</t>
        </is>
      </c>
      <c r="E82" s="340" t="n">
        <v>1</v>
      </c>
      <c r="F82" s="334" t="inlineStr">
        <is>
          <t>200</t>
        </is>
      </c>
      <c r="G82" s="334" t="inlineStr">
        <is>
          <t>Tubo PVC</t>
        </is>
      </c>
      <c r="H82" s="340" t="n">
        <v>0.8</v>
      </c>
      <c r="I82" s="340" t="n">
        <v>0.64</v>
      </c>
      <c r="J82" s="365" t="inlineStr">
        <is>
          <t>PENDENTE</t>
        </is>
      </c>
    </row>
    <row r="83" ht="15" customHeight="1" s="290">
      <c r="A83" s="296" t="inlineStr">
        <is>
          <t>ESGOTO</t>
        </is>
      </c>
      <c r="B83" s="296" t="inlineStr">
        <is>
          <t>T-078</t>
        </is>
      </c>
      <c r="C83" s="296" t="inlineStr">
        <is>
          <t>PI 06</t>
        </is>
      </c>
      <c r="D83" s="349" t="inlineStr">
        <is>
          <t>PI 07</t>
        </is>
      </c>
      <c r="E83" s="345" t="n">
        <v>0.53</v>
      </c>
      <c r="F83" s="349" t="inlineStr">
        <is>
          <t>200</t>
        </is>
      </c>
      <c r="G83" s="349" t="inlineStr">
        <is>
          <t>Tubo PVC</t>
        </is>
      </c>
      <c r="H83" s="345" t="n">
        <v>0.82</v>
      </c>
      <c r="I83" s="345" t="n">
        <v>0.35</v>
      </c>
      <c r="J83" s="365" t="inlineStr">
        <is>
          <t>PENDENTE</t>
        </is>
      </c>
    </row>
    <row r="84" ht="15" customHeight="1" s="290">
      <c r="A84" s="295" t="inlineStr">
        <is>
          <t>ESGOTO</t>
        </is>
      </c>
      <c r="B84" s="295" t="inlineStr">
        <is>
          <t>T-079</t>
        </is>
      </c>
      <c r="C84" s="295" t="inlineStr">
        <is>
          <t>PI 06</t>
        </is>
      </c>
      <c r="D84" s="334" t="inlineStr">
        <is>
          <t>PI 07</t>
        </is>
      </c>
      <c r="E84" s="340" t="n">
        <v>1</v>
      </c>
      <c r="F84" s="334" t="inlineStr">
        <is>
          <t>200</t>
        </is>
      </c>
      <c r="G84" s="334" t="inlineStr">
        <is>
          <t>Tubo PVC</t>
        </is>
      </c>
      <c r="H84" s="340" t="n">
        <v>0.82</v>
      </c>
      <c r="I84" s="340" t="n">
        <v>0.66</v>
      </c>
      <c r="J84" s="365" t="inlineStr">
        <is>
          <t>PENDENTE</t>
        </is>
      </c>
    </row>
    <row r="85" ht="15" customHeight="1" s="290">
      <c r="A85" s="296" t="inlineStr">
        <is>
          <t>ESGOTO</t>
        </is>
      </c>
      <c r="B85" s="296" t="inlineStr">
        <is>
          <t>T-080</t>
        </is>
      </c>
      <c r="C85" s="296" t="inlineStr">
        <is>
          <t>PI 07</t>
        </is>
      </c>
      <c r="D85" s="349" t="inlineStr">
        <is>
          <t>PI 08</t>
        </is>
      </c>
      <c r="E85" s="345" t="n">
        <v>20.41</v>
      </c>
      <c r="F85" s="349" t="inlineStr">
        <is>
          <t>200</t>
        </is>
      </c>
      <c r="G85" s="349" t="inlineStr">
        <is>
          <t>Tubo PVC</t>
        </is>
      </c>
      <c r="H85" s="345" t="n">
        <v>0.96</v>
      </c>
      <c r="I85" s="345" t="n">
        <v>15.76</v>
      </c>
      <c r="J85" s="365" t="inlineStr">
        <is>
          <t>PENDENTE</t>
        </is>
      </c>
    </row>
    <row r="86" ht="15" customHeight="1" s="290">
      <c r="A86" s="295" t="inlineStr">
        <is>
          <t>ESGOTO</t>
        </is>
      </c>
      <c r="B86" s="295" t="inlineStr">
        <is>
          <t>T-081</t>
        </is>
      </c>
      <c r="C86" s="295" t="inlineStr">
        <is>
          <t>PI 08</t>
        </is>
      </c>
      <c r="D86" s="334" t="inlineStr">
        <is>
          <t>PI 09</t>
        </is>
      </c>
      <c r="E86" s="340" t="n">
        <v>4.43</v>
      </c>
      <c r="F86" s="334" t="inlineStr">
        <is>
          <t>200</t>
        </is>
      </c>
      <c r="G86" s="334" t="inlineStr">
        <is>
          <t>Tubo PVC</t>
        </is>
      </c>
      <c r="H86" s="340" t="n">
        <v>1.12</v>
      </c>
      <c r="I86" s="340" t="n">
        <v>3.97</v>
      </c>
      <c r="J86" s="365" t="inlineStr">
        <is>
          <t>PENDENTE</t>
        </is>
      </c>
    </row>
    <row r="87" ht="15" customHeight="1" s="290">
      <c r="A87" s="296" t="inlineStr">
        <is>
          <t>ESGOTO</t>
        </is>
      </c>
      <c r="B87" s="296" t="inlineStr">
        <is>
          <t>T-082</t>
        </is>
      </c>
      <c r="C87" s="296" t="inlineStr">
        <is>
          <t>PI 08</t>
        </is>
      </c>
      <c r="D87" s="349" t="inlineStr">
        <is>
          <t>PI 09</t>
        </is>
      </c>
      <c r="E87" s="345" t="n">
        <v>1</v>
      </c>
      <c r="F87" s="349" t="inlineStr">
        <is>
          <t>200</t>
        </is>
      </c>
      <c r="G87" s="349" t="inlineStr">
        <is>
          <t>Tubo PVC</t>
        </is>
      </c>
      <c r="H87" s="345" t="n">
        <v>1.12</v>
      </c>
      <c r="I87" s="345" t="n">
        <v>0.9</v>
      </c>
      <c r="J87" s="365" t="inlineStr">
        <is>
          <t>PENDENTE</t>
        </is>
      </c>
    </row>
    <row r="88" ht="15" customHeight="1" s="290">
      <c r="A88" s="295" t="inlineStr">
        <is>
          <t>ESGOTO</t>
        </is>
      </c>
      <c r="B88" s="295" t="inlineStr">
        <is>
          <t>T-083</t>
        </is>
      </c>
      <c r="C88" s="295" t="inlineStr">
        <is>
          <t>PI 09</t>
        </is>
      </c>
      <c r="D88" s="334" t="inlineStr">
        <is>
          <t>PI 10</t>
        </is>
      </c>
      <c r="E88" s="340" t="n">
        <v>1.66</v>
      </c>
      <c r="F88" s="334" t="inlineStr">
        <is>
          <t>200</t>
        </is>
      </c>
      <c r="G88" s="334" t="inlineStr">
        <is>
          <t>Tubo PVC</t>
        </is>
      </c>
      <c r="H88" s="340" t="n">
        <v>1.18</v>
      </c>
      <c r="I88" s="340" t="n">
        <v>1.56</v>
      </c>
      <c r="J88" s="365" t="inlineStr">
        <is>
          <t>PENDENTE</t>
        </is>
      </c>
    </row>
    <row r="89" ht="15" customHeight="1" s="290">
      <c r="A89" s="296" t="inlineStr">
        <is>
          <t>ESGOTO</t>
        </is>
      </c>
      <c r="B89" s="296" t="inlineStr">
        <is>
          <t>T-084</t>
        </is>
      </c>
      <c r="C89" s="296" t="inlineStr">
        <is>
          <t>PI 09</t>
        </is>
      </c>
      <c r="D89" s="349" t="inlineStr">
        <is>
          <t>PI 10</t>
        </is>
      </c>
      <c r="E89" s="345" t="n">
        <v>1</v>
      </c>
      <c r="F89" s="349" t="inlineStr">
        <is>
          <t>200</t>
        </is>
      </c>
      <c r="G89" s="349" t="inlineStr">
        <is>
          <t>Tubo PVC</t>
        </is>
      </c>
      <c r="H89" s="345" t="n">
        <v>1.18</v>
      </c>
      <c r="I89" s="345" t="n">
        <v>0.9399999999999999</v>
      </c>
      <c r="J89" s="365" t="inlineStr">
        <is>
          <t>PENDENTE</t>
        </is>
      </c>
    </row>
    <row r="90" ht="15" customHeight="1" s="290">
      <c r="A90" s="295" t="inlineStr">
        <is>
          <t>ESGOTO</t>
        </is>
      </c>
      <c r="B90" s="295" t="inlineStr">
        <is>
          <t>T-085</t>
        </is>
      </c>
      <c r="C90" s="295" t="inlineStr">
        <is>
          <t>PI 10</t>
        </is>
      </c>
      <c r="D90" s="334" t="inlineStr">
        <is>
          <t>PV 15</t>
        </is>
      </c>
      <c r="E90" s="340" t="n">
        <v>18.94</v>
      </c>
      <c r="F90" s="334" t="inlineStr">
        <is>
          <t>200</t>
        </is>
      </c>
      <c r="G90" s="334" t="inlineStr">
        <is>
          <t>Tubo PVC</t>
        </is>
      </c>
      <c r="H90" s="340" t="n">
        <v>1.49</v>
      </c>
      <c r="I90" s="340" t="n">
        <v>22.54</v>
      </c>
      <c r="J90" s="365" t="inlineStr">
        <is>
          <t>PENDENTE</t>
        </is>
      </c>
    </row>
    <row r="91" ht="15" customHeight="1" s="290">
      <c r="A91" s="296" t="inlineStr">
        <is>
          <t>ESGOTO</t>
        </is>
      </c>
      <c r="B91" s="296" t="inlineStr">
        <is>
          <t>T-086</t>
        </is>
      </c>
      <c r="C91" s="296" t="inlineStr">
        <is>
          <t>PI 01</t>
        </is>
      </c>
      <c r="D91" s="349" t="inlineStr">
        <is>
          <t>PV 19</t>
        </is>
      </c>
      <c r="E91" s="345" t="n">
        <v>16.38</v>
      </c>
      <c r="F91" s="349" t="inlineStr">
        <is>
          <t>200</t>
        </is>
      </c>
      <c r="G91" s="349" t="inlineStr">
        <is>
          <t>Tubo PVC</t>
        </is>
      </c>
      <c r="H91" s="345" t="n">
        <v>1.35</v>
      </c>
      <c r="I91" s="345" t="n">
        <v>17.68</v>
      </c>
      <c r="J91" s="365" t="inlineStr">
        <is>
          <t>PENDENTE</t>
        </is>
      </c>
    </row>
    <row r="92" ht="15" customHeight="1" s="290">
      <c r="A92" s="295" t="inlineStr">
        <is>
          <t>ESGOTO</t>
        </is>
      </c>
      <c r="B92" s="295" t="inlineStr">
        <is>
          <t>T-087</t>
        </is>
      </c>
      <c r="C92" s="295" t="inlineStr">
        <is>
          <t>PI 11</t>
        </is>
      </c>
      <c r="D92" s="334" t="inlineStr">
        <is>
          <t>PI 12</t>
        </is>
      </c>
      <c r="E92" s="340" t="n">
        <v>5.21</v>
      </c>
      <c r="F92" s="334" t="inlineStr">
        <is>
          <t>200</t>
        </is>
      </c>
      <c r="G92" s="334" t="inlineStr">
        <is>
          <t>Tubo PVC</t>
        </is>
      </c>
      <c r="H92" s="340" t="n">
        <v>0.7</v>
      </c>
      <c r="I92" s="340" t="n">
        <v>2.92</v>
      </c>
      <c r="J92" s="365" t="inlineStr">
        <is>
          <t>PENDENTE</t>
        </is>
      </c>
    </row>
    <row r="93" ht="15" customHeight="1" s="290">
      <c r="A93" s="296" t="inlineStr">
        <is>
          <t>ESGOTO</t>
        </is>
      </c>
      <c r="B93" s="296" t="inlineStr">
        <is>
          <t>T-088</t>
        </is>
      </c>
      <c r="C93" s="296" t="inlineStr">
        <is>
          <t>PI 11</t>
        </is>
      </c>
      <c r="D93" s="349" t="inlineStr">
        <is>
          <t>PI 12</t>
        </is>
      </c>
      <c r="E93" s="345" t="n">
        <v>1</v>
      </c>
      <c r="F93" s="349" t="inlineStr">
        <is>
          <t>200</t>
        </is>
      </c>
      <c r="G93" s="349" t="inlineStr">
        <is>
          <t>Tubo PVC</t>
        </is>
      </c>
      <c r="H93" s="345" t="n">
        <v>0.7</v>
      </c>
      <c r="I93" s="345" t="n">
        <v>0.5600000000000001</v>
      </c>
      <c r="J93" s="365" t="inlineStr">
        <is>
          <t>PENDENTE</t>
        </is>
      </c>
    </row>
    <row r="94" ht="15" customHeight="1" s="290">
      <c r="A94" s="295" t="inlineStr">
        <is>
          <t>ESGOTO</t>
        </is>
      </c>
      <c r="B94" s="295" t="inlineStr">
        <is>
          <t>T-089</t>
        </is>
      </c>
      <c r="C94" s="295" t="inlineStr">
        <is>
          <t>PI 12</t>
        </is>
      </c>
      <c r="D94" s="334" t="inlineStr">
        <is>
          <t>PI 13</t>
        </is>
      </c>
      <c r="E94" s="340" t="n">
        <v>14.74</v>
      </c>
      <c r="F94" s="334" t="inlineStr">
        <is>
          <t>200</t>
        </is>
      </c>
      <c r="G94" s="334" t="inlineStr">
        <is>
          <t>Tubo PVC</t>
        </is>
      </c>
      <c r="H94" s="340" t="n">
        <v>1.12</v>
      </c>
      <c r="I94" s="340" t="n">
        <v>13.25</v>
      </c>
      <c r="J94" s="365" t="inlineStr">
        <is>
          <t>PENDENTE</t>
        </is>
      </c>
    </row>
    <row r="95" ht="15" customHeight="1" s="290">
      <c r="A95" s="296" t="inlineStr">
        <is>
          <t>ESGOTO</t>
        </is>
      </c>
      <c r="B95" s="296" t="inlineStr">
        <is>
          <t>T-090</t>
        </is>
      </c>
      <c r="C95" s="296" t="inlineStr">
        <is>
          <t>PI 13</t>
        </is>
      </c>
      <c r="D95" s="349" t="inlineStr">
        <is>
          <t>PV 13</t>
        </is>
      </c>
      <c r="E95" s="345" t="n">
        <v>60.63</v>
      </c>
      <c r="F95" s="349" t="inlineStr">
        <is>
          <t>200</t>
        </is>
      </c>
      <c r="G95" s="349" t="inlineStr">
        <is>
          <t>Tubo PVC</t>
        </is>
      </c>
      <c r="H95" s="345" t="n">
        <v>1.63</v>
      </c>
      <c r="I95" s="345" t="n">
        <v>79.25</v>
      </c>
      <c r="J95" s="365" t="inlineStr">
        <is>
          <t>PENDENTE</t>
        </is>
      </c>
    </row>
    <row r="96" ht="15" customHeight="1" s="290">
      <c r="A96" s="295" t="inlineStr">
        <is>
          <t>ESGOTO</t>
        </is>
      </c>
      <c r="B96" s="295" t="inlineStr">
        <is>
          <t>T-091</t>
        </is>
      </c>
      <c r="C96" s="295" t="inlineStr">
        <is>
          <t>PI 14</t>
        </is>
      </c>
      <c r="D96" s="334" t="inlineStr">
        <is>
          <t>PI 15</t>
        </is>
      </c>
      <c r="E96" s="340" t="n">
        <v>14.49</v>
      </c>
      <c r="F96" s="334" t="inlineStr">
        <is>
          <t>200</t>
        </is>
      </c>
      <c r="G96" s="334" t="inlineStr">
        <is>
          <t>Tubo PVC</t>
        </is>
      </c>
      <c r="H96" s="340" t="n">
        <v>0.41</v>
      </c>
      <c r="I96" s="340" t="n">
        <v>4.7</v>
      </c>
      <c r="J96" s="365" t="inlineStr">
        <is>
          <t>PENDENTE</t>
        </is>
      </c>
    </row>
    <row r="97" ht="15" customHeight="1" s="290">
      <c r="A97" s="296" t="inlineStr">
        <is>
          <t>ESGOTO</t>
        </is>
      </c>
      <c r="B97" s="296" t="inlineStr">
        <is>
          <t>T-092</t>
        </is>
      </c>
      <c r="C97" s="296" t="inlineStr">
        <is>
          <t>PI 15</t>
        </is>
      </c>
      <c r="D97" s="349" t="inlineStr">
        <is>
          <t>PI 16</t>
        </is>
      </c>
      <c r="E97" s="345" t="n">
        <v>7.63</v>
      </c>
      <c r="F97" s="349" t="inlineStr">
        <is>
          <t>200</t>
        </is>
      </c>
      <c r="G97" s="349" t="inlineStr">
        <is>
          <t>Tubo PVC</t>
        </is>
      </c>
      <c r="H97" s="345" t="n">
        <v>0.59</v>
      </c>
      <c r="I97" s="345" t="n">
        <v>3.62</v>
      </c>
      <c r="J97" s="365" t="inlineStr">
        <is>
          <t>PENDENTE</t>
        </is>
      </c>
    </row>
    <row r="98" ht="15" customHeight="1" s="290">
      <c r="A98" s="295" t="inlineStr">
        <is>
          <t>ESGOTO</t>
        </is>
      </c>
      <c r="B98" s="295" t="inlineStr">
        <is>
          <t>T-093</t>
        </is>
      </c>
      <c r="C98" s="295" t="inlineStr">
        <is>
          <t>PI 16</t>
        </is>
      </c>
      <c r="D98" s="334" t="inlineStr">
        <is>
          <t>PI 17</t>
        </is>
      </c>
      <c r="E98" s="340" t="n">
        <v>38.2</v>
      </c>
      <c r="F98" s="334" t="inlineStr">
        <is>
          <t>200</t>
        </is>
      </c>
      <c r="G98" s="334" t="inlineStr">
        <is>
          <t>Tubo PVC</t>
        </is>
      </c>
      <c r="H98" s="340" t="n">
        <v>1</v>
      </c>
      <c r="I98" s="340" t="n">
        <v>30.66</v>
      </c>
      <c r="J98" s="365" t="inlineStr">
        <is>
          <t>PENDENTE</t>
        </is>
      </c>
    </row>
    <row r="99" ht="15" customHeight="1" s="290">
      <c r="A99" s="296" t="inlineStr">
        <is>
          <t>ESGOTO</t>
        </is>
      </c>
      <c r="B99" s="296" t="inlineStr">
        <is>
          <t>T-094</t>
        </is>
      </c>
      <c r="C99" s="296" t="inlineStr">
        <is>
          <t>PI 17</t>
        </is>
      </c>
      <c r="D99" s="349" t="inlineStr">
        <is>
          <t>PV 12</t>
        </is>
      </c>
      <c r="E99" s="345" t="n">
        <v>20.22</v>
      </c>
      <c r="F99" s="349" t="inlineStr">
        <is>
          <t>200</t>
        </is>
      </c>
      <c r="G99" s="349" t="inlineStr">
        <is>
          <t>Tubo PVC</t>
        </is>
      </c>
      <c r="H99" s="345" t="n">
        <v>1.62</v>
      </c>
      <c r="I99" s="345" t="n">
        <v>26.15</v>
      </c>
      <c r="J99" s="365" t="inlineStr">
        <is>
          <t>PENDENTE</t>
        </is>
      </c>
    </row>
    <row r="100" ht="15" customHeight="1" s="290">
      <c r="A100" s="295" t="inlineStr">
        <is>
          <t>ESGOTO</t>
        </is>
      </c>
      <c r="B100" s="295" t="inlineStr">
        <is>
          <t>T-095</t>
        </is>
      </c>
      <c r="C100" s="295" t="inlineStr">
        <is>
          <t>PI 21</t>
        </is>
      </c>
      <c r="D100" s="334" t="inlineStr">
        <is>
          <t>PI 23</t>
        </is>
      </c>
      <c r="E100" s="340" t="n">
        <v>15.26</v>
      </c>
      <c r="F100" s="334" t="inlineStr">
        <is>
          <t>200</t>
        </is>
      </c>
      <c r="G100" s="334" t="inlineStr">
        <is>
          <t>Tubo PVC</t>
        </is>
      </c>
      <c r="H100" s="340" t="n">
        <v>1</v>
      </c>
      <c r="I100" s="340" t="n">
        <v>12.21</v>
      </c>
      <c r="J100" s="365" t="inlineStr">
        <is>
          <t>PENDENTE</t>
        </is>
      </c>
    </row>
    <row r="101" ht="15" customHeight="1" s="290">
      <c r="A101" s="296" t="inlineStr">
        <is>
          <t>ESGOTO</t>
        </is>
      </c>
      <c r="B101" s="296" t="inlineStr">
        <is>
          <t>T-096</t>
        </is>
      </c>
      <c r="C101" s="296" t="inlineStr">
        <is>
          <t>PI 22</t>
        </is>
      </c>
      <c r="D101" s="349" t="inlineStr">
        <is>
          <t>PI 20</t>
        </is>
      </c>
      <c r="E101" s="345" t="n">
        <v>14.77</v>
      </c>
      <c r="F101" s="349" t="inlineStr">
        <is>
          <t>200</t>
        </is>
      </c>
      <c r="G101" s="349" t="inlineStr">
        <is>
          <t>Tubo PVC</t>
        </is>
      </c>
      <c r="H101" s="345" t="n">
        <v>0.4</v>
      </c>
      <c r="I101" s="345" t="n">
        <v>4.73</v>
      </c>
      <c r="J101" s="365" t="inlineStr">
        <is>
          <t>PENDENTE</t>
        </is>
      </c>
    </row>
    <row r="102" ht="15" customHeight="1" s="290">
      <c r="A102" s="295" t="inlineStr">
        <is>
          <t>ESGOTO</t>
        </is>
      </c>
      <c r="B102" s="295" t="inlineStr">
        <is>
          <t>T-097</t>
        </is>
      </c>
      <c r="C102" s="295" t="inlineStr">
        <is>
          <t>PI 23</t>
        </is>
      </c>
      <c r="D102" s="334" t="inlineStr">
        <is>
          <t>PI 21</t>
        </is>
      </c>
      <c r="E102" s="340" t="n">
        <v>14.71</v>
      </c>
      <c r="F102" s="334" t="inlineStr">
        <is>
          <t>200</t>
        </is>
      </c>
      <c r="G102" s="334" t="inlineStr">
        <is>
          <t>Tubo PVC</t>
        </is>
      </c>
      <c r="H102" s="340" t="n">
        <v>1</v>
      </c>
      <c r="I102" s="340" t="n">
        <v>11.77</v>
      </c>
      <c r="J102" s="365" t="inlineStr">
        <is>
          <t>PENDENTE</t>
        </is>
      </c>
    </row>
    <row r="103" ht="15" customHeight="1" s="290">
      <c r="A103" s="296" t="inlineStr">
        <is>
          <t>ESGOTO</t>
        </is>
      </c>
      <c r="B103" s="296" t="inlineStr">
        <is>
          <t>T-098</t>
        </is>
      </c>
      <c r="C103" s="296" t="inlineStr">
        <is>
          <t>PV 46</t>
        </is>
      </c>
      <c r="D103" s="349" t="inlineStr">
        <is>
          <t>PI 31</t>
        </is>
      </c>
      <c r="E103" s="345" t="n">
        <v>13.24</v>
      </c>
      <c r="F103" s="349" t="inlineStr">
        <is>
          <t>200</t>
        </is>
      </c>
      <c r="G103" s="349" t="inlineStr">
        <is>
          <t>Tubo PVC</t>
        </is>
      </c>
      <c r="H103" s="345" t="n">
        <v>1.23</v>
      </c>
      <c r="I103" s="345" t="n">
        <v>13.06</v>
      </c>
      <c r="J103" s="365" t="inlineStr">
        <is>
          <t>PENDENTE</t>
        </is>
      </c>
    </row>
    <row r="104" ht="15" customHeight="1" s="290">
      <c r="A104" s="295" t="inlineStr">
        <is>
          <t>ESGOTO</t>
        </is>
      </c>
      <c r="B104" s="295" t="inlineStr">
        <is>
          <t>T-099</t>
        </is>
      </c>
      <c r="C104" s="295" t="inlineStr">
        <is>
          <t>PI 31</t>
        </is>
      </c>
      <c r="D104" s="334" t="inlineStr">
        <is>
          <t>PI 28</t>
        </is>
      </c>
      <c r="E104" s="340" t="n">
        <v>35.55</v>
      </c>
      <c r="F104" s="334" t="inlineStr">
        <is>
          <t>200</t>
        </is>
      </c>
      <c r="G104" s="334" t="inlineStr">
        <is>
          <t>Tubo PVC</t>
        </is>
      </c>
      <c r="H104" s="340" t="n">
        <v>0.83</v>
      </c>
      <c r="I104" s="340" t="n">
        <v>23.6</v>
      </c>
      <c r="J104" s="365" t="inlineStr">
        <is>
          <t>PENDENTE</t>
        </is>
      </c>
    </row>
    <row r="105" ht="15" customHeight="1" s="290">
      <c r="A105" s="296" t="inlineStr">
        <is>
          <t>ESGOTO</t>
        </is>
      </c>
      <c r="B105" s="296" t="inlineStr">
        <is>
          <t>T-100</t>
        </is>
      </c>
      <c r="C105" s="296" t="inlineStr">
        <is>
          <t>PI 28</t>
        </is>
      </c>
      <c r="D105" s="349" t="inlineStr">
        <is>
          <t>PI 29</t>
        </is>
      </c>
      <c r="E105" s="345" t="n">
        <v>6.22</v>
      </c>
      <c r="F105" s="349" t="inlineStr">
        <is>
          <t>200</t>
        </is>
      </c>
      <c r="G105" s="349" t="inlineStr">
        <is>
          <t>Tubo PVC</t>
        </is>
      </c>
      <c r="H105" s="345" t="n">
        <v>0.41</v>
      </c>
      <c r="I105" s="345" t="n">
        <v>2.07</v>
      </c>
      <c r="J105" s="365" t="inlineStr">
        <is>
          <t>PENDENTE</t>
        </is>
      </c>
    </row>
    <row r="106" ht="15" customHeight="1" s="290">
      <c r="A106" s="295" t="inlineStr">
        <is>
          <t>ESGOTO</t>
        </is>
      </c>
      <c r="B106" s="295" t="inlineStr">
        <is>
          <t>T-101</t>
        </is>
      </c>
      <c r="C106" s="295" t="inlineStr">
        <is>
          <t>PI 28</t>
        </is>
      </c>
      <c r="D106" s="334" t="inlineStr">
        <is>
          <t>PI 29</t>
        </is>
      </c>
      <c r="E106" s="340" t="n">
        <v>1</v>
      </c>
      <c r="F106" s="334" t="inlineStr">
        <is>
          <t>200</t>
        </is>
      </c>
      <c r="G106" s="334" t="inlineStr">
        <is>
          <t>Tubo PVC</t>
        </is>
      </c>
      <c r="H106" s="340" t="n">
        <v>0.41</v>
      </c>
      <c r="I106" s="340" t="n">
        <v>0.33</v>
      </c>
      <c r="J106" s="365" t="inlineStr">
        <is>
          <t>PENDENTE</t>
        </is>
      </c>
    </row>
    <row r="107" ht="15" customHeight="1" s="290">
      <c r="A107" s="296" t="inlineStr">
        <is>
          <t>ESGOTO</t>
        </is>
      </c>
      <c r="B107" s="296" t="inlineStr">
        <is>
          <t>T-102</t>
        </is>
      </c>
      <c r="C107" s="296" t="inlineStr">
        <is>
          <t>PI 29</t>
        </is>
      </c>
      <c r="D107" s="349" t="inlineStr">
        <is>
          <t>PI 30</t>
        </is>
      </c>
      <c r="E107" s="345" t="n">
        <v>0.63</v>
      </c>
      <c r="F107" s="349" t="inlineStr">
        <is>
          <t>200</t>
        </is>
      </c>
      <c r="G107" s="349" t="inlineStr">
        <is>
          <t>Tubo PVC</t>
        </is>
      </c>
      <c r="H107" s="345" t="n">
        <v>0.44</v>
      </c>
      <c r="I107" s="345" t="n">
        <v>0.22</v>
      </c>
      <c r="J107" s="365" t="inlineStr">
        <is>
          <t>PENDENTE</t>
        </is>
      </c>
    </row>
    <row r="108" ht="15" customHeight="1" s="290">
      <c r="A108" s="295" t="inlineStr">
        <is>
          <t>ESGOTO</t>
        </is>
      </c>
      <c r="B108" s="295" t="inlineStr">
        <is>
          <t>T-103</t>
        </is>
      </c>
      <c r="C108" s="295" t="inlineStr">
        <is>
          <t>PI 29</t>
        </is>
      </c>
      <c r="D108" s="334" t="inlineStr">
        <is>
          <t>PI 30</t>
        </is>
      </c>
      <c r="E108" s="340" t="n">
        <v>1</v>
      </c>
      <c r="F108" s="334" t="inlineStr">
        <is>
          <t>200</t>
        </is>
      </c>
      <c r="G108" s="334" t="inlineStr">
        <is>
          <t>Tubo PVC</t>
        </is>
      </c>
      <c r="H108" s="340" t="n">
        <v>0.44</v>
      </c>
      <c r="I108" s="340" t="n">
        <v>0.35</v>
      </c>
      <c r="J108" s="365" t="inlineStr">
        <is>
          <t>PENDENTE</t>
        </is>
      </c>
    </row>
    <row r="109" ht="15" customHeight="1" s="290">
      <c r="A109" s="296" t="inlineStr">
        <is>
          <t>ESGOTO</t>
        </is>
      </c>
      <c r="B109" s="296" t="inlineStr">
        <is>
          <t>T-104</t>
        </is>
      </c>
      <c r="C109" s="296" t="inlineStr">
        <is>
          <t>PI 30</t>
        </is>
      </c>
      <c r="D109" s="349" t="inlineStr">
        <is>
          <t>PV 08</t>
        </is>
      </c>
      <c r="E109" s="345" t="n">
        <v>43.92</v>
      </c>
      <c r="F109" s="349" t="inlineStr">
        <is>
          <t>200</t>
        </is>
      </c>
      <c r="G109" s="349" t="inlineStr">
        <is>
          <t>Tubo PVC</t>
        </is>
      </c>
      <c r="H109" s="345" t="n">
        <v>1.02</v>
      </c>
      <c r="I109" s="345" t="n">
        <v>35.88</v>
      </c>
      <c r="J109" s="365" t="inlineStr">
        <is>
          <t>PENDENTE</t>
        </is>
      </c>
    </row>
    <row r="110" ht="15" customHeight="1" s="290">
      <c r="A110" s="295" t="inlineStr">
        <is>
          <t>ESGOTO</t>
        </is>
      </c>
      <c r="B110" s="295" t="inlineStr">
        <is>
          <t>T-105</t>
        </is>
      </c>
      <c r="C110" s="295" t="inlineStr">
        <is>
          <t>PI 18</t>
        </is>
      </c>
      <c r="D110" s="334" t="inlineStr">
        <is>
          <t>PI 19</t>
        </is>
      </c>
      <c r="E110" s="340" t="n">
        <v>8</v>
      </c>
      <c r="F110" s="334" t="inlineStr">
        <is>
          <t>200</t>
        </is>
      </c>
      <c r="G110" s="334" t="inlineStr">
        <is>
          <t>Tubo PVC</t>
        </is>
      </c>
      <c r="H110" s="340" t="n">
        <v>0.47</v>
      </c>
      <c r="I110" s="340" t="n">
        <v>3.02</v>
      </c>
      <c r="J110" s="365" t="inlineStr">
        <is>
          <t>PENDENTE</t>
        </is>
      </c>
    </row>
    <row r="111" ht="15" customHeight="1" s="290">
      <c r="A111" s="296" t="inlineStr">
        <is>
          <t>ESGOTO</t>
        </is>
      </c>
      <c r="B111" s="296" t="inlineStr">
        <is>
          <t>T-106</t>
        </is>
      </c>
      <c r="C111" s="296" t="inlineStr">
        <is>
          <t>PI 19</t>
        </is>
      </c>
      <c r="D111" s="349" t="inlineStr">
        <is>
          <t>PV 11</t>
        </is>
      </c>
      <c r="E111" s="345" t="n">
        <v>28.34</v>
      </c>
      <c r="F111" s="349" t="inlineStr">
        <is>
          <t>200</t>
        </is>
      </c>
      <c r="G111" s="349" t="inlineStr">
        <is>
          <t>Tubo PVC</t>
        </is>
      </c>
      <c r="H111" s="345" t="n">
        <v>1.06</v>
      </c>
      <c r="I111" s="345" t="n">
        <v>24.16</v>
      </c>
      <c r="J111" s="365" t="inlineStr">
        <is>
          <t>PENDENTE</t>
        </is>
      </c>
    </row>
    <row r="112" ht="15" customHeight="1" s="290">
      <c r="A112" s="295" t="inlineStr">
        <is>
          <t>ESGOTO</t>
        </is>
      </c>
      <c r="B112" s="295" t="inlineStr">
        <is>
          <t>T-107</t>
        </is>
      </c>
      <c r="C112" s="295" t="inlineStr">
        <is>
          <t>PI 20</t>
        </is>
      </c>
      <c r="D112" s="334" t="inlineStr">
        <is>
          <t>PI 21</t>
        </is>
      </c>
      <c r="E112" s="340" t="n">
        <v>18.83</v>
      </c>
      <c r="F112" s="334" t="inlineStr">
        <is>
          <t>200</t>
        </is>
      </c>
      <c r="G112" s="334" t="inlineStr">
        <is>
          <t>Tubo PVC</t>
        </is>
      </c>
      <c r="H112" s="340" t="n">
        <v>0.71</v>
      </c>
      <c r="I112" s="340" t="n">
        <v>10.76</v>
      </c>
      <c r="J112" s="365" t="inlineStr">
        <is>
          <t>PENDENTE</t>
        </is>
      </c>
    </row>
    <row r="113" ht="15" customHeight="1" s="290">
      <c r="A113" s="296" t="inlineStr">
        <is>
          <t>ESGOTO</t>
        </is>
      </c>
      <c r="B113" s="296" t="inlineStr">
        <is>
          <t>T-108</t>
        </is>
      </c>
      <c r="C113" s="296" t="inlineStr">
        <is>
          <t>PI 21</t>
        </is>
      </c>
      <c r="D113" s="349" t="inlineStr">
        <is>
          <t>PV 10</t>
        </is>
      </c>
      <c r="E113" s="345" t="n">
        <v>24.2</v>
      </c>
      <c r="F113" s="349" t="inlineStr">
        <is>
          <t>200</t>
        </is>
      </c>
      <c r="G113" s="349" t="inlineStr">
        <is>
          <t>Tubo PVC</t>
        </is>
      </c>
      <c r="H113" s="345" t="n">
        <v>1.32</v>
      </c>
      <c r="I113" s="345" t="n">
        <v>25.63</v>
      </c>
      <c r="J113" s="365" t="inlineStr">
        <is>
          <t>PENDENTE</t>
        </is>
      </c>
    </row>
    <row r="114" ht="15" customHeight="1" s="290">
      <c r="A114" s="295" t="inlineStr">
        <is>
          <t>ESGOTO</t>
        </is>
      </c>
      <c r="B114" s="295" t="inlineStr">
        <is>
          <t>T-109</t>
        </is>
      </c>
      <c r="C114" s="295" t="inlineStr">
        <is>
          <t>PI 22</t>
        </is>
      </c>
      <c r="D114" s="334" t="inlineStr">
        <is>
          <t>PI 23</t>
        </is>
      </c>
      <c r="E114" s="340" t="n">
        <v>14.38</v>
      </c>
      <c r="F114" s="334" t="inlineStr">
        <is>
          <t>200</t>
        </is>
      </c>
      <c r="G114" s="334" t="inlineStr">
        <is>
          <t>Tubo PVC</t>
        </is>
      </c>
      <c r="H114" s="340" t="n">
        <v>0.6899999999999999</v>
      </c>
      <c r="I114" s="340" t="n">
        <v>7.89</v>
      </c>
      <c r="J114" s="365" t="inlineStr">
        <is>
          <t>PENDENTE</t>
        </is>
      </c>
    </row>
    <row r="115" ht="15" customHeight="1" s="290">
      <c r="A115" s="296" t="inlineStr">
        <is>
          <t>ESGOTO</t>
        </is>
      </c>
      <c r="B115" s="296" t="inlineStr">
        <is>
          <t>T-110</t>
        </is>
      </c>
      <c r="C115" s="296" t="inlineStr">
        <is>
          <t>PI 23</t>
        </is>
      </c>
      <c r="D115" s="349" t="inlineStr">
        <is>
          <t>PI 24</t>
        </is>
      </c>
      <c r="E115" s="345" t="n">
        <v>2.41</v>
      </c>
      <c r="F115" s="349" t="inlineStr">
        <is>
          <t>200</t>
        </is>
      </c>
      <c r="G115" s="349" t="inlineStr">
        <is>
          <t>Tubo PVC</t>
        </is>
      </c>
      <c r="H115" s="345" t="n">
        <v>0.97</v>
      </c>
      <c r="I115" s="345" t="n">
        <v>1.87</v>
      </c>
      <c r="J115" s="365" t="inlineStr">
        <is>
          <t>PENDENTE</t>
        </is>
      </c>
    </row>
    <row r="116" ht="15" customHeight="1" s="290">
      <c r="A116" s="295" t="inlineStr">
        <is>
          <t>ESGOTO</t>
        </is>
      </c>
      <c r="B116" s="295" t="inlineStr">
        <is>
          <t>T-111</t>
        </is>
      </c>
      <c r="C116" s="295" t="inlineStr">
        <is>
          <t>PI 23</t>
        </is>
      </c>
      <c r="D116" s="334" t="inlineStr">
        <is>
          <t>PI 24</t>
        </is>
      </c>
      <c r="E116" s="340" t="n">
        <v>1</v>
      </c>
      <c r="F116" s="334" t="inlineStr">
        <is>
          <t>200</t>
        </is>
      </c>
      <c r="G116" s="334" t="inlineStr">
        <is>
          <t>Tubo PVC</t>
        </is>
      </c>
      <c r="H116" s="340" t="n">
        <v>0.97</v>
      </c>
      <c r="I116" s="340" t="n">
        <v>0.78</v>
      </c>
      <c r="J116" s="365" t="inlineStr">
        <is>
          <t>PENDENTE</t>
        </is>
      </c>
    </row>
    <row r="117" ht="15" customHeight="1" s="290">
      <c r="A117" s="296" t="inlineStr">
        <is>
          <t>ESGOTO</t>
        </is>
      </c>
      <c r="B117" s="296" t="inlineStr">
        <is>
          <t>T-112</t>
        </is>
      </c>
      <c r="C117" s="296" t="inlineStr">
        <is>
          <t>PI 25</t>
        </is>
      </c>
      <c r="D117" s="349" t="inlineStr">
        <is>
          <t>PI 26</t>
        </is>
      </c>
      <c r="E117" s="345" t="n">
        <v>5.77</v>
      </c>
      <c r="F117" s="349" t="inlineStr">
        <is>
          <t>200</t>
        </is>
      </c>
      <c r="G117" s="349" t="inlineStr">
        <is>
          <t>Tubo PVC</t>
        </is>
      </c>
      <c r="H117" s="345" t="n">
        <v>0.46</v>
      </c>
      <c r="I117" s="345" t="n">
        <v>2.13</v>
      </c>
      <c r="J117" s="365" t="inlineStr">
        <is>
          <t>PENDENTE</t>
        </is>
      </c>
    </row>
    <row r="118" ht="15" customHeight="1" s="290">
      <c r="A118" s="295" t="inlineStr">
        <is>
          <t>ESGOTO</t>
        </is>
      </c>
      <c r="B118" s="295" t="inlineStr">
        <is>
          <t>T-113</t>
        </is>
      </c>
      <c r="C118" s="295" t="inlineStr">
        <is>
          <t>PI 25</t>
        </is>
      </c>
      <c r="D118" s="334" t="inlineStr">
        <is>
          <t>PI 26</t>
        </is>
      </c>
      <c r="E118" s="340" t="n">
        <v>1</v>
      </c>
      <c r="F118" s="334" t="inlineStr">
        <is>
          <t>200</t>
        </is>
      </c>
      <c r="G118" s="334" t="inlineStr">
        <is>
          <t>Tubo PVC</t>
        </is>
      </c>
      <c r="H118" s="340" t="n">
        <v>0.46</v>
      </c>
      <c r="I118" s="340" t="n">
        <v>0.37</v>
      </c>
      <c r="J118" s="365" t="inlineStr">
        <is>
          <t>PENDENTE</t>
        </is>
      </c>
    </row>
    <row r="119" ht="15" customHeight="1" s="290">
      <c r="A119" s="296" t="inlineStr">
        <is>
          <t>ESGOTO</t>
        </is>
      </c>
      <c r="B119" s="296" t="inlineStr">
        <is>
          <t>T-114</t>
        </is>
      </c>
      <c r="C119" s="296" t="inlineStr">
        <is>
          <t>PI 26</t>
        </is>
      </c>
      <c r="D119" s="349" t="inlineStr">
        <is>
          <t>PI 24</t>
        </is>
      </c>
      <c r="E119" s="345" t="n">
        <v>5.82</v>
      </c>
      <c r="F119" s="349" t="inlineStr">
        <is>
          <t>200</t>
        </is>
      </c>
      <c r="G119" s="349" t="inlineStr">
        <is>
          <t>Tubo PVC</t>
        </is>
      </c>
      <c r="H119" s="345" t="n">
        <v>0.75</v>
      </c>
      <c r="I119" s="345" t="n">
        <v>3.48</v>
      </c>
      <c r="J119" s="365" t="inlineStr">
        <is>
          <t>PENDENTE</t>
        </is>
      </c>
    </row>
    <row r="120" ht="15" customHeight="1" s="290">
      <c r="A120" s="295" t="inlineStr">
        <is>
          <t>ESGOTO</t>
        </is>
      </c>
      <c r="B120" s="295" t="inlineStr">
        <is>
          <t>T-115</t>
        </is>
      </c>
      <c r="C120" s="295" t="inlineStr">
        <is>
          <t>PI 26</t>
        </is>
      </c>
      <c r="D120" s="334" t="inlineStr">
        <is>
          <t>PI 24</t>
        </is>
      </c>
      <c r="E120" s="340" t="n">
        <v>1</v>
      </c>
      <c r="F120" s="334" t="inlineStr">
        <is>
          <t>200</t>
        </is>
      </c>
      <c r="G120" s="334" t="inlineStr">
        <is>
          <t>Tubo PVC</t>
        </is>
      </c>
      <c r="H120" s="340" t="n">
        <v>0.75</v>
      </c>
      <c r="I120" s="340" t="n">
        <v>0.6</v>
      </c>
      <c r="J120" s="365" t="inlineStr">
        <is>
          <t>PENDENTE</t>
        </is>
      </c>
    </row>
    <row r="121" ht="15" customHeight="1" s="290">
      <c r="A121" s="296" t="inlineStr">
        <is>
          <t>ESGOTO</t>
        </is>
      </c>
      <c r="B121" s="296" t="inlineStr">
        <is>
          <t>T-116</t>
        </is>
      </c>
      <c r="C121" s="296" t="inlineStr">
        <is>
          <t>PI 24</t>
        </is>
      </c>
      <c r="D121" s="349" t="inlineStr">
        <is>
          <t>PI 27</t>
        </is>
      </c>
      <c r="E121" s="345" t="n">
        <v>14.34</v>
      </c>
      <c r="F121" s="349" t="inlineStr">
        <is>
          <t>200</t>
        </is>
      </c>
      <c r="G121" s="349" t="inlineStr">
        <is>
          <t>Tubo PVC</t>
        </is>
      </c>
      <c r="H121" s="345" t="n">
        <v>1.08</v>
      </c>
      <c r="I121" s="345" t="n">
        <v>12.42</v>
      </c>
      <c r="J121" s="365" t="inlineStr">
        <is>
          <t>PENDENTE</t>
        </is>
      </c>
    </row>
    <row r="122" ht="15" customHeight="1" s="290">
      <c r="A122" s="295" t="inlineStr">
        <is>
          <t>ESGOTO</t>
        </is>
      </c>
      <c r="B122" s="295" t="inlineStr">
        <is>
          <t>T-117</t>
        </is>
      </c>
      <c r="C122" s="295" t="inlineStr">
        <is>
          <t>PI 27</t>
        </is>
      </c>
      <c r="D122" s="334" t="inlineStr">
        <is>
          <t>PV 09</t>
        </is>
      </c>
      <c r="E122" s="340" t="n">
        <v>18.13</v>
      </c>
      <c r="F122" s="334" t="inlineStr">
        <is>
          <t>200</t>
        </is>
      </c>
      <c r="G122" s="334" t="inlineStr">
        <is>
          <t>Tubo PVC</t>
        </is>
      </c>
      <c r="H122" s="340" t="n">
        <v>1.37</v>
      </c>
      <c r="I122" s="340" t="n">
        <v>19.92</v>
      </c>
      <c r="J122" s="365" t="inlineStr">
        <is>
          <t>PENDENTE</t>
        </is>
      </c>
    </row>
    <row r="123" ht="15" customHeight="1" s="290">
      <c r="A123" s="296" t="inlineStr">
        <is>
          <t>ESGOTO</t>
        </is>
      </c>
      <c r="B123" s="296" t="inlineStr">
        <is>
          <t>T-118</t>
        </is>
      </c>
      <c r="C123" s="296" t="inlineStr">
        <is>
          <t>PI 15</t>
        </is>
      </c>
      <c r="D123" s="349" t="inlineStr">
        <is>
          <t>PI 16</t>
        </is>
      </c>
      <c r="E123" s="345" t="n">
        <v>1</v>
      </c>
      <c r="F123" s="349" t="inlineStr">
        <is>
          <t>200</t>
        </is>
      </c>
      <c r="G123" s="349" t="inlineStr">
        <is>
          <t>Tubo PVC</t>
        </is>
      </c>
      <c r="H123" s="345" t="n">
        <v>0.59</v>
      </c>
      <c r="I123" s="345" t="n">
        <v>0.48</v>
      </c>
      <c r="J123" s="365" t="inlineStr">
        <is>
          <t>PENDENTE</t>
        </is>
      </c>
    </row>
    <row r="124" ht="15" customHeight="1" s="290">
      <c r="A124" s="295" t="inlineStr">
        <is>
          <t>ESGOTO</t>
        </is>
      </c>
      <c r="B124" s="295" t="inlineStr">
        <is>
          <t>T-119</t>
        </is>
      </c>
      <c r="C124" s="295" t="inlineStr">
        <is>
          <t>PI 18</t>
        </is>
      </c>
      <c r="D124" s="334" t="inlineStr">
        <is>
          <t>PI 19</t>
        </is>
      </c>
      <c r="E124" s="340" t="n">
        <v>1</v>
      </c>
      <c r="F124" s="334" t="inlineStr">
        <is>
          <t>200</t>
        </is>
      </c>
      <c r="G124" s="334" t="inlineStr">
        <is>
          <t>Tubo PVC</t>
        </is>
      </c>
      <c r="H124" s="340" t="n">
        <v>0.47</v>
      </c>
      <c r="I124" s="340" t="n">
        <v>0.38</v>
      </c>
      <c r="J124" s="365" t="inlineStr">
        <is>
          <t>PENDENTE</t>
        </is>
      </c>
    </row>
    <row r="125" ht="15" customHeight="1" s="290">
      <c r="A125" s="296" t="inlineStr">
        <is>
          <t>ESGOTO</t>
        </is>
      </c>
      <c r="B125" s="296" t="inlineStr">
        <is>
          <t>T-120</t>
        </is>
      </c>
      <c r="C125" s="296" t="inlineStr">
        <is>
          <t>PV 52</t>
        </is>
      </c>
      <c r="D125" s="349" t="inlineStr">
        <is>
          <t>PV 07</t>
        </is>
      </c>
      <c r="E125" s="345" t="n">
        <v>42.22</v>
      </c>
      <c r="F125" s="349" t="inlineStr">
        <is>
          <t>200</t>
        </is>
      </c>
      <c r="G125" s="349" t="inlineStr">
        <is>
          <t>Tubo PVC</t>
        </is>
      </c>
      <c r="H125" s="345" t="n">
        <v>1.27</v>
      </c>
      <c r="I125" s="345" t="n">
        <v>43.07</v>
      </c>
      <c r="J125" s="365" t="inlineStr">
        <is>
          <t>PENDENTE</t>
        </is>
      </c>
    </row>
    <row r="126" ht="15" customHeight="1" s="290">
      <c r="A126" s="295" t="inlineStr">
        <is>
          <t>ESGOTO</t>
        </is>
      </c>
      <c r="B126" s="295" t="inlineStr">
        <is>
          <t>T-121</t>
        </is>
      </c>
      <c r="C126" s="295" t="inlineStr">
        <is>
          <t>PV 51</t>
        </is>
      </c>
      <c r="D126" s="334" t="inlineStr">
        <is>
          <t>PV 49</t>
        </is>
      </c>
      <c r="E126" s="340" t="n">
        <v>40.78</v>
      </c>
      <c r="F126" s="334" t="inlineStr">
        <is>
          <t>200</t>
        </is>
      </c>
      <c r="G126" s="334" t="inlineStr">
        <is>
          <t>Tubo PVC</t>
        </is>
      </c>
      <c r="H126" s="340" t="n">
        <v>1.2</v>
      </c>
      <c r="I126" s="340" t="n">
        <v>39.15</v>
      </c>
      <c r="J126" s="365" t="inlineStr">
        <is>
          <t>PENDENTE</t>
        </is>
      </c>
    </row>
    <row r="127" ht="15" customHeight="1" s="290">
      <c r="A127" s="296" t="inlineStr">
        <is>
          <t>ESGOTO</t>
        </is>
      </c>
      <c r="B127" s="296" t="inlineStr">
        <is>
          <t>T-122</t>
        </is>
      </c>
      <c r="C127" s="296" t="inlineStr">
        <is>
          <t>PV 49</t>
        </is>
      </c>
      <c r="D127" s="349" t="inlineStr">
        <is>
          <t>PV 52</t>
        </is>
      </c>
      <c r="E127" s="345" t="n">
        <v>11.85</v>
      </c>
      <c r="F127" s="349" t="inlineStr">
        <is>
          <t>200</t>
        </is>
      </c>
      <c r="G127" s="349" t="inlineStr">
        <is>
          <t>Tubo PVC</t>
        </is>
      </c>
      <c r="H127" s="345" t="n">
        <v>1.2</v>
      </c>
      <c r="I127" s="345" t="n">
        <v>11.38</v>
      </c>
      <c r="J127" s="365" t="inlineStr">
        <is>
          <t>PENDENTE</t>
        </is>
      </c>
    </row>
    <row r="128" ht="15" customHeight="1" s="290">
      <c r="A128" s="295" t="inlineStr">
        <is>
          <t>ESGOTO</t>
        </is>
      </c>
      <c r="B128" s="295" t="inlineStr">
        <is>
          <t>T-123</t>
        </is>
      </c>
      <c r="C128" s="295" t="inlineStr">
        <is>
          <t>PV 42</t>
        </is>
      </c>
      <c r="D128" s="334" t="inlineStr">
        <is>
          <t>PI -1</t>
        </is>
      </c>
      <c r="E128" s="340" t="n">
        <v>37.53</v>
      </c>
      <c r="F128" s="334" t="inlineStr">
        <is>
          <t>200</t>
        </is>
      </c>
      <c r="G128" s="334" t="inlineStr">
        <is>
          <t>Tubo PVC</t>
        </is>
      </c>
      <c r="H128" s="340" t="n">
        <v>0.71</v>
      </c>
      <c r="I128" s="340" t="n">
        <v>21.21</v>
      </c>
      <c r="J128" s="365" t="inlineStr">
        <is>
          <t>PENDENTE</t>
        </is>
      </c>
    </row>
    <row r="129" ht="15" customHeight="1" s="290">
      <c r="A129" s="296" t="inlineStr">
        <is>
          <t>ESGOTO</t>
        </is>
      </c>
      <c r="B129" s="296" t="inlineStr">
        <is>
          <t>T-124</t>
        </is>
      </c>
      <c r="C129" s="296" t="inlineStr">
        <is>
          <t>PV 43</t>
        </is>
      </c>
      <c r="D129" s="349" t="inlineStr">
        <is>
          <t>PV 45</t>
        </is>
      </c>
      <c r="E129" s="345" t="n">
        <v>38.38</v>
      </c>
      <c r="F129" s="349" t="inlineStr">
        <is>
          <t>200</t>
        </is>
      </c>
      <c r="G129" s="349" t="inlineStr">
        <is>
          <t>Tubo PVC</t>
        </is>
      </c>
      <c r="H129" s="345" t="n">
        <v>1.14</v>
      </c>
      <c r="I129" s="345" t="n">
        <v>35.07</v>
      </c>
      <c r="J129" s="365" t="inlineStr">
        <is>
          <t>PENDENTE</t>
        </is>
      </c>
    </row>
    <row r="130" ht="15" customHeight="1" s="290">
      <c r="A130" s="295" t="inlineStr">
        <is>
          <t>ESGOTO</t>
        </is>
      </c>
      <c r="B130" s="295" t="inlineStr">
        <is>
          <t>T-125</t>
        </is>
      </c>
      <c r="C130" s="295" t="inlineStr">
        <is>
          <t>PV 45</t>
        </is>
      </c>
      <c r="D130" s="334" t="inlineStr">
        <is>
          <t>PV 42</t>
        </is>
      </c>
      <c r="E130" s="340" t="n">
        <v>4.72</v>
      </c>
      <c r="F130" s="334" t="inlineStr">
        <is>
          <t>200</t>
        </is>
      </c>
      <c r="G130" s="334" t="inlineStr">
        <is>
          <t>Tubo PVC</t>
        </is>
      </c>
      <c r="H130" s="340" t="n">
        <v>1.2</v>
      </c>
      <c r="I130" s="340" t="n">
        <v>4.53</v>
      </c>
      <c r="J130" s="365" t="inlineStr">
        <is>
          <t>PENDENTE</t>
        </is>
      </c>
    </row>
    <row r="131" ht="15" customHeight="1" s="290">
      <c r="A131" s="296" t="inlineStr">
        <is>
          <t>ESGOTO</t>
        </is>
      </c>
      <c r="B131" s="296" t="inlineStr">
        <is>
          <t>T-126</t>
        </is>
      </c>
      <c r="C131" s="296" t="inlineStr">
        <is>
          <t>PV 45</t>
        </is>
      </c>
      <c r="D131" s="349" t="inlineStr">
        <is>
          <t>PV 42</t>
        </is>
      </c>
      <c r="E131" s="345" t="n">
        <v>1</v>
      </c>
      <c r="F131" s="349" t="inlineStr">
        <is>
          <t>200</t>
        </is>
      </c>
      <c r="G131" s="349" t="inlineStr">
        <is>
          <t>Tubo PVC</t>
        </is>
      </c>
      <c r="H131" s="345" t="n">
        <v>1.2</v>
      </c>
      <c r="I131" s="345" t="n">
        <v>0.96</v>
      </c>
      <c r="J131" s="365" t="inlineStr">
        <is>
          <t>PENDENTE</t>
        </is>
      </c>
    </row>
    <row r="132" ht="15" customHeight="1" s="290">
      <c r="A132" s="295" t="inlineStr">
        <is>
          <t>ESGOTO</t>
        </is>
      </c>
      <c r="B132" s="295" t="inlineStr">
        <is>
          <t>T-127</t>
        </is>
      </c>
      <c r="C132" s="295" t="inlineStr">
        <is>
          <t>PV 40</t>
        </is>
      </c>
      <c r="D132" s="334" t="inlineStr">
        <is>
          <t>PV 50</t>
        </is>
      </c>
      <c r="E132" s="340" t="n">
        <v>29.04</v>
      </c>
      <c r="F132" s="334" t="inlineStr">
        <is>
          <t>200</t>
        </is>
      </c>
      <c r="G132" s="334" t="inlineStr">
        <is>
          <t>Tubo PVC</t>
        </is>
      </c>
      <c r="H132" s="340" t="n">
        <v>0.9</v>
      </c>
      <c r="I132" s="340" t="n">
        <v>20.91</v>
      </c>
      <c r="J132" s="365" t="inlineStr">
        <is>
          <t>PENDENTE</t>
        </is>
      </c>
    </row>
    <row r="133" ht="15" customHeight="1" s="290">
      <c r="A133" s="296" t="inlineStr">
        <is>
          <t>ESGOTO</t>
        </is>
      </c>
      <c r="B133" s="296" t="inlineStr">
        <is>
          <t>T-128</t>
        </is>
      </c>
      <c r="C133" s="296" t="inlineStr">
        <is>
          <t>PV 50</t>
        </is>
      </c>
      <c r="D133" s="349" t="inlineStr">
        <is>
          <t>PV 05</t>
        </is>
      </c>
      <c r="E133" s="345" t="n">
        <v>35.51</v>
      </c>
      <c r="F133" s="349" t="inlineStr">
        <is>
          <t>200</t>
        </is>
      </c>
      <c r="G133" s="349" t="inlineStr">
        <is>
          <t>Tubo PVC</t>
        </is>
      </c>
      <c r="H133" s="345" t="n">
        <v>1.49</v>
      </c>
      <c r="I133" s="345" t="n">
        <v>42.37</v>
      </c>
      <c r="J133" s="365" t="inlineStr">
        <is>
          <t>PENDENTE</t>
        </is>
      </c>
    </row>
    <row r="134" ht="15" customHeight="1" s="290">
      <c r="A134" s="295" t="inlineStr">
        <is>
          <t>ESGOTO</t>
        </is>
      </c>
      <c r="B134" s="295" t="inlineStr">
        <is>
          <t>T-129</t>
        </is>
      </c>
      <c r="C134" s="295" t="inlineStr">
        <is>
          <t>PV 48</t>
        </is>
      </c>
      <c r="D134" s="334" t="inlineStr">
        <is>
          <t>PV 50</t>
        </is>
      </c>
      <c r="E134" s="340" t="n">
        <v>1</v>
      </c>
      <c r="F134" s="334" t="inlineStr">
        <is>
          <t>200</t>
        </is>
      </c>
      <c r="G134" s="334" t="inlineStr">
        <is>
          <t>Tubo PVC</t>
        </is>
      </c>
      <c r="H134" s="340" t="n">
        <v>1.2</v>
      </c>
      <c r="I134" s="340" t="n">
        <v>0.96</v>
      </c>
      <c r="J134" s="365" t="inlineStr">
        <is>
          <t>PENDENTE</t>
        </is>
      </c>
    </row>
    <row r="135" ht="15" customHeight="1" s="290">
      <c r="A135" s="296" t="inlineStr">
        <is>
          <t>ESGOTO</t>
        </is>
      </c>
      <c r="B135" s="296" t="inlineStr">
        <is>
          <t>T-130</t>
        </is>
      </c>
      <c r="C135" s="296" t="inlineStr">
        <is>
          <t>PV 17</t>
        </is>
      </c>
      <c r="D135" s="349" t="inlineStr">
        <is>
          <t>PV 47</t>
        </is>
      </c>
      <c r="E135" s="345" t="n">
        <v>29.38</v>
      </c>
      <c r="F135" s="349" t="inlineStr">
        <is>
          <t>200</t>
        </is>
      </c>
      <c r="G135" s="349" t="inlineStr">
        <is>
          <t>Tubo PVC</t>
        </is>
      </c>
      <c r="H135" s="345" t="n">
        <v>1.2</v>
      </c>
      <c r="I135" s="345" t="n">
        <v>28.2</v>
      </c>
      <c r="J135" s="365" t="inlineStr">
        <is>
          <t>PENDENTE</t>
        </is>
      </c>
    </row>
    <row r="136" ht="15" customHeight="1" s="290">
      <c r="A136" s="295" t="inlineStr">
        <is>
          <t>ESGOTO</t>
        </is>
      </c>
      <c r="B136" s="295" t="inlineStr">
        <is>
          <t>T-131</t>
        </is>
      </c>
      <c r="C136" s="295" t="inlineStr">
        <is>
          <t>PI -1</t>
        </is>
      </c>
      <c r="D136" s="334" t="inlineStr">
        <is>
          <t>PV 06</t>
        </is>
      </c>
      <c r="E136" s="340" t="n">
        <v>1</v>
      </c>
      <c r="F136" s="334" t="inlineStr">
        <is>
          <t>200</t>
        </is>
      </c>
      <c r="G136" s="334" t="inlineStr">
        <is>
          <t>Tubo PVC</t>
        </is>
      </c>
      <c r="H136" s="340" t="n">
        <v>0.74</v>
      </c>
      <c r="I136" s="340" t="n">
        <v>0.59</v>
      </c>
      <c r="J136" s="365" t="inlineStr">
        <is>
          <t>PENDENTE</t>
        </is>
      </c>
    </row>
    <row r="137" ht="15" customHeight="1" s="290">
      <c r="A137" s="296" t="inlineStr">
        <is>
          <t>ESGOTO</t>
        </is>
      </c>
      <c r="B137" s="296" t="inlineStr">
        <is>
          <t>T-132</t>
        </is>
      </c>
      <c r="C137" s="296" t="inlineStr">
        <is>
          <t>PV 56</t>
        </is>
      </c>
      <c r="D137" s="349" t="inlineStr">
        <is>
          <t>PV 54</t>
        </is>
      </c>
      <c r="E137" s="345" t="n">
        <v>17.67</v>
      </c>
      <c r="F137" s="349" t="inlineStr">
        <is>
          <t>300</t>
        </is>
      </c>
      <c r="G137" s="349" t="inlineStr">
        <is>
          <t>Tubo PVC</t>
        </is>
      </c>
      <c r="H137" s="345" t="n">
        <v>1.35</v>
      </c>
      <c r="I137" s="345" t="n">
        <v>19.08</v>
      </c>
      <c r="J137" s="365" t="inlineStr">
        <is>
          <t>PENDENTE</t>
        </is>
      </c>
    </row>
    <row r="138" ht="15" customHeight="1" s="290">
      <c r="A138" s="295" t="inlineStr">
        <is>
          <t>ESGOTO</t>
        </is>
      </c>
      <c r="B138" s="295" t="inlineStr">
        <is>
          <t>T-133</t>
        </is>
      </c>
      <c r="C138" s="295" t="inlineStr">
        <is>
          <t>PV 54</t>
        </is>
      </c>
      <c r="D138" s="334" t="inlineStr">
        <is>
          <t>PV 57</t>
        </is>
      </c>
      <c r="E138" s="340" t="n">
        <v>34.78</v>
      </c>
      <c r="F138" s="334" t="inlineStr">
        <is>
          <t>300</t>
        </is>
      </c>
      <c r="G138" s="334" t="inlineStr">
        <is>
          <t>Tubo PVC</t>
        </is>
      </c>
      <c r="H138" s="340" t="n">
        <v>1.2</v>
      </c>
      <c r="I138" s="340" t="n">
        <v>33.39</v>
      </c>
      <c r="J138" s="365" t="inlineStr">
        <is>
          <t>PENDENTE</t>
        </is>
      </c>
    </row>
    <row r="139" ht="15" customHeight="1" s="290">
      <c r="A139" s="296" t="inlineStr">
        <is>
          <t>ESGOTO</t>
        </is>
      </c>
      <c r="B139" s="296" t="inlineStr">
        <is>
          <t>T-134</t>
        </is>
      </c>
      <c r="C139" s="296" t="inlineStr">
        <is>
          <t>PV 57</t>
        </is>
      </c>
      <c r="D139" s="349" t="inlineStr">
        <is>
          <t>PV 46</t>
        </is>
      </c>
      <c r="E139" s="345" t="n">
        <v>25.31</v>
      </c>
      <c r="F139" s="349" t="inlineStr">
        <is>
          <t>300</t>
        </is>
      </c>
      <c r="G139" s="349" t="inlineStr">
        <is>
          <t>Tubo PVC</t>
        </is>
      </c>
      <c r="H139" s="345" t="n">
        <v>1.2</v>
      </c>
      <c r="I139" s="345" t="n">
        <v>24.37</v>
      </c>
      <c r="J139" s="365" t="inlineStr">
        <is>
          <t>PENDENTE</t>
        </is>
      </c>
    </row>
    <row r="140" ht="15" customHeight="1" s="290">
      <c r="A140" s="295" t="inlineStr">
        <is>
          <t>ESGOTO</t>
        </is>
      </c>
      <c r="B140" s="295" t="inlineStr">
        <is>
          <t>T-135</t>
        </is>
      </c>
      <c r="C140" s="295" t="inlineStr">
        <is>
          <t>PV 46</t>
        </is>
      </c>
      <c r="D140" s="334" t="inlineStr">
        <is>
          <t>PV 44</t>
        </is>
      </c>
      <c r="E140" s="340" t="n">
        <v>16.54</v>
      </c>
      <c r="F140" s="334" t="inlineStr">
        <is>
          <t>300</t>
        </is>
      </c>
      <c r="G140" s="334" t="inlineStr">
        <is>
          <t>Tubo PVC</t>
        </is>
      </c>
      <c r="H140" s="340" t="n">
        <v>1.2</v>
      </c>
      <c r="I140" s="340" t="n">
        <v>15.92</v>
      </c>
      <c r="J140" s="365" t="inlineStr">
        <is>
          <t>PENDENTE</t>
        </is>
      </c>
    </row>
    <row r="141" ht="15" customHeight="1" s="290">
      <c r="A141" s="296" t="inlineStr">
        <is>
          <t>ESGOTO</t>
        </is>
      </c>
      <c r="B141" s="296" t="inlineStr">
        <is>
          <t>T-136</t>
        </is>
      </c>
      <c r="C141" s="296" t="inlineStr">
        <is>
          <t>PV 51</t>
        </is>
      </c>
      <c r="D141" s="349" t="inlineStr">
        <is>
          <t>PV 44</t>
        </is>
      </c>
      <c r="E141" s="345" t="n">
        <v>27.55</v>
      </c>
      <c r="F141" s="349" t="inlineStr">
        <is>
          <t>300</t>
        </is>
      </c>
      <c r="G141" s="349" t="inlineStr">
        <is>
          <t>Tubo PVC</t>
        </is>
      </c>
      <c r="H141" s="345" t="n">
        <v>1.2</v>
      </c>
      <c r="I141" s="345" t="n">
        <v>26.45</v>
      </c>
      <c r="J141" s="365" t="inlineStr">
        <is>
          <t>PENDENTE</t>
        </is>
      </c>
    </row>
    <row r="142" ht="15" customHeight="1" s="290">
      <c r="A142" s="295" t="inlineStr">
        <is>
          <t>ESGOTO</t>
        </is>
      </c>
      <c r="B142" s="295" t="inlineStr">
        <is>
          <t>T-137</t>
        </is>
      </c>
      <c r="C142" s="295" t="inlineStr">
        <is>
          <t>PV 43</t>
        </is>
      </c>
      <c r="D142" s="334" t="inlineStr">
        <is>
          <t>PV 51</t>
        </is>
      </c>
      <c r="E142" s="340" t="n">
        <v>12.05</v>
      </c>
      <c r="F142" s="334" t="inlineStr">
        <is>
          <t>300</t>
        </is>
      </c>
      <c r="G142" s="334" t="inlineStr">
        <is>
          <t>Tubo PVC</t>
        </is>
      </c>
      <c r="H142" s="340" t="n">
        <v>1.14</v>
      </c>
      <c r="I142" s="340" t="n">
        <v>11.01</v>
      </c>
      <c r="J142" s="365" t="inlineStr">
        <is>
          <t>PENDENTE</t>
        </is>
      </c>
    </row>
    <row r="143" ht="15" customHeight="1" s="290">
      <c r="A143" s="296" t="inlineStr">
        <is>
          <t>ESGOTO</t>
        </is>
      </c>
      <c r="B143" s="296" t="inlineStr">
        <is>
          <t>T-138</t>
        </is>
      </c>
      <c r="C143" s="296" t="inlineStr">
        <is>
          <t>PV 41</t>
        </is>
      </c>
      <c r="D143" s="349" t="inlineStr">
        <is>
          <t>PV 43</t>
        </is>
      </c>
      <c r="E143" s="345" t="n">
        <v>28.89</v>
      </c>
      <c r="F143" s="349" t="inlineStr">
        <is>
          <t>300</t>
        </is>
      </c>
      <c r="G143" s="349" t="inlineStr">
        <is>
          <t>Tubo PVC</t>
        </is>
      </c>
      <c r="H143" s="345" t="n">
        <v>0.89</v>
      </c>
      <c r="I143" s="345" t="n">
        <v>20.62</v>
      </c>
      <c r="J143" s="365" t="inlineStr">
        <is>
          <t>PENDENTE</t>
        </is>
      </c>
    </row>
    <row r="144" ht="15" customHeight="1" s="290">
      <c r="A144" s="295" t="inlineStr">
        <is>
          <t>ESGOTO</t>
        </is>
      </c>
      <c r="B144" s="295" t="inlineStr">
        <is>
          <t>T-139</t>
        </is>
      </c>
      <c r="C144" s="295" t="inlineStr">
        <is>
          <t>PV 40</t>
        </is>
      </c>
      <c r="D144" s="334" t="inlineStr">
        <is>
          <t>PV 41</t>
        </is>
      </c>
      <c r="E144" s="340" t="n">
        <v>15.23</v>
      </c>
      <c r="F144" s="334" t="inlineStr">
        <is>
          <t>300</t>
        </is>
      </c>
      <c r="G144" s="334" t="inlineStr">
        <is>
          <t>Tubo PVC</t>
        </is>
      </c>
      <c r="H144" s="340" t="n">
        <v>0.65</v>
      </c>
      <c r="I144" s="340" t="n">
        <v>7.92</v>
      </c>
      <c r="J144" s="365" t="inlineStr">
        <is>
          <t>PENDENTE</t>
        </is>
      </c>
    </row>
    <row r="145" ht="15" customHeight="1" s="290">
      <c r="A145" s="296" t="inlineStr">
        <is>
          <t>ESGOTO</t>
        </is>
      </c>
      <c r="B145" s="296" t="inlineStr">
        <is>
          <t>T-140</t>
        </is>
      </c>
      <c r="C145" s="296" t="inlineStr">
        <is>
          <t>PV 40</t>
        </is>
      </c>
      <c r="D145" s="349" t="inlineStr">
        <is>
          <t>PV 39</t>
        </is>
      </c>
      <c r="E145" s="345" t="n">
        <v>48.28</v>
      </c>
      <c r="F145" s="349" t="inlineStr">
        <is>
          <t>300</t>
        </is>
      </c>
      <c r="G145" s="349" t="inlineStr">
        <is>
          <t>Tubo PVC</t>
        </is>
      </c>
      <c r="H145" s="345" t="n">
        <v>0.8</v>
      </c>
      <c r="I145" s="345" t="n">
        <v>30.73</v>
      </c>
      <c r="J145" s="365" t="inlineStr">
        <is>
          <t>PENDENTE</t>
        </is>
      </c>
    </row>
    <row r="146" ht="15" customHeight="1" s="290">
      <c r="A146" s="295" t="inlineStr">
        <is>
          <t>ESGOTO</t>
        </is>
      </c>
      <c r="B146" s="295" t="inlineStr">
        <is>
          <t>T-141</t>
        </is>
      </c>
      <c r="C146" s="295" t="inlineStr">
        <is>
          <t>PV 39</t>
        </is>
      </c>
      <c r="D146" s="334" t="inlineStr">
        <is>
          <t>PV 17</t>
        </is>
      </c>
      <c r="E146" s="340" t="n">
        <v>44.89</v>
      </c>
      <c r="F146" s="334" t="inlineStr">
        <is>
          <t>300</t>
        </is>
      </c>
      <c r="G146" s="334" t="inlineStr">
        <is>
          <t>Tubo PVC</t>
        </is>
      </c>
      <c r="H146" s="340" t="n">
        <v>1.1</v>
      </c>
      <c r="I146" s="340" t="n">
        <v>39.35</v>
      </c>
      <c r="J146" s="365" t="inlineStr">
        <is>
          <t>PENDENTE</t>
        </is>
      </c>
    </row>
    <row r="147" ht="15" customHeight="1" s="290">
      <c r="A147" s="296" t="inlineStr">
        <is>
          <t>ESGOTO</t>
        </is>
      </c>
      <c r="B147" s="296" t="inlineStr">
        <is>
          <t>T-142</t>
        </is>
      </c>
      <c r="C147" s="296" t="inlineStr">
        <is>
          <t>PV 17</t>
        </is>
      </c>
      <c r="D147" s="349" t="inlineStr">
        <is>
          <t>PV 37</t>
        </is>
      </c>
      <c r="E147" s="345" t="n">
        <v>34.48</v>
      </c>
      <c r="F147" s="349" t="inlineStr">
        <is>
          <t>300</t>
        </is>
      </c>
      <c r="G147" s="349" t="inlineStr">
        <is>
          <t>Tubo PVC</t>
        </is>
      </c>
      <c r="H147" s="345" t="n">
        <v>1.2</v>
      </c>
      <c r="I147" s="345" t="n">
        <v>33.1</v>
      </c>
      <c r="J147" s="365" t="inlineStr">
        <is>
          <t>PENDENTE</t>
        </is>
      </c>
    </row>
    <row r="148" ht="15" customHeight="1" s="290">
      <c r="A148" s="295" t="inlineStr">
        <is>
          <t>ESGOTO</t>
        </is>
      </c>
      <c r="B148" s="295" t="inlineStr">
        <is>
          <t>T-143</t>
        </is>
      </c>
      <c r="C148" s="295" t="inlineStr">
        <is>
          <t>PV 37</t>
        </is>
      </c>
      <c r="D148" s="334" t="inlineStr">
        <is>
          <t>PV 36</t>
        </is>
      </c>
      <c r="E148" s="340" t="n">
        <v>18.03</v>
      </c>
      <c r="F148" s="334" t="inlineStr">
        <is>
          <t>300</t>
        </is>
      </c>
      <c r="G148" s="334" t="inlineStr">
        <is>
          <t>Tubo PVC</t>
        </is>
      </c>
      <c r="H148" s="340" t="n">
        <v>1.18</v>
      </c>
      <c r="I148" s="340" t="n">
        <v>17.02</v>
      </c>
      <c r="J148" s="365" t="inlineStr">
        <is>
          <t>PENDENTE</t>
        </is>
      </c>
    </row>
    <row r="149" ht="15" customHeight="1" s="290">
      <c r="A149" s="296" t="inlineStr">
        <is>
          <t>ESGOTO</t>
        </is>
      </c>
      <c r="B149" s="296" t="inlineStr">
        <is>
          <t>T-144</t>
        </is>
      </c>
      <c r="C149" s="296" t="inlineStr">
        <is>
          <t>PV 36</t>
        </is>
      </c>
      <c r="D149" s="349" t="inlineStr">
        <is>
          <t>PV 34</t>
        </is>
      </c>
      <c r="E149" s="345" t="n">
        <v>60.88</v>
      </c>
      <c r="F149" s="349" t="inlineStr">
        <is>
          <t>300</t>
        </is>
      </c>
      <c r="G149" s="349" t="inlineStr">
        <is>
          <t>Tubo PVC</t>
        </is>
      </c>
      <c r="H149" s="345" t="n">
        <v>1.09</v>
      </c>
      <c r="I149" s="345" t="n">
        <v>52.99</v>
      </c>
      <c r="J149" s="365" t="inlineStr">
        <is>
          <t>PENDENTE</t>
        </is>
      </c>
    </row>
    <row r="150" ht="15" customHeight="1" s="290">
      <c r="A150" s="295" t="inlineStr">
        <is>
          <t>ESGOTO</t>
        </is>
      </c>
      <c r="B150" s="295" t="inlineStr">
        <is>
          <t>T-145</t>
        </is>
      </c>
      <c r="C150" s="295" t="inlineStr">
        <is>
          <t>PV 34</t>
        </is>
      </c>
      <c r="D150" s="334" t="inlineStr">
        <is>
          <t>PV 32</t>
        </is>
      </c>
      <c r="E150" s="340" t="n">
        <v>11.79</v>
      </c>
      <c r="F150" s="334" t="inlineStr">
        <is>
          <t>300</t>
        </is>
      </c>
      <c r="G150" s="334" t="inlineStr">
        <is>
          <t>Tubo PVC</t>
        </is>
      </c>
      <c r="H150" s="340" t="n">
        <v>1.02</v>
      </c>
      <c r="I150" s="340" t="n">
        <v>9.609999999999999</v>
      </c>
      <c r="J150" s="365" t="inlineStr">
        <is>
          <t>PENDENTE</t>
        </is>
      </c>
    </row>
    <row r="151" ht="15" customHeight="1" s="290">
      <c r="A151" s="296" t="inlineStr">
        <is>
          <t>ESGOTO</t>
        </is>
      </c>
      <c r="B151" s="296" t="inlineStr">
        <is>
          <t>T-146</t>
        </is>
      </c>
      <c r="C151" s="296" t="inlineStr">
        <is>
          <t>PV 32</t>
        </is>
      </c>
      <c r="D151" s="349" t="inlineStr">
        <is>
          <t>PV 01</t>
        </is>
      </c>
      <c r="E151" s="345" t="n">
        <v>34.51</v>
      </c>
      <c r="F151" s="349" t="inlineStr">
        <is>
          <t>300</t>
        </is>
      </c>
      <c r="G151" s="349" t="inlineStr">
        <is>
          <t>Tubo PVC</t>
        </is>
      </c>
      <c r="H151" s="345" t="n">
        <v>1.01</v>
      </c>
      <c r="I151" s="345" t="n">
        <v>27.91</v>
      </c>
      <c r="J151" s="365" t="inlineStr">
        <is>
          <t>PENDENTE</t>
        </is>
      </c>
    </row>
    <row r="152" ht="15" customHeight="1" s="290">
      <c r="A152" s="295" t="inlineStr">
        <is>
          <t>AGUA</t>
        </is>
      </c>
      <c r="B152" s="295" t="inlineStr">
        <is>
          <t>T-001</t>
        </is>
      </c>
      <c r="C152" s="295" t="inlineStr">
        <is>
          <t>PI 01</t>
        </is>
      </c>
      <c r="D152" s="334" t="inlineStr">
        <is>
          <t>PI 02</t>
        </is>
      </c>
      <c r="E152" s="340" t="n">
        <v>2.28</v>
      </c>
      <c r="F152" s="334" t="inlineStr">
        <is>
          <t>200</t>
        </is>
      </c>
      <c r="G152" s="334" t="inlineStr">
        <is>
          <t>Tubo PVC</t>
        </is>
      </c>
      <c r="H152" s="340" t="n">
        <v>1.5</v>
      </c>
      <c r="I152" s="340" t="n">
        <v>2.74</v>
      </c>
      <c r="J152" s="365" t="inlineStr">
        <is>
          <t>PENDENTE</t>
        </is>
      </c>
    </row>
    <row r="153" ht="15" customHeight="1" s="290">
      <c r="A153" s="296" t="inlineStr">
        <is>
          <t>AGUA</t>
        </is>
      </c>
      <c r="B153" s="296" t="inlineStr">
        <is>
          <t>T-002</t>
        </is>
      </c>
      <c r="C153" s="296" t="inlineStr">
        <is>
          <t>PI 00</t>
        </is>
      </c>
      <c r="D153" s="349" t="inlineStr">
        <is>
          <t>PI 02</t>
        </is>
      </c>
      <c r="E153" s="345" t="n">
        <v>248.78</v>
      </c>
      <c r="F153" s="349" t="inlineStr">
        <is>
          <t>63</t>
        </is>
      </c>
      <c r="G153" s="349" t="inlineStr">
        <is>
          <t>Tubo PE 80 NTS194 PN 12.5</t>
        </is>
      </c>
      <c r="H153" s="345" t="n">
        <v>1.22</v>
      </c>
      <c r="I153" s="345" t="n">
        <v>242.21</v>
      </c>
      <c r="J153" s="365" t="inlineStr">
        <is>
          <t>PENDENTE</t>
        </is>
      </c>
    </row>
    <row r="154" ht="15" customHeight="1" s="290">
      <c r="A154" s="295" t="inlineStr">
        <is>
          <t>AGUA</t>
        </is>
      </c>
      <c r="B154" s="295" t="inlineStr">
        <is>
          <t>T-003</t>
        </is>
      </c>
      <c r="C154" s="295" t="inlineStr">
        <is>
          <t>PI 01</t>
        </is>
      </c>
      <c r="D154" s="334" t="inlineStr">
        <is>
          <t>PI 02</t>
        </is>
      </c>
      <c r="E154" s="340" t="n">
        <v>3.72</v>
      </c>
      <c r="F154" s="334" t="inlineStr">
        <is>
          <t>110</t>
        </is>
      </c>
      <c r="G154" s="334" t="inlineStr">
        <is>
          <t>Tubo PE 80 NTS194 PN 12.5</t>
        </is>
      </c>
      <c r="H154" s="340" t="n">
        <v>1.5</v>
      </c>
      <c r="I154" s="340" t="n">
        <v>4.46</v>
      </c>
      <c r="J154" s="365" t="inlineStr">
        <is>
          <t>PENDENTE</t>
        </is>
      </c>
    </row>
    <row r="155" ht="15" customHeight="1" s="290">
      <c r="A155" s="296" t="inlineStr">
        <is>
          <t>TOTAL</t>
        </is>
      </c>
      <c r="B155" s="296" t="n"/>
      <c r="C155" s="296" t="n"/>
      <c r="D155" s="349" t="n"/>
      <c r="E155" s="345" t="n">
        <v>3184.9</v>
      </c>
      <c r="F155" s="349" t="n"/>
      <c r="G155" s="349" t="n"/>
      <c r="H155" s="349" t="n"/>
      <c r="I155" s="349" t="n"/>
      <c r="J155" s="349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J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71" customWidth="1" style="289" min="2" max="5"/>
    <col width="6.71" customWidth="1" style="289" min="6" max="6"/>
    <col width="12.71" customWidth="1" style="289" min="7" max="7"/>
    <col width="10.71" customWidth="1" style="289" min="8" max="9"/>
    <col width="12.71" customWidth="1" style="289" min="10" max="10"/>
  </cols>
  <sheetData>
    <row r="1" ht="27.75" customHeight="1" s="290">
      <c r="A1" s="291" t="inlineStr">
        <is>
          <t>SD — Pantanal Baixo | ESG 4% | AGU sem projeto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3" t="n"/>
    </row>
    <row r="3" ht="15" customHeight="1" s="290">
      <c r="A3" s="296" t="inlineStr">
        <is>
          <t>EQ:</t>
        </is>
      </c>
      <c r="B3" s="296" t="n">
        <v>8</v>
      </c>
      <c r="C3" s="296" t="inlineStr">
        <is>
          <t>PROD:</t>
        </is>
      </c>
      <c r="D3" s="349" t="n">
        <v>6</v>
      </c>
      <c r="E3" s="349" t="inlineStr">
        <is>
          <t>INI:</t>
        </is>
      </c>
      <c r="F3" s="349" t="n">
        <v>1</v>
      </c>
      <c r="G3" s="349" t="n"/>
      <c r="H3" s="349" t="n"/>
      <c r="I3" s="349" t="n"/>
      <c r="J3" s="349" t="n"/>
    </row>
    <row r="4" ht="15" customHeight="1" s="290">
      <c r="A4" s="295" t="inlineStr">
        <is>
          <t>PROGRESSO:</t>
        </is>
      </c>
      <c r="B4" s="295" t="inlineStr">
        <is>
          <t>ESG: 153/3471m (4%)</t>
        </is>
      </c>
      <c r="C4" s="295" t="n"/>
      <c r="D4" s="334" t="n"/>
      <c r="E4" s="334" t="inlineStr">
        <is>
          <t>AG: sem projeto agua</t>
        </is>
      </c>
      <c r="F4" s="334" t="n"/>
      <c r="G4" s="334" t="n"/>
      <c r="H4" s="334" t="n"/>
      <c r="I4" s="334" t="n"/>
      <c r="J4" s="334" t="n"/>
    </row>
    <row r="5" ht="15" customHeight="1" s="290">
      <c r="A5" s="296" t="inlineStr">
        <is>
          <t>TIPO</t>
        </is>
      </c>
      <c r="B5" s="296" t="inlineStr">
        <is>
          <t>ID</t>
        </is>
      </c>
      <c r="C5" s="296" t="inlineStr">
        <is>
          <t>PV INI</t>
        </is>
      </c>
      <c r="D5" s="349" t="inlineStr">
        <is>
          <t>PV FIM</t>
        </is>
      </c>
      <c r="E5" s="349" t="inlineStr">
        <is>
          <t>EXT(m)</t>
        </is>
      </c>
      <c r="F5" s="349" t="inlineStr">
        <is>
          <t>DN</t>
        </is>
      </c>
      <c r="G5" s="349" t="inlineStr">
        <is>
          <t>MATERIAL</t>
        </is>
      </c>
      <c r="H5" s="349" t="inlineStr">
        <is>
          <t>PROF(m)</t>
        </is>
      </c>
      <c r="I5" s="349" t="inlineStr">
        <is>
          <t>ESCAV(m3)</t>
        </is>
      </c>
      <c r="J5" s="349" t="inlineStr">
        <is>
          <t>STATUS</t>
        </is>
      </c>
    </row>
    <row r="6" ht="15" customHeight="1" s="290">
      <c r="A6" s="295" t="inlineStr">
        <is>
          <t>ESGOTO</t>
        </is>
      </c>
      <c r="B6" s="295" t="inlineStr">
        <is>
          <t>T-001</t>
        </is>
      </c>
      <c r="C6" s="295" t="inlineStr">
        <is>
          <t>PV 01</t>
        </is>
      </c>
      <c r="D6" s="334" t="inlineStr">
        <is>
          <t>PV 02</t>
        </is>
      </c>
      <c r="E6" s="340" t="n">
        <v>13.57</v>
      </c>
      <c r="F6" s="334" t="inlineStr">
        <is>
          <t>300</t>
        </is>
      </c>
      <c r="G6" s="334" t="inlineStr">
        <is>
          <t>Tubo PVC</t>
        </is>
      </c>
      <c r="H6" s="340" t="n">
        <v>0.8</v>
      </c>
      <c r="I6" s="340" t="n">
        <v>8.68</v>
      </c>
      <c r="J6" s="365" t="inlineStr">
        <is>
          <t>PENDENTE</t>
        </is>
      </c>
    </row>
    <row r="7" ht="15" customHeight="1" s="290">
      <c r="A7" s="296" t="inlineStr">
        <is>
          <t>ESGOTO</t>
        </is>
      </c>
      <c r="B7" s="296" t="inlineStr">
        <is>
          <t>T-002</t>
        </is>
      </c>
      <c r="C7" s="296" t="inlineStr">
        <is>
          <t>PV 02</t>
        </is>
      </c>
      <c r="D7" s="349" t="inlineStr">
        <is>
          <t>PV 03</t>
        </is>
      </c>
      <c r="E7" s="345" t="n">
        <v>16.65</v>
      </c>
      <c r="F7" s="349" t="inlineStr">
        <is>
          <t>300</t>
        </is>
      </c>
      <c r="G7" s="349" t="inlineStr">
        <is>
          <t>Tubo PVC</t>
        </is>
      </c>
      <c r="H7" s="345" t="n">
        <v>1</v>
      </c>
      <c r="I7" s="345" t="n">
        <v>13.32</v>
      </c>
      <c r="J7" s="365" t="inlineStr">
        <is>
          <t>PENDENTE</t>
        </is>
      </c>
    </row>
    <row r="8" ht="15" customHeight="1" s="290">
      <c r="A8" s="295" t="inlineStr">
        <is>
          <t>ESGOTO</t>
        </is>
      </c>
      <c r="B8" s="295" t="inlineStr">
        <is>
          <t>T-003</t>
        </is>
      </c>
      <c r="C8" s="295" t="inlineStr">
        <is>
          <t>PV 03</t>
        </is>
      </c>
      <c r="D8" s="334" t="inlineStr">
        <is>
          <t>PV 04</t>
        </is>
      </c>
      <c r="E8" s="340" t="n">
        <v>23.47</v>
      </c>
      <c r="F8" s="334" t="inlineStr">
        <is>
          <t>300</t>
        </is>
      </c>
      <c r="G8" s="334" t="inlineStr">
        <is>
          <t>Tubo PVC</t>
        </is>
      </c>
      <c r="H8" s="340" t="n">
        <v>1</v>
      </c>
      <c r="I8" s="340" t="n">
        <v>18.78</v>
      </c>
      <c r="J8" s="365" t="inlineStr">
        <is>
          <t>PENDENTE</t>
        </is>
      </c>
    </row>
    <row r="9" ht="15" customHeight="1" s="290">
      <c r="A9" s="296" t="inlineStr">
        <is>
          <t>ESGOTO</t>
        </is>
      </c>
      <c r="B9" s="296" t="inlineStr">
        <is>
          <t>T-004</t>
        </is>
      </c>
      <c r="C9" s="296" t="inlineStr">
        <is>
          <t>PV 04</t>
        </is>
      </c>
      <c r="D9" s="349" t="inlineStr">
        <is>
          <t>PV 05</t>
        </is>
      </c>
      <c r="E9" s="345" t="n">
        <v>12.5</v>
      </c>
      <c r="F9" s="349" t="inlineStr">
        <is>
          <t>300</t>
        </is>
      </c>
      <c r="G9" s="349" t="inlineStr">
        <is>
          <t>Tubo PVC</t>
        </is>
      </c>
      <c r="H9" s="345" t="n">
        <v>0.8</v>
      </c>
      <c r="I9" s="345" t="n">
        <v>8</v>
      </c>
      <c r="J9" s="365" t="inlineStr">
        <is>
          <t>PENDENTE</t>
        </is>
      </c>
    </row>
    <row r="10" ht="15" customHeight="1" s="290">
      <c r="A10" s="295" t="inlineStr">
        <is>
          <t>ESGOTO</t>
        </is>
      </c>
      <c r="B10" s="295" t="inlineStr">
        <is>
          <t>T-005</t>
        </is>
      </c>
      <c r="C10" s="295" t="inlineStr">
        <is>
          <t>PV 05</t>
        </is>
      </c>
      <c r="D10" s="334" t="inlineStr">
        <is>
          <t>PV 06</t>
        </is>
      </c>
      <c r="E10" s="340" t="n">
        <v>29.64</v>
      </c>
      <c r="F10" s="334" t="inlineStr">
        <is>
          <t>300</t>
        </is>
      </c>
      <c r="G10" s="334" t="inlineStr">
        <is>
          <t>Tubo PVC</t>
        </is>
      </c>
      <c r="H10" s="340" t="n">
        <v>0.8</v>
      </c>
      <c r="I10" s="340" t="n">
        <v>18.97</v>
      </c>
      <c r="J10" s="365" t="inlineStr">
        <is>
          <t>PENDENTE</t>
        </is>
      </c>
    </row>
    <row r="11" ht="15" customHeight="1" s="290">
      <c r="A11" s="296" t="inlineStr">
        <is>
          <t>ESGOTO</t>
        </is>
      </c>
      <c r="B11" s="296" t="inlineStr">
        <is>
          <t>T-006</t>
        </is>
      </c>
      <c r="C11" s="296" t="inlineStr">
        <is>
          <t>PV 06</t>
        </is>
      </c>
      <c r="D11" s="349" t="inlineStr">
        <is>
          <t>PV 07</t>
        </is>
      </c>
      <c r="E11" s="345" t="n">
        <v>8.550000000000001</v>
      </c>
      <c r="F11" s="349" t="inlineStr">
        <is>
          <t>300</t>
        </is>
      </c>
      <c r="G11" s="349" t="inlineStr">
        <is>
          <t>Tubo PVC</t>
        </is>
      </c>
      <c r="H11" s="345" t="n">
        <v>0.9</v>
      </c>
      <c r="I11" s="345" t="n">
        <v>6.16</v>
      </c>
      <c r="J11" s="365" t="inlineStr">
        <is>
          <t>PENDENTE</t>
        </is>
      </c>
    </row>
    <row r="12" ht="15" customHeight="1" s="290">
      <c r="A12" s="295" t="inlineStr">
        <is>
          <t>ESGOTO</t>
        </is>
      </c>
      <c r="B12" s="295" t="inlineStr">
        <is>
          <t>T-007</t>
        </is>
      </c>
      <c r="C12" s="295" t="inlineStr">
        <is>
          <t>PV 07</t>
        </is>
      </c>
      <c r="D12" s="334" t="inlineStr">
        <is>
          <t>PV 08</t>
        </is>
      </c>
      <c r="E12" s="340" t="n">
        <v>27.46</v>
      </c>
      <c r="F12" s="334" t="inlineStr">
        <is>
          <t>300</t>
        </is>
      </c>
      <c r="G12" s="334" t="inlineStr">
        <is>
          <t>Tubo PVC</t>
        </is>
      </c>
      <c r="H12" s="340" t="n">
        <v>1.05</v>
      </c>
      <c r="I12" s="340" t="n">
        <v>23.07</v>
      </c>
      <c r="J12" s="365" t="inlineStr">
        <is>
          <t>PENDENTE</t>
        </is>
      </c>
    </row>
    <row r="13" ht="15" customHeight="1" s="290">
      <c r="A13" s="296" t="inlineStr">
        <is>
          <t>ESGOTO</t>
        </is>
      </c>
      <c r="B13" s="296" t="inlineStr">
        <is>
          <t>T-008</t>
        </is>
      </c>
      <c r="C13" s="296" t="inlineStr">
        <is>
          <t>PV 08</t>
        </is>
      </c>
      <c r="D13" s="349" t="inlineStr">
        <is>
          <t>PV 09</t>
        </is>
      </c>
      <c r="E13" s="345" t="n">
        <v>32.36</v>
      </c>
      <c r="F13" s="349" t="inlineStr">
        <is>
          <t>300</t>
        </is>
      </c>
      <c r="G13" s="349" t="inlineStr">
        <is>
          <t>Tubo PVC</t>
        </is>
      </c>
      <c r="H13" s="345" t="n">
        <v>1.35</v>
      </c>
      <c r="I13" s="345" t="n">
        <v>34.95</v>
      </c>
      <c r="J13" s="365" t="inlineStr">
        <is>
          <t>PENDENTE</t>
        </is>
      </c>
    </row>
    <row r="14" ht="15" customHeight="1" s="290">
      <c r="A14" s="295" t="inlineStr">
        <is>
          <t>ESGOTO</t>
        </is>
      </c>
      <c r="B14" s="295" t="inlineStr">
        <is>
          <t>T-009</t>
        </is>
      </c>
      <c r="C14" s="295" t="inlineStr">
        <is>
          <t>PV 09</t>
        </is>
      </c>
      <c r="D14" s="334" t="inlineStr">
        <is>
          <t>PV 10</t>
        </is>
      </c>
      <c r="E14" s="340" t="n">
        <v>51.01</v>
      </c>
      <c r="F14" s="334" t="inlineStr">
        <is>
          <t>300</t>
        </is>
      </c>
      <c r="G14" s="334" t="inlineStr">
        <is>
          <t>Tubo PVC</t>
        </is>
      </c>
      <c r="H14" s="340" t="n">
        <v>1.65</v>
      </c>
      <c r="I14" s="340" t="n">
        <v>67.33</v>
      </c>
      <c r="J14" s="365" t="inlineStr">
        <is>
          <t>PENDENTE</t>
        </is>
      </c>
    </row>
    <row r="15" ht="15" customHeight="1" s="290">
      <c r="A15" s="296" t="inlineStr">
        <is>
          <t>ESGOTO</t>
        </is>
      </c>
      <c r="B15" s="296" t="inlineStr">
        <is>
          <t>T-010</t>
        </is>
      </c>
      <c r="C15" s="296" t="inlineStr">
        <is>
          <t>PV 10</t>
        </is>
      </c>
      <c r="D15" s="349" t="inlineStr">
        <is>
          <t>PV 11</t>
        </is>
      </c>
      <c r="E15" s="345" t="n">
        <v>31.62</v>
      </c>
      <c r="F15" s="349" t="inlineStr">
        <is>
          <t>300</t>
        </is>
      </c>
      <c r="G15" s="349" t="inlineStr">
        <is>
          <t>Tubo PVC</t>
        </is>
      </c>
      <c r="H15" s="345" t="n">
        <v>2.08</v>
      </c>
      <c r="I15" s="345" t="n">
        <v>52.49</v>
      </c>
      <c r="J15" s="365" t="inlineStr">
        <is>
          <t>PENDENTE</t>
        </is>
      </c>
    </row>
    <row r="16" ht="15" customHeight="1" s="290">
      <c r="A16" s="295" t="inlineStr">
        <is>
          <t>ESGOTO</t>
        </is>
      </c>
      <c r="B16" s="295" t="inlineStr">
        <is>
          <t>T-011</t>
        </is>
      </c>
      <c r="C16" s="295" t="inlineStr">
        <is>
          <t>PV 01</t>
        </is>
      </c>
      <c r="D16" s="334" t="inlineStr">
        <is>
          <t>PV 12</t>
        </is>
      </c>
      <c r="E16" s="340" t="n">
        <v>31.96</v>
      </c>
      <c r="F16" s="334" t="inlineStr">
        <is>
          <t>300</t>
        </is>
      </c>
      <c r="G16" s="334" t="inlineStr">
        <is>
          <t>Tubo PVC</t>
        </is>
      </c>
      <c r="H16" s="340" t="n">
        <v>0.8</v>
      </c>
      <c r="I16" s="340" t="n">
        <v>20.45</v>
      </c>
      <c r="J16" s="365" t="inlineStr">
        <is>
          <t>PENDENTE</t>
        </is>
      </c>
    </row>
    <row r="17" ht="15" customHeight="1" s="290">
      <c r="A17" s="296" t="inlineStr">
        <is>
          <t>ESGOTO</t>
        </is>
      </c>
      <c r="B17" s="296" t="inlineStr">
        <is>
          <t>T-012</t>
        </is>
      </c>
      <c r="C17" s="296" t="inlineStr">
        <is>
          <t>PV 12</t>
        </is>
      </c>
      <c r="D17" s="349" t="inlineStr">
        <is>
          <t>PV 13</t>
        </is>
      </c>
      <c r="E17" s="345" t="n">
        <v>14.92</v>
      </c>
      <c r="F17" s="349" t="inlineStr">
        <is>
          <t>300</t>
        </is>
      </c>
      <c r="G17" s="349" t="inlineStr">
        <is>
          <t>Tubo PVC</t>
        </is>
      </c>
      <c r="H17" s="345" t="n">
        <v>0.8</v>
      </c>
      <c r="I17" s="345" t="n">
        <v>9.550000000000001</v>
      </c>
      <c r="J17" s="365" t="inlineStr">
        <is>
          <t>PENDENTE</t>
        </is>
      </c>
    </row>
    <row r="18" ht="15" customHeight="1" s="290">
      <c r="A18" s="295" t="inlineStr">
        <is>
          <t>ESGOTO</t>
        </is>
      </c>
      <c r="B18" s="295" t="inlineStr">
        <is>
          <t>T-013</t>
        </is>
      </c>
      <c r="C18" s="295" t="inlineStr">
        <is>
          <t>PV 13</t>
        </is>
      </c>
      <c r="D18" s="334" t="inlineStr">
        <is>
          <t>PV 14</t>
        </is>
      </c>
      <c r="E18" s="340" t="n">
        <v>12.57</v>
      </c>
      <c r="F18" s="334" t="inlineStr">
        <is>
          <t>300</t>
        </is>
      </c>
      <c r="G18" s="334" t="inlineStr">
        <is>
          <t>Tubo PVC</t>
        </is>
      </c>
      <c r="H18" s="340" t="n">
        <v>0.8</v>
      </c>
      <c r="I18" s="340" t="n">
        <v>8.039999999999999</v>
      </c>
      <c r="J18" s="365" t="inlineStr">
        <is>
          <t>PENDENTE</t>
        </is>
      </c>
    </row>
    <row r="19" ht="15" customHeight="1" s="290">
      <c r="A19" s="296" t="inlineStr">
        <is>
          <t>ESGOTO</t>
        </is>
      </c>
      <c r="B19" s="296" t="inlineStr">
        <is>
          <t>T-014</t>
        </is>
      </c>
      <c r="C19" s="296" t="inlineStr">
        <is>
          <t>PV 14</t>
        </is>
      </c>
      <c r="D19" s="349" t="inlineStr">
        <is>
          <t>PV 15</t>
        </is>
      </c>
      <c r="E19" s="345" t="n">
        <v>23.51</v>
      </c>
      <c r="F19" s="349" t="inlineStr">
        <is>
          <t>300</t>
        </is>
      </c>
      <c r="G19" s="349" t="inlineStr">
        <is>
          <t>Tubo PVC</t>
        </is>
      </c>
      <c r="H19" s="345" t="n">
        <v>0.8</v>
      </c>
      <c r="I19" s="345" t="n">
        <v>15.05</v>
      </c>
      <c r="J19" s="365" t="inlineStr">
        <is>
          <t>PENDENTE</t>
        </is>
      </c>
    </row>
    <row r="20" ht="15" customHeight="1" s="290">
      <c r="A20" s="295" t="inlineStr">
        <is>
          <t>ESGOTO</t>
        </is>
      </c>
      <c r="B20" s="295" t="inlineStr">
        <is>
          <t>T-015</t>
        </is>
      </c>
      <c r="C20" s="295" t="inlineStr">
        <is>
          <t>PV 15</t>
        </is>
      </c>
      <c r="D20" s="334" t="inlineStr">
        <is>
          <t>PV 16</t>
        </is>
      </c>
      <c r="E20" s="340" t="n">
        <v>14.82</v>
      </c>
      <c r="F20" s="334" t="inlineStr">
        <is>
          <t>300</t>
        </is>
      </c>
      <c r="G20" s="334" t="inlineStr">
        <is>
          <t>Tubo PVC</t>
        </is>
      </c>
      <c r="H20" s="340" t="n">
        <v>0.8</v>
      </c>
      <c r="I20" s="340" t="n">
        <v>9.48</v>
      </c>
      <c r="J20" s="365" t="inlineStr">
        <is>
          <t>PENDENTE</t>
        </is>
      </c>
    </row>
    <row r="21" ht="15" customHeight="1" s="290">
      <c r="A21" s="296" t="inlineStr">
        <is>
          <t>ESGOTO</t>
        </is>
      </c>
      <c r="B21" s="296" t="inlineStr">
        <is>
          <t>T-016</t>
        </is>
      </c>
      <c r="C21" s="296" t="inlineStr">
        <is>
          <t>PV 16</t>
        </is>
      </c>
      <c r="D21" s="349" t="inlineStr">
        <is>
          <t>PV 17</t>
        </is>
      </c>
      <c r="E21" s="345" t="n">
        <v>9.81</v>
      </c>
      <c r="F21" s="349" t="inlineStr">
        <is>
          <t>300</t>
        </is>
      </c>
      <c r="G21" s="349" t="inlineStr">
        <is>
          <t>Tubo PVC</t>
        </is>
      </c>
      <c r="H21" s="345" t="n">
        <v>0.8</v>
      </c>
      <c r="I21" s="345" t="n">
        <v>6.28</v>
      </c>
      <c r="J21" s="365" t="inlineStr">
        <is>
          <t>PENDENTE</t>
        </is>
      </c>
    </row>
    <row r="22" ht="15" customHeight="1" s="290">
      <c r="A22" s="295" t="inlineStr">
        <is>
          <t>ESGOTO</t>
        </is>
      </c>
      <c r="B22" s="295" t="inlineStr">
        <is>
          <t>T-017</t>
        </is>
      </c>
      <c r="C22" s="295" t="inlineStr">
        <is>
          <t>PV 16</t>
        </is>
      </c>
      <c r="D22" s="334" t="inlineStr">
        <is>
          <t>PV 17</t>
        </is>
      </c>
      <c r="E22" s="340" t="n">
        <v>2</v>
      </c>
      <c r="F22" s="334" t="inlineStr">
        <is>
          <t>200</t>
        </is>
      </c>
      <c r="G22" s="334" t="inlineStr">
        <is>
          <t>Tubo PVC</t>
        </is>
      </c>
      <c r="H22" s="340" t="n">
        <v>0.8</v>
      </c>
      <c r="I22" s="340" t="n">
        <v>1.28</v>
      </c>
      <c r="J22" s="365" t="inlineStr">
        <is>
          <t>PENDENTE</t>
        </is>
      </c>
    </row>
    <row r="23" ht="15" customHeight="1" s="290">
      <c r="A23" s="296" t="inlineStr">
        <is>
          <t>ESGOTO</t>
        </is>
      </c>
      <c r="B23" s="296" t="inlineStr">
        <is>
          <t>T-018</t>
        </is>
      </c>
      <c r="C23" s="296" t="inlineStr">
        <is>
          <t>PV 17</t>
        </is>
      </c>
      <c r="D23" s="349" t="inlineStr">
        <is>
          <t>PV 18</t>
        </is>
      </c>
      <c r="E23" s="345" t="n">
        <v>31.76</v>
      </c>
      <c r="F23" s="349" t="inlineStr">
        <is>
          <t>300</t>
        </is>
      </c>
      <c r="G23" s="349" t="inlineStr">
        <is>
          <t>Tubo PVC</t>
        </is>
      </c>
      <c r="H23" s="345" t="n">
        <v>0.92</v>
      </c>
      <c r="I23" s="345" t="n">
        <v>23.39</v>
      </c>
      <c r="J23" s="365" t="inlineStr">
        <is>
          <t>PENDENTE</t>
        </is>
      </c>
    </row>
    <row r="24" ht="15" customHeight="1" s="290">
      <c r="A24" s="295" t="inlineStr">
        <is>
          <t>ESGOTO</t>
        </is>
      </c>
      <c r="B24" s="295" t="inlineStr">
        <is>
          <t>T-019</t>
        </is>
      </c>
      <c r="C24" s="295" t="inlineStr">
        <is>
          <t>PV 18</t>
        </is>
      </c>
      <c r="D24" s="334" t="inlineStr">
        <is>
          <t>PV 19</t>
        </is>
      </c>
      <c r="E24" s="340" t="n">
        <v>41.25</v>
      </c>
      <c r="F24" s="334" t="inlineStr">
        <is>
          <t>300</t>
        </is>
      </c>
      <c r="G24" s="334" t="inlineStr">
        <is>
          <t>Tubo PVC</t>
        </is>
      </c>
      <c r="H24" s="340" t="n">
        <v>1.27</v>
      </c>
      <c r="I24" s="340" t="n">
        <v>41.92</v>
      </c>
      <c r="J24" s="365" t="inlineStr">
        <is>
          <t>PENDENTE</t>
        </is>
      </c>
    </row>
    <row r="25" ht="15" customHeight="1" s="290">
      <c r="A25" s="296" t="inlineStr">
        <is>
          <t>ESGOTO</t>
        </is>
      </c>
      <c r="B25" s="296" t="inlineStr">
        <is>
          <t>T-020</t>
        </is>
      </c>
      <c r="C25" s="296" t="inlineStr">
        <is>
          <t>PI 02</t>
        </is>
      </c>
      <c r="D25" s="349" t="inlineStr">
        <is>
          <t>PI 03</t>
        </is>
      </c>
      <c r="E25" s="345" t="n">
        <v>13.09</v>
      </c>
      <c r="F25" s="349" t="inlineStr">
        <is>
          <t>200</t>
        </is>
      </c>
      <c r="G25" s="349" t="inlineStr">
        <is>
          <t>Tubo PVC</t>
        </is>
      </c>
      <c r="H25" s="345" t="n">
        <v>0.6</v>
      </c>
      <c r="I25" s="345" t="n">
        <v>6.28</v>
      </c>
      <c r="J25" s="365" t="inlineStr">
        <is>
          <t>PENDENTE</t>
        </is>
      </c>
    </row>
    <row r="26" ht="15" customHeight="1" s="290">
      <c r="A26" s="295" t="inlineStr">
        <is>
          <t>ESGOTO</t>
        </is>
      </c>
      <c r="B26" s="295" t="inlineStr">
        <is>
          <t>T-021</t>
        </is>
      </c>
      <c r="C26" s="295" t="inlineStr">
        <is>
          <t>PI 04</t>
        </is>
      </c>
      <c r="D26" s="334" t="inlineStr">
        <is>
          <t>PI 03</t>
        </is>
      </c>
      <c r="E26" s="340" t="n">
        <v>18.14</v>
      </c>
      <c r="F26" s="334" t="inlineStr">
        <is>
          <t>200</t>
        </is>
      </c>
      <c r="G26" s="334" t="inlineStr">
        <is>
          <t>Tubo PVC</t>
        </is>
      </c>
      <c r="H26" s="340" t="n">
        <v>0.6</v>
      </c>
      <c r="I26" s="340" t="n">
        <v>8.710000000000001</v>
      </c>
      <c r="J26" s="365" t="inlineStr">
        <is>
          <t>PENDENTE</t>
        </is>
      </c>
    </row>
    <row r="27" ht="15" customHeight="1" s="290">
      <c r="A27" s="296" t="inlineStr">
        <is>
          <t>ESGOTO</t>
        </is>
      </c>
      <c r="B27" s="296" t="inlineStr">
        <is>
          <t>T-022</t>
        </is>
      </c>
      <c r="C27" s="296" t="inlineStr">
        <is>
          <t>PI 03</t>
        </is>
      </c>
      <c r="D27" s="349" t="inlineStr">
        <is>
          <t>PI 05</t>
        </is>
      </c>
      <c r="E27" s="345" t="n">
        <v>8.630000000000001</v>
      </c>
      <c r="F27" s="349" t="inlineStr">
        <is>
          <t>200</t>
        </is>
      </c>
      <c r="G27" s="349" t="inlineStr">
        <is>
          <t>Tubo PVC</t>
        </is>
      </c>
      <c r="H27" s="345" t="n">
        <v>0.6</v>
      </c>
      <c r="I27" s="345" t="n">
        <v>4.14</v>
      </c>
      <c r="J27" s="365" t="inlineStr">
        <is>
          <t>PENDENTE</t>
        </is>
      </c>
    </row>
    <row r="28" ht="15" customHeight="1" s="290">
      <c r="A28" s="295" t="inlineStr">
        <is>
          <t>ESGOTO</t>
        </is>
      </c>
      <c r="B28" s="295" t="inlineStr">
        <is>
          <t>T-023</t>
        </is>
      </c>
      <c r="C28" s="295" t="inlineStr">
        <is>
          <t>PI 03</t>
        </is>
      </c>
      <c r="D28" s="334" t="inlineStr">
        <is>
          <t>PI 05</t>
        </is>
      </c>
      <c r="E28" s="340" t="n">
        <v>2</v>
      </c>
      <c r="F28" s="334" t="inlineStr">
        <is>
          <t>200</t>
        </is>
      </c>
      <c r="G28" s="334" t="inlineStr">
        <is>
          <t>Tubo PVC</t>
        </is>
      </c>
      <c r="H28" s="340" t="n">
        <v>0.6</v>
      </c>
      <c r="I28" s="340" t="n">
        <v>0.96</v>
      </c>
      <c r="J28" s="365" t="inlineStr">
        <is>
          <t>PENDENTE</t>
        </is>
      </c>
    </row>
    <row r="29" ht="15" customHeight="1" s="290">
      <c r="A29" s="296" t="inlineStr">
        <is>
          <t>ESGOTO</t>
        </is>
      </c>
      <c r="B29" s="296" t="inlineStr">
        <is>
          <t>T-024</t>
        </is>
      </c>
      <c r="C29" s="296" t="inlineStr">
        <is>
          <t>PI 06</t>
        </is>
      </c>
      <c r="D29" s="349" t="inlineStr">
        <is>
          <t>PI 05</t>
        </is>
      </c>
      <c r="E29" s="345" t="n">
        <v>12.19</v>
      </c>
      <c r="F29" s="349" t="inlineStr">
        <is>
          <t>200</t>
        </is>
      </c>
      <c r="G29" s="349" t="inlineStr">
        <is>
          <t>Tubo PVC</t>
        </is>
      </c>
      <c r="H29" s="345" t="n">
        <v>0.6</v>
      </c>
      <c r="I29" s="345" t="n">
        <v>5.85</v>
      </c>
      <c r="J29" s="365" t="inlineStr">
        <is>
          <t>PENDENTE</t>
        </is>
      </c>
    </row>
    <row r="30" ht="15" customHeight="1" s="290">
      <c r="A30" s="295" t="inlineStr">
        <is>
          <t>ESGOTO</t>
        </is>
      </c>
      <c r="B30" s="295" t="inlineStr">
        <is>
          <t>T-025</t>
        </is>
      </c>
      <c r="C30" s="295" t="inlineStr">
        <is>
          <t>PI 05</t>
        </is>
      </c>
      <c r="D30" s="334" t="inlineStr">
        <is>
          <t>PI 22</t>
        </is>
      </c>
      <c r="E30" s="340" t="n">
        <v>8.460000000000001</v>
      </c>
      <c r="F30" s="334" t="inlineStr">
        <is>
          <t>200</t>
        </is>
      </c>
      <c r="G30" s="334" t="inlineStr">
        <is>
          <t>Tubo PVC</t>
        </is>
      </c>
      <c r="H30" s="340" t="n">
        <v>0.6</v>
      </c>
      <c r="I30" s="340" t="n">
        <v>4.06</v>
      </c>
      <c r="J30" s="365" t="inlineStr">
        <is>
          <t>PENDENTE</t>
        </is>
      </c>
    </row>
    <row r="31" ht="15" customHeight="1" s="290">
      <c r="A31" s="296" t="inlineStr">
        <is>
          <t>ESGOTO</t>
        </is>
      </c>
      <c r="B31" s="296" t="inlineStr">
        <is>
          <t>T-026</t>
        </is>
      </c>
      <c r="C31" s="296" t="inlineStr">
        <is>
          <t>PI 05</t>
        </is>
      </c>
      <c r="D31" s="349" t="inlineStr">
        <is>
          <t>PI 22</t>
        </is>
      </c>
      <c r="E31" s="345" t="n">
        <v>2</v>
      </c>
      <c r="F31" s="349" t="inlineStr">
        <is>
          <t>200</t>
        </is>
      </c>
      <c r="G31" s="349" t="inlineStr">
        <is>
          <t>Tubo PVC</t>
        </is>
      </c>
      <c r="H31" s="345" t="n">
        <v>0.6</v>
      </c>
      <c r="I31" s="345" t="n">
        <v>0.96</v>
      </c>
      <c r="J31" s="365" t="inlineStr">
        <is>
          <t>PENDENTE</t>
        </is>
      </c>
    </row>
    <row r="32" ht="15" customHeight="1" s="290">
      <c r="A32" s="295" t="inlineStr">
        <is>
          <t>ESGOTO</t>
        </is>
      </c>
      <c r="B32" s="295" t="inlineStr">
        <is>
          <t>T-027</t>
        </is>
      </c>
      <c r="C32" s="295" t="inlineStr">
        <is>
          <t>PI 22</t>
        </is>
      </c>
      <c r="D32" s="334" t="inlineStr">
        <is>
          <t>PI 07</t>
        </is>
      </c>
      <c r="E32" s="340" t="n">
        <v>15.75</v>
      </c>
      <c r="F32" s="334" t="inlineStr">
        <is>
          <t>200</t>
        </is>
      </c>
      <c r="G32" s="334" t="inlineStr">
        <is>
          <t>Tubo PVC</t>
        </is>
      </c>
      <c r="H32" s="340" t="n">
        <v>0.6</v>
      </c>
      <c r="I32" s="340" t="n">
        <v>7.56</v>
      </c>
      <c r="J32" s="365" t="inlineStr">
        <is>
          <t>PENDENTE</t>
        </is>
      </c>
    </row>
    <row r="33" ht="15" customHeight="1" s="290">
      <c r="A33" s="296" t="inlineStr">
        <is>
          <t>ESGOTO</t>
        </is>
      </c>
      <c r="B33" s="296" t="inlineStr">
        <is>
          <t>T-028</t>
        </is>
      </c>
      <c r="C33" s="296" t="inlineStr">
        <is>
          <t>PI 08</t>
        </is>
      </c>
      <c r="D33" s="349" t="inlineStr">
        <is>
          <t>PI 07</t>
        </is>
      </c>
      <c r="E33" s="345" t="n">
        <v>12.25</v>
      </c>
      <c r="F33" s="349" t="inlineStr">
        <is>
          <t>200</t>
        </is>
      </c>
      <c r="G33" s="349" t="inlineStr">
        <is>
          <t>Tubo PVC</t>
        </is>
      </c>
      <c r="H33" s="345" t="n">
        <v>0.6</v>
      </c>
      <c r="I33" s="345" t="n">
        <v>5.88</v>
      </c>
      <c r="J33" s="365" t="inlineStr">
        <is>
          <t>PENDENTE</t>
        </is>
      </c>
    </row>
    <row r="34" ht="15" customHeight="1" s="290">
      <c r="A34" s="295" t="inlineStr">
        <is>
          <t>ESGOTO</t>
        </is>
      </c>
      <c r="B34" s="295" t="inlineStr">
        <is>
          <t>T-029</t>
        </is>
      </c>
      <c r="C34" s="295" t="inlineStr">
        <is>
          <t>PI 07</t>
        </is>
      </c>
      <c r="D34" s="334" t="inlineStr">
        <is>
          <t>PV 09</t>
        </is>
      </c>
      <c r="E34" s="340" t="n">
        <v>15.67</v>
      </c>
      <c r="F34" s="334" t="inlineStr">
        <is>
          <t>200</t>
        </is>
      </c>
      <c r="G34" s="334" t="inlineStr">
        <is>
          <t>Tubo PVC</t>
        </is>
      </c>
      <c r="H34" s="340" t="n">
        <v>1.1</v>
      </c>
      <c r="I34" s="340" t="n">
        <v>13.79</v>
      </c>
      <c r="J34" s="365" t="inlineStr">
        <is>
          <t>PENDENTE</t>
        </is>
      </c>
    </row>
    <row r="35" ht="15" customHeight="1" s="290">
      <c r="A35" s="296" t="inlineStr">
        <is>
          <t>ESGOTO</t>
        </is>
      </c>
      <c r="B35" s="296" t="inlineStr">
        <is>
          <t>T-030</t>
        </is>
      </c>
      <c r="C35" s="296" t="inlineStr">
        <is>
          <t>PI 09</t>
        </is>
      </c>
      <c r="D35" s="349" t="inlineStr">
        <is>
          <t>PI 10</t>
        </is>
      </c>
      <c r="E35" s="345" t="n">
        <v>35.04</v>
      </c>
      <c r="F35" s="349" t="inlineStr">
        <is>
          <t>200</t>
        </is>
      </c>
      <c r="G35" s="349" t="inlineStr">
        <is>
          <t>Tubo PVC</t>
        </is>
      </c>
      <c r="H35" s="345" t="n">
        <v>0.73</v>
      </c>
      <c r="I35" s="345" t="n">
        <v>20.34</v>
      </c>
      <c r="J35" s="365" t="inlineStr">
        <is>
          <t>PENDENTE</t>
        </is>
      </c>
    </row>
    <row r="36" ht="15" customHeight="1" s="290">
      <c r="A36" s="295" t="inlineStr">
        <is>
          <t>ESGOTO</t>
        </is>
      </c>
      <c r="B36" s="295" t="inlineStr">
        <is>
          <t>T-031</t>
        </is>
      </c>
      <c r="C36" s="295" t="inlineStr">
        <is>
          <t>PI 10</t>
        </is>
      </c>
      <c r="D36" s="334" t="inlineStr">
        <is>
          <t>PI 11</t>
        </is>
      </c>
      <c r="E36" s="340" t="n">
        <v>28.12</v>
      </c>
      <c r="F36" s="334" t="inlineStr">
        <is>
          <t>200</t>
        </is>
      </c>
      <c r="G36" s="334" t="inlineStr">
        <is>
          <t>Tubo PVC</t>
        </is>
      </c>
      <c r="H36" s="340" t="n">
        <v>0.73</v>
      </c>
      <c r="I36" s="340" t="n">
        <v>16.32</v>
      </c>
      <c r="J36" s="365" t="inlineStr">
        <is>
          <t>PENDENTE</t>
        </is>
      </c>
    </row>
    <row r="37" ht="15" customHeight="1" s="290">
      <c r="A37" s="296" t="inlineStr">
        <is>
          <t>ESGOTO</t>
        </is>
      </c>
      <c r="B37" s="296" t="inlineStr">
        <is>
          <t>T-032</t>
        </is>
      </c>
      <c r="C37" s="296" t="inlineStr">
        <is>
          <t>PI 11</t>
        </is>
      </c>
      <c r="D37" s="349" t="inlineStr">
        <is>
          <t>PI 12</t>
        </is>
      </c>
      <c r="E37" s="345" t="n">
        <v>0.39</v>
      </c>
      <c r="F37" s="349" t="inlineStr">
        <is>
          <t>200</t>
        </is>
      </c>
      <c r="G37" s="349" t="inlineStr">
        <is>
          <t>Tubo PVC</t>
        </is>
      </c>
      <c r="H37" s="345" t="n">
        <v>0.62</v>
      </c>
      <c r="I37" s="345" t="n">
        <v>0.2</v>
      </c>
      <c r="J37" s="365" t="inlineStr">
        <is>
          <t>PENDENTE</t>
        </is>
      </c>
    </row>
    <row r="38" ht="15" customHeight="1" s="290">
      <c r="A38" s="295" t="inlineStr">
        <is>
          <t>ESGOTO</t>
        </is>
      </c>
      <c r="B38" s="295" t="inlineStr">
        <is>
          <t>T-033</t>
        </is>
      </c>
      <c r="C38" s="295" t="inlineStr">
        <is>
          <t>PI 11</t>
        </is>
      </c>
      <c r="D38" s="334" t="inlineStr">
        <is>
          <t>PI 12</t>
        </is>
      </c>
      <c r="E38" s="340" t="n">
        <v>0.23</v>
      </c>
      <c r="F38" s="334" t="inlineStr">
        <is>
          <t>200</t>
        </is>
      </c>
      <c r="G38" s="334" t="inlineStr">
        <is>
          <t>Tubo PVC</t>
        </is>
      </c>
      <c r="H38" s="340" t="n">
        <v>0.62</v>
      </c>
      <c r="I38" s="340" t="n">
        <v>0.12</v>
      </c>
      <c r="J38" s="365" t="inlineStr">
        <is>
          <t>PENDENTE</t>
        </is>
      </c>
    </row>
    <row r="39" ht="15" customHeight="1" s="290">
      <c r="A39" s="296" t="inlineStr">
        <is>
          <t>ESGOTO</t>
        </is>
      </c>
      <c r="B39" s="296" t="inlineStr">
        <is>
          <t>T-034</t>
        </is>
      </c>
      <c r="C39" s="296" t="inlineStr">
        <is>
          <t>PI 12</t>
        </is>
      </c>
      <c r="D39" s="349" t="inlineStr">
        <is>
          <t>PI 13</t>
        </is>
      </c>
      <c r="E39" s="345" t="n">
        <v>9.6</v>
      </c>
      <c r="F39" s="349" t="inlineStr">
        <is>
          <t>200</t>
        </is>
      </c>
      <c r="G39" s="349" t="inlineStr">
        <is>
          <t>Tubo PVC</t>
        </is>
      </c>
      <c r="H39" s="345" t="n">
        <v>0.75</v>
      </c>
      <c r="I39" s="345" t="n">
        <v>5.76</v>
      </c>
      <c r="J39" s="365" t="inlineStr">
        <is>
          <t>PENDENTE</t>
        </is>
      </c>
    </row>
    <row r="40" ht="15" customHeight="1" s="290">
      <c r="A40" s="295" t="inlineStr">
        <is>
          <t>ESGOTO</t>
        </is>
      </c>
      <c r="B40" s="295" t="inlineStr">
        <is>
          <t>T-035</t>
        </is>
      </c>
      <c r="C40" s="295" t="inlineStr">
        <is>
          <t>PI 12</t>
        </is>
      </c>
      <c r="D40" s="334" t="inlineStr">
        <is>
          <t>PI 13</t>
        </is>
      </c>
      <c r="E40" s="340" t="n">
        <v>2</v>
      </c>
      <c r="F40" s="334" t="inlineStr">
        <is>
          <t>200</t>
        </is>
      </c>
      <c r="G40" s="334" t="inlineStr">
        <is>
          <t>Tubo PVC</t>
        </is>
      </c>
      <c r="H40" s="340" t="n">
        <v>0.75</v>
      </c>
      <c r="I40" s="340" t="n">
        <v>1.2</v>
      </c>
      <c r="J40" s="365" t="inlineStr">
        <is>
          <t>PENDENTE</t>
        </is>
      </c>
    </row>
    <row r="41" ht="15" customHeight="1" s="290">
      <c r="A41" s="296" t="inlineStr">
        <is>
          <t>ESGOTO</t>
        </is>
      </c>
      <c r="B41" s="296" t="inlineStr">
        <is>
          <t>T-036</t>
        </is>
      </c>
      <c r="C41" s="296" t="inlineStr">
        <is>
          <t>PI 13</t>
        </is>
      </c>
      <c r="D41" s="349" t="inlineStr">
        <is>
          <t>PI 14</t>
        </is>
      </c>
      <c r="E41" s="345" t="n">
        <v>9.029999999999999</v>
      </c>
      <c r="F41" s="349" t="inlineStr">
        <is>
          <t>200</t>
        </is>
      </c>
      <c r="G41" s="349" t="inlineStr">
        <is>
          <t>Tubo PVC</t>
        </is>
      </c>
      <c r="H41" s="345" t="n">
        <v>0.82</v>
      </c>
      <c r="I41" s="345" t="n">
        <v>5.96</v>
      </c>
      <c r="J41" s="365" t="inlineStr">
        <is>
          <t>PENDENTE</t>
        </is>
      </c>
    </row>
    <row r="42" ht="15" customHeight="1" s="290">
      <c r="A42" s="295" t="inlineStr">
        <is>
          <t>ESGOTO</t>
        </is>
      </c>
      <c r="B42" s="295" t="inlineStr">
        <is>
          <t>T-037</t>
        </is>
      </c>
      <c r="C42" s="295" t="inlineStr">
        <is>
          <t>PI 13</t>
        </is>
      </c>
      <c r="D42" s="334" t="inlineStr">
        <is>
          <t>PI 14</t>
        </is>
      </c>
      <c r="E42" s="340" t="n">
        <v>2</v>
      </c>
      <c r="F42" s="334" t="inlineStr">
        <is>
          <t>200</t>
        </is>
      </c>
      <c r="G42" s="334" t="inlineStr">
        <is>
          <t>Tubo PVC</t>
        </is>
      </c>
      <c r="H42" s="340" t="n">
        <v>0.82</v>
      </c>
      <c r="I42" s="340" t="n">
        <v>1.32</v>
      </c>
      <c r="J42" s="365" t="inlineStr">
        <is>
          <t>PENDENTE</t>
        </is>
      </c>
    </row>
    <row r="43" ht="15" customHeight="1" s="290">
      <c r="A43" s="296" t="inlineStr">
        <is>
          <t>ESGOTO</t>
        </is>
      </c>
      <c r="B43" s="296" t="inlineStr">
        <is>
          <t>T-038</t>
        </is>
      </c>
      <c r="C43" s="296" t="inlineStr">
        <is>
          <t>PI 15</t>
        </is>
      </c>
      <c r="D43" s="349" t="inlineStr">
        <is>
          <t>PI 16</t>
        </is>
      </c>
      <c r="E43" s="345" t="n">
        <v>2.87</v>
      </c>
      <c r="F43" s="349" t="inlineStr">
        <is>
          <t>200</t>
        </is>
      </c>
      <c r="G43" s="349" t="inlineStr">
        <is>
          <t>Tubo PVC</t>
        </is>
      </c>
      <c r="H43" s="345" t="n">
        <v>0.6</v>
      </c>
      <c r="I43" s="345" t="n">
        <v>1.38</v>
      </c>
      <c r="J43" s="365" t="inlineStr">
        <is>
          <t>PENDENTE</t>
        </is>
      </c>
    </row>
    <row r="44" ht="15" customHeight="1" s="290">
      <c r="A44" s="295" t="inlineStr">
        <is>
          <t>ESGOTO</t>
        </is>
      </c>
      <c r="B44" s="295" t="inlineStr">
        <is>
          <t>T-039</t>
        </is>
      </c>
      <c r="C44" s="295" t="inlineStr">
        <is>
          <t>PI 15</t>
        </is>
      </c>
      <c r="D44" s="334" t="inlineStr">
        <is>
          <t>PI 16</t>
        </is>
      </c>
      <c r="E44" s="340" t="n">
        <v>1.72</v>
      </c>
      <c r="F44" s="334" t="inlineStr">
        <is>
          <t>200</t>
        </is>
      </c>
      <c r="G44" s="334" t="inlineStr">
        <is>
          <t>Tubo PVC</t>
        </is>
      </c>
      <c r="H44" s="340" t="n">
        <v>0.6</v>
      </c>
      <c r="I44" s="340" t="n">
        <v>0.83</v>
      </c>
      <c r="J44" s="365" t="inlineStr">
        <is>
          <t>PENDENTE</t>
        </is>
      </c>
    </row>
    <row r="45" ht="15" customHeight="1" s="290">
      <c r="A45" s="296" t="inlineStr">
        <is>
          <t>ESGOTO</t>
        </is>
      </c>
      <c r="B45" s="296" t="inlineStr">
        <is>
          <t>T-040</t>
        </is>
      </c>
      <c r="C45" s="296" t="inlineStr">
        <is>
          <t>PI 16</t>
        </is>
      </c>
      <c r="D45" s="349" t="inlineStr">
        <is>
          <t>PI 14</t>
        </is>
      </c>
      <c r="E45" s="345" t="n">
        <v>0.6899999999999999</v>
      </c>
      <c r="F45" s="349" t="inlineStr">
        <is>
          <t>200</t>
        </is>
      </c>
      <c r="G45" s="349" t="inlineStr">
        <is>
          <t>Tubo PVC</t>
        </is>
      </c>
      <c r="H45" s="345" t="n">
        <v>0.7</v>
      </c>
      <c r="I45" s="345" t="n">
        <v>0.39</v>
      </c>
      <c r="J45" s="365" t="inlineStr">
        <is>
          <t>PENDENTE</t>
        </is>
      </c>
    </row>
    <row r="46" ht="15" customHeight="1" s="290">
      <c r="A46" s="295" t="inlineStr">
        <is>
          <t>ESGOTO</t>
        </is>
      </c>
      <c r="B46" s="295" t="inlineStr">
        <is>
          <t>T-041</t>
        </is>
      </c>
      <c r="C46" s="295" t="inlineStr">
        <is>
          <t>PI 16</t>
        </is>
      </c>
      <c r="D46" s="334" t="inlineStr">
        <is>
          <t>PI 14</t>
        </is>
      </c>
      <c r="E46" s="340" t="n">
        <v>0.41</v>
      </c>
      <c r="F46" s="334" t="inlineStr">
        <is>
          <t>200</t>
        </is>
      </c>
      <c r="G46" s="334" t="inlineStr">
        <is>
          <t>Tubo PVC</t>
        </is>
      </c>
      <c r="H46" s="340" t="n">
        <v>0.7</v>
      </c>
      <c r="I46" s="340" t="n">
        <v>0.23</v>
      </c>
      <c r="J46" s="365" t="inlineStr">
        <is>
          <t>PENDENTE</t>
        </is>
      </c>
    </row>
    <row r="47" ht="15" customHeight="1" s="290">
      <c r="A47" s="296" t="inlineStr">
        <is>
          <t>ESGOTO</t>
        </is>
      </c>
      <c r="B47" s="296" t="inlineStr">
        <is>
          <t>T-042</t>
        </is>
      </c>
      <c r="C47" s="296" t="inlineStr">
        <is>
          <t>PI 14</t>
        </is>
      </c>
      <c r="D47" s="349" t="inlineStr">
        <is>
          <t>PV 07</t>
        </is>
      </c>
      <c r="E47" s="345" t="n">
        <v>10.11</v>
      </c>
      <c r="F47" s="349" t="inlineStr">
        <is>
          <t>200</t>
        </is>
      </c>
      <c r="G47" s="349" t="inlineStr">
        <is>
          <t>Tubo PVC</t>
        </is>
      </c>
      <c r="H47" s="345" t="n">
        <v>0.9</v>
      </c>
      <c r="I47" s="345" t="n">
        <v>7.28</v>
      </c>
      <c r="J47" s="365" t="inlineStr">
        <is>
          <t>PENDENTE</t>
        </is>
      </c>
    </row>
    <row r="48" ht="15" customHeight="1" s="290">
      <c r="A48" s="295" t="inlineStr">
        <is>
          <t>ESGOTO</t>
        </is>
      </c>
      <c r="B48" s="295" t="inlineStr">
        <is>
          <t>T-043</t>
        </is>
      </c>
      <c r="C48" s="295" t="inlineStr">
        <is>
          <t>PI 17</t>
        </is>
      </c>
      <c r="D48" s="334" t="inlineStr">
        <is>
          <t>PI 18</t>
        </is>
      </c>
      <c r="E48" s="340" t="n">
        <v>17.02</v>
      </c>
      <c r="F48" s="334" t="inlineStr">
        <is>
          <t>200</t>
        </is>
      </c>
      <c r="G48" s="334" t="inlineStr">
        <is>
          <t>Tubo PVC</t>
        </is>
      </c>
      <c r="H48" s="340" t="n">
        <v>0.6</v>
      </c>
      <c r="I48" s="340" t="n">
        <v>8.17</v>
      </c>
      <c r="J48" s="365" t="inlineStr">
        <is>
          <t>PENDENTE</t>
        </is>
      </c>
    </row>
    <row r="49" ht="15" customHeight="1" s="290">
      <c r="A49" s="296" t="inlineStr">
        <is>
          <t>ESGOTO</t>
        </is>
      </c>
      <c r="B49" s="296" t="inlineStr">
        <is>
          <t>T-044</t>
        </is>
      </c>
      <c r="C49" s="296" t="inlineStr">
        <is>
          <t>PI 18</t>
        </is>
      </c>
      <c r="D49" s="349" t="inlineStr">
        <is>
          <t>PI 19</t>
        </is>
      </c>
      <c r="E49" s="345" t="n">
        <v>4.04</v>
      </c>
      <c r="F49" s="349" t="inlineStr">
        <is>
          <t>200</t>
        </is>
      </c>
      <c r="G49" s="349" t="inlineStr">
        <is>
          <t>Tubo PVC</t>
        </is>
      </c>
      <c r="H49" s="345" t="n">
        <v>0.71</v>
      </c>
      <c r="I49" s="345" t="n">
        <v>2.29</v>
      </c>
      <c r="J49" s="365" t="inlineStr">
        <is>
          <t>PENDENTE</t>
        </is>
      </c>
    </row>
    <row r="50" ht="15" customHeight="1" s="290">
      <c r="A50" s="295" t="inlineStr">
        <is>
          <t>ESGOTO</t>
        </is>
      </c>
      <c r="B50" s="295" t="inlineStr">
        <is>
          <t>T-045</t>
        </is>
      </c>
      <c r="C50" s="295" t="inlineStr">
        <is>
          <t>PI 18</t>
        </is>
      </c>
      <c r="D50" s="334" t="inlineStr">
        <is>
          <t>PI 19</t>
        </is>
      </c>
      <c r="E50" s="340" t="n">
        <v>2</v>
      </c>
      <c r="F50" s="334" t="inlineStr">
        <is>
          <t>200</t>
        </is>
      </c>
      <c r="G50" s="334" t="inlineStr">
        <is>
          <t>Tubo PVC</t>
        </is>
      </c>
      <c r="H50" s="340" t="n">
        <v>0.71</v>
      </c>
      <c r="I50" s="340" t="n">
        <v>1.14</v>
      </c>
      <c r="J50" s="365" t="inlineStr">
        <is>
          <t>PENDENTE</t>
        </is>
      </c>
    </row>
    <row r="51" ht="15" customHeight="1" s="290">
      <c r="A51" s="296" t="inlineStr">
        <is>
          <t>ESGOTO</t>
        </is>
      </c>
      <c r="B51" s="296" t="inlineStr">
        <is>
          <t>T-046</t>
        </is>
      </c>
      <c r="C51" s="296" t="inlineStr">
        <is>
          <t>PI 19</t>
        </is>
      </c>
      <c r="D51" s="349" t="inlineStr">
        <is>
          <t>PI 13</t>
        </is>
      </c>
      <c r="E51" s="345" t="n">
        <v>12.2</v>
      </c>
      <c r="F51" s="349" t="inlineStr">
        <is>
          <t>200</t>
        </is>
      </c>
      <c r="G51" s="349" t="inlineStr">
        <is>
          <t>Tubo PVC</t>
        </is>
      </c>
      <c r="H51" s="345" t="n">
        <v>0.83</v>
      </c>
      <c r="I51" s="345" t="n">
        <v>8.15</v>
      </c>
      <c r="J51" s="365" t="inlineStr">
        <is>
          <t>PENDENTE</t>
        </is>
      </c>
    </row>
    <row r="52" ht="15" customHeight="1" s="290">
      <c r="A52" s="295" t="inlineStr">
        <is>
          <t>ESGOTO</t>
        </is>
      </c>
      <c r="B52" s="295" t="inlineStr">
        <is>
          <t>T-047</t>
        </is>
      </c>
      <c r="C52" s="295" t="inlineStr">
        <is>
          <t>PI 17</t>
        </is>
      </c>
      <c r="D52" s="334" t="inlineStr">
        <is>
          <t>PI 20</t>
        </is>
      </c>
      <c r="E52" s="340" t="n">
        <v>4.63</v>
      </c>
      <c r="F52" s="334" t="inlineStr">
        <is>
          <t>200</t>
        </is>
      </c>
      <c r="G52" s="334" t="inlineStr">
        <is>
          <t>Tubo PVC</t>
        </is>
      </c>
      <c r="H52" s="340" t="n">
        <v>0.6</v>
      </c>
      <c r="I52" s="340" t="n">
        <v>2.22</v>
      </c>
      <c r="J52" s="365" t="inlineStr">
        <is>
          <t>PENDENTE</t>
        </is>
      </c>
    </row>
    <row r="53" ht="15" customHeight="1" s="290">
      <c r="A53" s="296" t="inlineStr">
        <is>
          <t>ESGOTO</t>
        </is>
      </c>
      <c r="B53" s="296" t="inlineStr">
        <is>
          <t>T-048</t>
        </is>
      </c>
      <c r="C53" s="296" t="inlineStr">
        <is>
          <t>PI 20</t>
        </is>
      </c>
      <c r="D53" s="349" t="inlineStr">
        <is>
          <t>PI 17</t>
        </is>
      </c>
      <c r="E53" s="345" t="n">
        <v>2</v>
      </c>
      <c r="F53" s="349" t="inlineStr">
        <is>
          <t>200</t>
        </is>
      </c>
      <c r="G53" s="349" t="inlineStr">
        <is>
          <t>Tubo PVC</t>
        </is>
      </c>
      <c r="H53" s="345" t="n">
        <v>0.6</v>
      </c>
      <c r="I53" s="345" t="n">
        <v>0.96</v>
      </c>
      <c r="J53" s="365" t="inlineStr">
        <is>
          <t>PENDENTE</t>
        </is>
      </c>
    </row>
    <row r="54" ht="15" customHeight="1" s="290">
      <c r="A54" s="295" t="inlineStr">
        <is>
          <t>ESGOTO</t>
        </is>
      </c>
      <c r="B54" s="295" t="inlineStr">
        <is>
          <t>T-049</t>
        </is>
      </c>
      <c r="C54" s="295" t="inlineStr">
        <is>
          <t>PI 20</t>
        </is>
      </c>
      <c r="D54" s="334" t="inlineStr">
        <is>
          <t>PI 21</t>
        </is>
      </c>
      <c r="E54" s="340" t="n">
        <v>16.71</v>
      </c>
      <c r="F54" s="334" t="inlineStr">
        <is>
          <t>200</t>
        </is>
      </c>
      <c r="G54" s="334" t="inlineStr">
        <is>
          <t>Tubo PVC</t>
        </is>
      </c>
      <c r="H54" s="340" t="n">
        <v>0.6</v>
      </c>
      <c r="I54" s="340" t="n">
        <v>8.02</v>
      </c>
      <c r="J54" s="365" t="inlineStr">
        <is>
          <t>PENDENTE</t>
        </is>
      </c>
    </row>
    <row r="55" ht="15" customHeight="1" s="290">
      <c r="A55" s="296" t="inlineStr">
        <is>
          <t>ESGOTO</t>
        </is>
      </c>
      <c r="B55" s="296" t="inlineStr">
        <is>
          <t>T-050</t>
        </is>
      </c>
      <c r="C55" s="296" t="inlineStr">
        <is>
          <t>PI 21</t>
        </is>
      </c>
      <c r="D55" s="349" t="inlineStr">
        <is>
          <t>PV 05</t>
        </is>
      </c>
      <c r="E55" s="345" t="n">
        <v>10.65</v>
      </c>
      <c r="F55" s="349" t="inlineStr">
        <is>
          <t>200</t>
        </is>
      </c>
      <c r="G55" s="349" t="inlineStr">
        <is>
          <t>Tubo PVC</t>
        </is>
      </c>
      <c r="H55" s="345" t="n">
        <v>0.7</v>
      </c>
      <c r="I55" s="345" t="n">
        <v>5.96</v>
      </c>
      <c r="J55" s="365" t="inlineStr">
        <is>
          <t>PENDENTE</t>
        </is>
      </c>
    </row>
    <row r="56" ht="15" customHeight="1" s="290">
      <c r="A56" s="295" t="inlineStr">
        <is>
          <t>ESGOTO</t>
        </is>
      </c>
      <c r="B56" s="295" t="inlineStr">
        <is>
          <t>T-051</t>
        </is>
      </c>
      <c r="C56" s="295" t="inlineStr">
        <is>
          <t>PI 23</t>
        </is>
      </c>
      <c r="D56" s="334" t="inlineStr">
        <is>
          <t>PI 20</t>
        </is>
      </c>
      <c r="E56" s="340" t="n">
        <v>6.97</v>
      </c>
      <c r="F56" s="334" t="inlineStr">
        <is>
          <t>200</t>
        </is>
      </c>
      <c r="G56" s="334" t="inlineStr">
        <is>
          <t>Tubo PVC</t>
        </is>
      </c>
      <c r="H56" s="340" t="n">
        <v>0.6</v>
      </c>
      <c r="I56" s="340" t="n">
        <v>3.35</v>
      </c>
      <c r="J56" s="365" t="inlineStr">
        <is>
          <t>PENDENTE</t>
        </is>
      </c>
    </row>
    <row r="57" ht="15" customHeight="1" s="290">
      <c r="A57" s="296" t="inlineStr">
        <is>
          <t>ESGOTO</t>
        </is>
      </c>
      <c r="B57" s="296" t="inlineStr">
        <is>
          <t>T-052</t>
        </is>
      </c>
      <c r="C57" s="296" t="inlineStr">
        <is>
          <t>PI 20</t>
        </is>
      </c>
      <c r="D57" s="349" t="inlineStr">
        <is>
          <t>PI 23</t>
        </is>
      </c>
      <c r="E57" s="345" t="n">
        <v>2</v>
      </c>
      <c r="F57" s="349" t="inlineStr">
        <is>
          <t>200</t>
        </is>
      </c>
      <c r="G57" s="349" t="inlineStr">
        <is>
          <t>Tubo PVC</t>
        </is>
      </c>
      <c r="H57" s="345" t="n">
        <v>0.6</v>
      </c>
      <c r="I57" s="345" t="n">
        <v>0.96</v>
      </c>
      <c r="J57" s="365" t="inlineStr">
        <is>
          <t>PENDENTE</t>
        </is>
      </c>
    </row>
    <row r="58" ht="15" customHeight="1" s="290">
      <c r="A58" s="295" t="inlineStr">
        <is>
          <t>ESGOTO</t>
        </is>
      </c>
      <c r="B58" s="295" t="inlineStr">
        <is>
          <t>T-053</t>
        </is>
      </c>
      <c r="C58" s="295" t="inlineStr">
        <is>
          <t>PI 23</t>
        </is>
      </c>
      <c r="D58" s="334" t="inlineStr">
        <is>
          <t>PI 24</t>
        </is>
      </c>
      <c r="E58" s="340" t="n">
        <v>3.39</v>
      </c>
      <c r="F58" s="334" t="inlineStr">
        <is>
          <t>200</t>
        </is>
      </c>
      <c r="G58" s="334" t="inlineStr">
        <is>
          <t>Tubo PVC</t>
        </is>
      </c>
      <c r="H58" s="340" t="n">
        <v>0.72</v>
      </c>
      <c r="I58" s="340" t="n">
        <v>1.97</v>
      </c>
      <c r="J58" s="365" t="inlineStr">
        <is>
          <t>PENDENTE</t>
        </is>
      </c>
    </row>
    <row r="59" ht="15" customHeight="1" s="290">
      <c r="A59" s="296" t="inlineStr">
        <is>
          <t>ESGOTO</t>
        </is>
      </c>
      <c r="B59" s="296" t="inlineStr">
        <is>
          <t>T-054</t>
        </is>
      </c>
      <c r="C59" s="296" t="inlineStr">
        <is>
          <t>PI 24</t>
        </is>
      </c>
      <c r="D59" s="349" t="inlineStr">
        <is>
          <t>PI 25</t>
        </is>
      </c>
      <c r="E59" s="345" t="n">
        <v>13.45</v>
      </c>
      <c r="F59" s="349" t="inlineStr">
        <is>
          <t>200</t>
        </is>
      </c>
      <c r="G59" s="349" t="inlineStr">
        <is>
          <t>Tubo PVC</t>
        </is>
      </c>
      <c r="H59" s="345" t="n">
        <v>0.85</v>
      </c>
      <c r="I59" s="345" t="n">
        <v>9.15</v>
      </c>
      <c r="J59" s="365" t="inlineStr">
        <is>
          <t>PENDENTE</t>
        </is>
      </c>
    </row>
    <row r="60" ht="15" customHeight="1" s="290">
      <c r="A60" s="295" t="inlineStr">
        <is>
          <t>ESGOTO</t>
        </is>
      </c>
      <c r="B60" s="295" t="inlineStr">
        <is>
          <t>T-055</t>
        </is>
      </c>
      <c r="C60" s="295" t="inlineStr">
        <is>
          <t>PI 23</t>
        </is>
      </c>
      <c r="D60" s="334" t="inlineStr">
        <is>
          <t>PI 24</t>
        </is>
      </c>
      <c r="E60" s="340" t="n">
        <v>2</v>
      </c>
      <c r="F60" s="334" t="inlineStr">
        <is>
          <t>200</t>
        </is>
      </c>
      <c r="G60" s="334" t="inlineStr">
        <is>
          <t>Tubo PVC</t>
        </is>
      </c>
      <c r="H60" s="340" t="n">
        <v>0.72</v>
      </c>
      <c r="I60" s="340" t="n">
        <v>1.16</v>
      </c>
      <c r="J60" s="365" t="inlineStr">
        <is>
          <t>PENDENTE</t>
        </is>
      </c>
    </row>
    <row r="61" ht="15" customHeight="1" s="290">
      <c r="A61" s="296" t="inlineStr">
        <is>
          <t>ESGOTO</t>
        </is>
      </c>
      <c r="B61" s="296" t="inlineStr">
        <is>
          <t>T-056</t>
        </is>
      </c>
      <c r="C61" s="296" t="inlineStr">
        <is>
          <t>PI 25</t>
        </is>
      </c>
      <c r="D61" s="349" t="inlineStr">
        <is>
          <t>PI 26</t>
        </is>
      </c>
      <c r="E61" s="345" t="n">
        <v>15.96</v>
      </c>
      <c r="F61" s="349" t="inlineStr">
        <is>
          <t>200</t>
        </is>
      </c>
      <c r="G61" s="349" t="inlineStr">
        <is>
          <t>Tubo PVC</t>
        </is>
      </c>
      <c r="H61" s="345" t="n">
        <v>0.95</v>
      </c>
      <c r="I61" s="345" t="n">
        <v>12.13</v>
      </c>
      <c r="J61" s="365" t="inlineStr">
        <is>
          <t>PENDENTE</t>
        </is>
      </c>
    </row>
    <row r="62" ht="15" customHeight="1" s="290">
      <c r="A62" s="295" t="inlineStr">
        <is>
          <t>ESGOTO</t>
        </is>
      </c>
      <c r="B62" s="295" t="inlineStr">
        <is>
          <t>T-057</t>
        </is>
      </c>
      <c r="C62" s="295" t="inlineStr">
        <is>
          <t>PI 27</t>
        </is>
      </c>
      <c r="D62" s="334" t="inlineStr">
        <is>
          <t>PI 26</t>
        </is>
      </c>
      <c r="E62" s="340" t="n">
        <v>8.9</v>
      </c>
      <c r="F62" s="334" t="inlineStr">
        <is>
          <t>200</t>
        </is>
      </c>
      <c r="G62" s="334" t="inlineStr">
        <is>
          <t>Tubo PVC</t>
        </is>
      </c>
      <c r="H62" s="340" t="n">
        <v>0.82</v>
      </c>
      <c r="I62" s="340" t="n">
        <v>5.87</v>
      </c>
      <c r="J62" s="365" t="inlineStr">
        <is>
          <t>PENDENTE</t>
        </is>
      </c>
    </row>
    <row r="63" ht="15" customHeight="1" s="290">
      <c r="A63" s="296" t="inlineStr">
        <is>
          <t>ESGOTO</t>
        </is>
      </c>
      <c r="B63" s="296" t="inlineStr">
        <is>
          <t>T-058</t>
        </is>
      </c>
      <c r="C63" s="296" t="inlineStr">
        <is>
          <t>PI 26</t>
        </is>
      </c>
      <c r="D63" s="349" t="inlineStr">
        <is>
          <t>PI 28</t>
        </is>
      </c>
      <c r="E63" s="345" t="n">
        <v>7.87</v>
      </c>
      <c r="F63" s="349" t="inlineStr">
        <is>
          <t>200</t>
        </is>
      </c>
      <c r="G63" s="349" t="inlineStr">
        <is>
          <t>Tubo PVC</t>
        </is>
      </c>
      <c r="H63" s="345" t="n">
        <v>1</v>
      </c>
      <c r="I63" s="345" t="n">
        <v>6.3</v>
      </c>
      <c r="J63" s="365" t="inlineStr">
        <is>
          <t>PENDENTE</t>
        </is>
      </c>
    </row>
    <row r="64" ht="15" customHeight="1" s="290">
      <c r="A64" s="295" t="inlineStr">
        <is>
          <t>ESGOTO</t>
        </is>
      </c>
      <c r="B64" s="295" t="inlineStr">
        <is>
          <t>T-059</t>
        </is>
      </c>
      <c r="C64" s="295" t="inlineStr">
        <is>
          <t>PI 28</t>
        </is>
      </c>
      <c r="D64" s="334" t="inlineStr">
        <is>
          <t>PI 29</t>
        </is>
      </c>
      <c r="E64" s="340" t="n">
        <v>0.83</v>
      </c>
      <c r="F64" s="334" t="inlineStr">
        <is>
          <t>200</t>
        </is>
      </c>
      <c r="G64" s="334" t="inlineStr">
        <is>
          <t>Tubo PVC</t>
        </is>
      </c>
      <c r="H64" s="340" t="n">
        <v>0.97</v>
      </c>
      <c r="I64" s="340" t="n">
        <v>0.65</v>
      </c>
      <c r="J64" s="365" t="inlineStr">
        <is>
          <t>PENDENTE</t>
        </is>
      </c>
    </row>
    <row r="65" ht="15" customHeight="1" s="290">
      <c r="A65" s="296" t="inlineStr">
        <is>
          <t>ESGOTO</t>
        </is>
      </c>
      <c r="B65" s="296" t="inlineStr">
        <is>
          <t>T-060</t>
        </is>
      </c>
      <c r="C65" s="296" t="inlineStr">
        <is>
          <t>PI 29</t>
        </is>
      </c>
      <c r="D65" s="349" t="inlineStr">
        <is>
          <t>PI 30</t>
        </is>
      </c>
      <c r="E65" s="345" t="n">
        <v>12.99</v>
      </c>
      <c r="F65" s="349" t="inlineStr">
        <is>
          <t>200</t>
        </is>
      </c>
      <c r="G65" s="349" t="inlineStr">
        <is>
          <t>Tubo PVC</t>
        </is>
      </c>
      <c r="H65" s="345" t="n">
        <v>1.18</v>
      </c>
      <c r="I65" s="345" t="n">
        <v>12.21</v>
      </c>
      <c r="J65" s="365" t="inlineStr">
        <is>
          <t>PENDENTE</t>
        </is>
      </c>
    </row>
    <row r="66" ht="15" customHeight="1" s="290">
      <c r="A66" s="295" t="inlineStr">
        <is>
          <t>ESGOTO</t>
        </is>
      </c>
      <c r="B66" s="295" t="inlineStr">
        <is>
          <t>T-061</t>
        </is>
      </c>
      <c r="C66" s="295" t="inlineStr">
        <is>
          <t>PI 30</t>
        </is>
      </c>
      <c r="D66" s="334" t="inlineStr">
        <is>
          <t>PV 03</t>
        </is>
      </c>
      <c r="E66" s="340" t="n">
        <v>15.62</v>
      </c>
      <c r="F66" s="334" t="inlineStr">
        <is>
          <t>200</t>
        </is>
      </c>
      <c r="G66" s="334" t="inlineStr">
        <is>
          <t>Tubo PVC</t>
        </is>
      </c>
      <c r="H66" s="340" t="n">
        <v>1.27</v>
      </c>
      <c r="I66" s="340" t="n">
        <v>15.93</v>
      </c>
      <c r="J66" s="365" t="inlineStr">
        <is>
          <t>PENDENTE</t>
        </is>
      </c>
    </row>
    <row r="67" ht="15" customHeight="1" s="290">
      <c r="A67" s="296" t="inlineStr">
        <is>
          <t>ESGOTO</t>
        </is>
      </c>
      <c r="B67" s="296" t="inlineStr">
        <is>
          <t>T-062</t>
        </is>
      </c>
      <c r="C67" s="296" t="inlineStr">
        <is>
          <t>PI 31</t>
        </is>
      </c>
      <c r="D67" s="349" t="inlineStr">
        <is>
          <t>PI 32</t>
        </is>
      </c>
      <c r="E67" s="345" t="n">
        <v>17.81</v>
      </c>
      <c r="F67" s="349" t="inlineStr">
        <is>
          <t>200</t>
        </is>
      </c>
      <c r="G67" s="349" t="inlineStr">
        <is>
          <t>Tubo PVC</t>
        </is>
      </c>
      <c r="H67" s="345" t="n">
        <v>0.6</v>
      </c>
      <c r="I67" s="345" t="n">
        <v>8.550000000000001</v>
      </c>
      <c r="J67" s="365" t="inlineStr">
        <is>
          <t>PENDENTE</t>
        </is>
      </c>
    </row>
    <row r="68" ht="15" customHeight="1" s="290">
      <c r="A68" s="295" t="inlineStr">
        <is>
          <t>ESGOTO</t>
        </is>
      </c>
      <c r="B68" s="295" t="inlineStr">
        <is>
          <t>T-063</t>
        </is>
      </c>
      <c r="C68" s="295" t="inlineStr">
        <is>
          <t>PI 32</t>
        </is>
      </c>
      <c r="D68" s="334" t="inlineStr">
        <is>
          <t>PI 33</t>
        </is>
      </c>
      <c r="E68" s="340" t="n">
        <v>2.05</v>
      </c>
      <c r="F68" s="334" t="inlineStr">
        <is>
          <t>200</t>
        </is>
      </c>
      <c r="G68" s="334" t="inlineStr">
        <is>
          <t>Tubo PVC</t>
        </is>
      </c>
      <c r="H68" s="340" t="n">
        <v>0.77</v>
      </c>
      <c r="I68" s="340" t="n">
        <v>1.27</v>
      </c>
      <c r="J68" s="365" t="inlineStr">
        <is>
          <t>PENDENTE</t>
        </is>
      </c>
    </row>
    <row r="69" ht="15" customHeight="1" s="290">
      <c r="A69" s="296" t="inlineStr">
        <is>
          <t>ESGOTO</t>
        </is>
      </c>
      <c r="B69" s="296" t="inlineStr">
        <is>
          <t>T-064</t>
        </is>
      </c>
      <c r="C69" s="296" t="inlineStr">
        <is>
          <t>PI 32</t>
        </is>
      </c>
      <c r="D69" s="349" t="inlineStr">
        <is>
          <t>PI 33</t>
        </is>
      </c>
      <c r="E69" s="345" t="n">
        <v>1.23</v>
      </c>
      <c r="F69" s="349" t="inlineStr">
        <is>
          <t>200</t>
        </is>
      </c>
      <c r="G69" s="349" t="inlineStr">
        <is>
          <t>Tubo PVC</t>
        </is>
      </c>
      <c r="H69" s="345" t="n">
        <v>0.77</v>
      </c>
      <c r="I69" s="345" t="n">
        <v>0.76</v>
      </c>
      <c r="J69" s="365" t="inlineStr">
        <is>
          <t>PENDENTE</t>
        </is>
      </c>
    </row>
    <row r="70" ht="15" customHeight="1" s="290">
      <c r="A70" s="295" t="inlineStr">
        <is>
          <t>ESGOTO</t>
        </is>
      </c>
      <c r="B70" s="295" t="inlineStr">
        <is>
          <t>T-065</t>
        </is>
      </c>
      <c r="C70" s="295" t="inlineStr">
        <is>
          <t>PI 33</t>
        </is>
      </c>
      <c r="D70" s="334" t="inlineStr">
        <is>
          <t>PI 34</t>
        </is>
      </c>
      <c r="E70" s="340" t="n">
        <v>9.289999999999999</v>
      </c>
      <c r="F70" s="334" t="inlineStr">
        <is>
          <t>200</t>
        </is>
      </c>
      <c r="G70" s="334" t="inlineStr">
        <is>
          <t>Tubo PVC</t>
        </is>
      </c>
      <c r="H70" s="340" t="n">
        <v>0.88</v>
      </c>
      <c r="I70" s="340" t="n">
        <v>6.55</v>
      </c>
      <c r="J70" s="365" t="inlineStr">
        <is>
          <t>PENDENTE</t>
        </is>
      </c>
    </row>
    <row r="71" ht="15" customHeight="1" s="290">
      <c r="A71" s="296" t="inlineStr">
        <is>
          <t>ESGOTO</t>
        </is>
      </c>
      <c r="B71" s="296" t="inlineStr">
        <is>
          <t>T-066</t>
        </is>
      </c>
      <c r="C71" s="296" t="inlineStr">
        <is>
          <t>PI 33</t>
        </is>
      </c>
      <c r="D71" s="349" t="inlineStr">
        <is>
          <t>PI 34</t>
        </is>
      </c>
      <c r="E71" s="345" t="n">
        <v>2</v>
      </c>
      <c r="F71" s="349" t="inlineStr">
        <is>
          <t>200</t>
        </is>
      </c>
      <c r="G71" s="349" t="inlineStr">
        <is>
          <t>Tubo PVC</t>
        </is>
      </c>
      <c r="H71" s="345" t="n">
        <v>0.88</v>
      </c>
      <c r="I71" s="345" t="n">
        <v>1.41</v>
      </c>
      <c r="J71" s="365" t="inlineStr">
        <is>
          <t>PENDENTE</t>
        </is>
      </c>
    </row>
    <row r="72" ht="15" customHeight="1" s="290">
      <c r="A72" s="295" t="inlineStr">
        <is>
          <t>ESGOTO</t>
        </is>
      </c>
      <c r="B72" s="295" t="inlineStr">
        <is>
          <t>T-067</t>
        </is>
      </c>
      <c r="C72" s="295" t="inlineStr">
        <is>
          <t>PI 35</t>
        </is>
      </c>
      <c r="D72" s="334" t="inlineStr">
        <is>
          <t>PI 34</t>
        </is>
      </c>
      <c r="E72" s="340" t="n">
        <v>2</v>
      </c>
      <c r="F72" s="334" t="inlineStr">
        <is>
          <t>200</t>
        </is>
      </c>
      <c r="G72" s="334" t="inlineStr">
        <is>
          <t>Tubo PVC</t>
        </is>
      </c>
      <c r="H72" s="340" t="n">
        <v>0.71</v>
      </c>
      <c r="I72" s="340" t="n">
        <v>1.13</v>
      </c>
      <c r="J72" s="365" t="inlineStr">
        <is>
          <t>PENDENTE</t>
        </is>
      </c>
    </row>
    <row r="73" ht="15" customHeight="1" s="290">
      <c r="A73" s="296" t="inlineStr">
        <is>
          <t>ESGOTO</t>
        </is>
      </c>
      <c r="B73" s="296" t="inlineStr">
        <is>
          <t>T-068</t>
        </is>
      </c>
      <c r="C73" s="296" t="inlineStr">
        <is>
          <t>PV 06</t>
        </is>
      </c>
      <c r="D73" s="349" t="inlineStr">
        <is>
          <t>PV 07</t>
        </is>
      </c>
      <c r="E73" s="345" t="n">
        <v>2</v>
      </c>
      <c r="F73" s="349" t="inlineStr">
        <is>
          <t>200</t>
        </is>
      </c>
      <c r="G73" s="349" t="inlineStr">
        <is>
          <t>Tubo PVC</t>
        </is>
      </c>
      <c r="H73" s="345" t="n">
        <v>0.9</v>
      </c>
      <c r="I73" s="345" t="n">
        <v>1.44</v>
      </c>
      <c r="J73" s="365" t="inlineStr">
        <is>
          <t>PENDENTE</t>
        </is>
      </c>
    </row>
    <row r="74" ht="15" customHeight="1" s="290">
      <c r="A74" s="295" t="inlineStr">
        <is>
          <t>ESGOTO</t>
        </is>
      </c>
      <c r="B74" s="295" t="inlineStr">
        <is>
          <t>T-069</t>
        </is>
      </c>
      <c r="C74" s="295" t="inlineStr">
        <is>
          <t>PI 46</t>
        </is>
      </c>
      <c r="D74" s="334" t="inlineStr">
        <is>
          <t>PI 36</t>
        </is>
      </c>
      <c r="E74" s="340" t="n">
        <v>23.81</v>
      </c>
      <c r="F74" s="334" t="inlineStr">
        <is>
          <t>200</t>
        </is>
      </c>
      <c r="G74" s="334" t="inlineStr">
        <is>
          <t>Tubo PVC</t>
        </is>
      </c>
      <c r="H74" s="340" t="n">
        <v>0.75</v>
      </c>
      <c r="I74" s="340" t="n">
        <v>14.36</v>
      </c>
      <c r="J74" s="365" t="inlineStr">
        <is>
          <t>PENDENTE</t>
        </is>
      </c>
    </row>
    <row r="75" ht="15" customHeight="1" s="290">
      <c r="A75" s="296" t="inlineStr">
        <is>
          <t>ESGOTO</t>
        </is>
      </c>
      <c r="B75" s="296" t="inlineStr">
        <is>
          <t>T-070</t>
        </is>
      </c>
      <c r="C75" s="296" t="inlineStr">
        <is>
          <t>PI 47</t>
        </is>
      </c>
      <c r="D75" s="349" t="inlineStr">
        <is>
          <t>PI 41</t>
        </is>
      </c>
      <c r="E75" s="345" t="n">
        <v>22.06</v>
      </c>
      <c r="F75" s="349" t="inlineStr">
        <is>
          <t>200</t>
        </is>
      </c>
      <c r="G75" s="349" t="inlineStr">
        <is>
          <t>Tubo PVC</t>
        </is>
      </c>
      <c r="H75" s="345" t="n">
        <v>0.86</v>
      </c>
      <c r="I75" s="345" t="n">
        <v>15.18</v>
      </c>
      <c r="J75" s="365" t="inlineStr">
        <is>
          <t>PENDENTE</t>
        </is>
      </c>
    </row>
    <row r="76" ht="15" customHeight="1" s="290">
      <c r="A76" s="295" t="inlineStr">
        <is>
          <t>ESGOTO</t>
        </is>
      </c>
      <c r="B76" s="295" t="inlineStr">
        <is>
          <t>T-071</t>
        </is>
      </c>
      <c r="C76" s="295" t="inlineStr">
        <is>
          <t>PI 47</t>
        </is>
      </c>
      <c r="D76" s="334" t="inlineStr">
        <is>
          <t>PI 48</t>
        </is>
      </c>
      <c r="E76" s="340" t="n">
        <v>18.69</v>
      </c>
      <c r="F76" s="334" t="inlineStr">
        <is>
          <t>200</t>
        </is>
      </c>
      <c r="G76" s="334" t="inlineStr">
        <is>
          <t>Tubo PVC</t>
        </is>
      </c>
      <c r="H76" s="340" t="n">
        <v>0.6</v>
      </c>
      <c r="I76" s="340" t="n">
        <v>8.970000000000001</v>
      </c>
      <c r="J76" s="365" t="inlineStr">
        <is>
          <t>PENDENTE</t>
        </is>
      </c>
    </row>
    <row r="77" ht="15" customHeight="1" s="290">
      <c r="A77" s="296" t="inlineStr">
        <is>
          <t>ESGOTO</t>
        </is>
      </c>
      <c r="B77" s="296" t="inlineStr">
        <is>
          <t>T-072</t>
        </is>
      </c>
      <c r="C77" s="296" t="inlineStr">
        <is>
          <t>PI 48</t>
        </is>
      </c>
      <c r="D77" s="349" t="inlineStr">
        <is>
          <t>PI 49</t>
        </is>
      </c>
      <c r="E77" s="345" t="n">
        <v>11.61</v>
      </c>
      <c r="F77" s="349" t="inlineStr">
        <is>
          <t>200</t>
        </is>
      </c>
      <c r="G77" s="349" t="inlineStr">
        <is>
          <t>Tubo PVC</t>
        </is>
      </c>
      <c r="H77" s="345" t="n">
        <v>0.7</v>
      </c>
      <c r="I77" s="345" t="n">
        <v>6.5</v>
      </c>
      <c r="J77" s="365" t="inlineStr">
        <is>
          <t>PENDENTE</t>
        </is>
      </c>
    </row>
    <row r="78" ht="15" customHeight="1" s="290">
      <c r="A78" s="295" t="inlineStr">
        <is>
          <t>ESGOTO</t>
        </is>
      </c>
      <c r="B78" s="295" t="inlineStr">
        <is>
          <t>T-073</t>
        </is>
      </c>
      <c r="C78" s="295" t="inlineStr">
        <is>
          <t>PI 49</t>
        </is>
      </c>
      <c r="D78" s="334" t="inlineStr">
        <is>
          <t>PI 43</t>
        </is>
      </c>
      <c r="E78" s="340" t="n">
        <v>21.7</v>
      </c>
      <c r="F78" s="334" t="inlineStr">
        <is>
          <t>200</t>
        </is>
      </c>
      <c r="G78" s="334" t="inlineStr">
        <is>
          <t>Tubo PVC</t>
        </is>
      </c>
      <c r="H78" s="340" t="n">
        <v>0.97</v>
      </c>
      <c r="I78" s="340" t="n">
        <v>16.93</v>
      </c>
      <c r="J78" s="365" t="inlineStr">
        <is>
          <t>PENDENTE</t>
        </is>
      </c>
    </row>
    <row r="79" ht="15" customHeight="1" s="290">
      <c r="A79" s="296" t="inlineStr">
        <is>
          <t>ESGOTO</t>
        </is>
      </c>
      <c r="B79" s="296" t="inlineStr">
        <is>
          <t>T-074</t>
        </is>
      </c>
      <c r="C79" s="296" t="inlineStr">
        <is>
          <t>PI 50</t>
        </is>
      </c>
      <c r="D79" s="349" t="inlineStr">
        <is>
          <t>PI 51</t>
        </is>
      </c>
      <c r="E79" s="345" t="n">
        <v>9.94</v>
      </c>
      <c r="F79" s="349" t="inlineStr">
        <is>
          <t>200</t>
        </is>
      </c>
      <c r="G79" s="349" t="inlineStr">
        <is>
          <t>Tubo PVC</t>
        </is>
      </c>
      <c r="H79" s="345" t="n">
        <v>0.7</v>
      </c>
      <c r="I79" s="345" t="n">
        <v>5.59</v>
      </c>
      <c r="J79" s="365" t="inlineStr">
        <is>
          <t>PENDENTE</t>
        </is>
      </c>
    </row>
    <row r="80" ht="15" customHeight="1" s="290">
      <c r="A80" s="295" t="inlineStr">
        <is>
          <t>ESGOTO</t>
        </is>
      </c>
      <c r="B80" s="295" t="inlineStr">
        <is>
          <t>T-075</t>
        </is>
      </c>
      <c r="C80" s="295" t="inlineStr">
        <is>
          <t>PI 51</t>
        </is>
      </c>
      <c r="D80" s="334" t="inlineStr">
        <is>
          <t>PI 52</t>
        </is>
      </c>
      <c r="E80" s="340" t="n">
        <v>19.71</v>
      </c>
      <c r="F80" s="334" t="inlineStr">
        <is>
          <t>200</t>
        </is>
      </c>
      <c r="G80" s="334" t="inlineStr">
        <is>
          <t>Tubo PVC</t>
        </is>
      </c>
      <c r="H80" s="340" t="n">
        <v>0.65</v>
      </c>
      <c r="I80" s="340" t="n">
        <v>10.25</v>
      </c>
      <c r="J80" s="365" t="inlineStr">
        <is>
          <t>PENDENTE</t>
        </is>
      </c>
    </row>
    <row r="81" ht="15" customHeight="1" s="290">
      <c r="A81" s="296" t="inlineStr">
        <is>
          <t>ESGOTO</t>
        </is>
      </c>
      <c r="B81" s="296" t="inlineStr">
        <is>
          <t>T-076</t>
        </is>
      </c>
      <c r="C81" s="296" t="inlineStr">
        <is>
          <t>PI 52</t>
        </is>
      </c>
      <c r="D81" s="349" t="inlineStr">
        <is>
          <t>PI 53</t>
        </is>
      </c>
      <c r="E81" s="345" t="n">
        <v>14.05</v>
      </c>
      <c r="F81" s="349" t="inlineStr">
        <is>
          <t>200</t>
        </is>
      </c>
      <c r="G81" s="349" t="inlineStr">
        <is>
          <t>Tubo PVC</t>
        </is>
      </c>
      <c r="H81" s="345" t="n">
        <v>0.65</v>
      </c>
      <c r="I81" s="345" t="n">
        <v>7.31</v>
      </c>
      <c r="J81" s="365" t="inlineStr">
        <is>
          <t>PENDENTE</t>
        </is>
      </c>
    </row>
    <row r="82" ht="15" customHeight="1" s="290">
      <c r="A82" s="295" t="inlineStr">
        <is>
          <t>ESGOTO</t>
        </is>
      </c>
      <c r="B82" s="295" t="inlineStr">
        <is>
          <t>T-077</t>
        </is>
      </c>
      <c r="C82" s="295" t="inlineStr">
        <is>
          <t>PI 53</t>
        </is>
      </c>
      <c r="D82" s="334" t="inlineStr">
        <is>
          <t>PI 54</t>
        </is>
      </c>
      <c r="E82" s="340" t="n">
        <v>1.66</v>
      </c>
      <c r="F82" s="334" t="inlineStr">
        <is>
          <t>200</t>
        </is>
      </c>
      <c r="G82" s="334" t="inlineStr">
        <is>
          <t>Tubo PVC</t>
        </is>
      </c>
      <c r="H82" s="340" t="n">
        <v>0.62</v>
      </c>
      <c r="I82" s="340" t="n">
        <v>0.83</v>
      </c>
      <c r="J82" s="365" t="inlineStr">
        <is>
          <t>PENDENTE</t>
        </is>
      </c>
    </row>
    <row r="83" ht="15" customHeight="1" s="290">
      <c r="A83" s="296" t="inlineStr">
        <is>
          <t>ESGOTO</t>
        </is>
      </c>
      <c r="B83" s="296" t="inlineStr">
        <is>
          <t>T-078</t>
        </is>
      </c>
      <c r="C83" s="296" t="inlineStr">
        <is>
          <t>PI 54</t>
        </is>
      </c>
      <c r="D83" s="349" t="inlineStr">
        <is>
          <t>PV 06</t>
        </is>
      </c>
      <c r="E83" s="345" t="n">
        <v>10.06</v>
      </c>
      <c r="F83" s="349" t="inlineStr">
        <is>
          <t>200</t>
        </is>
      </c>
      <c r="G83" s="349" t="inlineStr">
        <is>
          <t>Tubo PVC</t>
        </is>
      </c>
      <c r="H83" s="345" t="n">
        <v>0.7</v>
      </c>
      <c r="I83" s="345" t="n">
        <v>5.63</v>
      </c>
      <c r="J83" s="365" t="inlineStr">
        <is>
          <t>PENDENTE</t>
        </is>
      </c>
    </row>
    <row r="84" ht="15" customHeight="1" s="290">
      <c r="A84" s="295" t="inlineStr">
        <is>
          <t>ESGOTO</t>
        </is>
      </c>
      <c r="B84" s="295" t="inlineStr">
        <is>
          <t>T-079</t>
        </is>
      </c>
      <c r="C84" s="295" t="inlineStr">
        <is>
          <t>PI 54</t>
        </is>
      </c>
      <c r="D84" s="334" t="inlineStr">
        <is>
          <t>PV 06</t>
        </is>
      </c>
      <c r="E84" s="340" t="n">
        <v>2</v>
      </c>
      <c r="F84" s="334" t="inlineStr">
        <is>
          <t>200</t>
        </is>
      </c>
      <c r="G84" s="334" t="inlineStr">
        <is>
          <t>Tubo PVC</t>
        </is>
      </c>
      <c r="H84" s="340" t="n">
        <v>0.7</v>
      </c>
      <c r="I84" s="340" t="n">
        <v>1.12</v>
      </c>
      <c r="J84" s="365" t="inlineStr">
        <is>
          <t>PENDENTE</t>
        </is>
      </c>
    </row>
    <row r="85" ht="15" customHeight="1" s="290">
      <c r="A85" s="296" t="inlineStr">
        <is>
          <t>ESGOTO</t>
        </is>
      </c>
      <c r="B85" s="296" t="inlineStr">
        <is>
          <t>T-080</t>
        </is>
      </c>
      <c r="C85" s="296" t="inlineStr">
        <is>
          <t>PI 54</t>
        </is>
      </c>
      <c r="D85" s="349" t="inlineStr">
        <is>
          <t>PI 53</t>
        </is>
      </c>
      <c r="E85" s="345" t="n">
        <v>1</v>
      </c>
      <c r="F85" s="349" t="inlineStr">
        <is>
          <t>200</t>
        </is>
      </c>
      <c r="G85" s="349" t="inlineStr">
        <is>
          <t>Tubo PVC</t>
        </is>
      </c>
      <c r="H85" s="345" t="n">
        <v>0.62</v>
      </c>
      <c r="I85" s="345" t="n">
        <v>0.5</v>
      </c>
      <c r="J85" s="365" t="inlineStr">
        <is>
          <t>PENDENTE</t>
        </is>
      </c>
    </row>
    <row r="86" ht="15" customHeight="1" s="290">
      <c r="A86" s="295" t="inlineStr">
        <is>
          <t>ESGOTO</t>
        </is>
      </c>
      <c r="B86" s="295" t="inlineStr">
        <is>
          <t>T-081</t>
        </is>
      </c>
      <c r="C86" s="295" t="inlineStr">
        <is>
          <t>PI 50</t>
        </is>
      </c>
      <c r="D86" s="334" t="inlineStr">
        <is>
          <t>PI 49</t>
        </is>
      </c>
      <c r="E86" s="340" t="n">
        <v>16.7</v>
      </c>
      <c r="F86" s="334" t="inlineStr">
        <is>
          <t>200</t>
        </is>
      </c>
      <c r="G86" s="334" t="inlineStr">
        <is>
          <t>Tubo PVC</t>
        </is>
      </c>
      <c r="H86" s="340" t="n">
        <v>0.78</v>
      </c>
      <c r="I86" s="340" t="n">
        <v>10.4</v>
      </c>
      <c r="J86" s="365" t="inlineStr">
        <is>
          <t>PENDENTE</t>
        </is>
      </c>
    </row>
    <row r="87" ht="15" customHeight="1" s="290">
      <c r="A87" s="296" t="inlineStr">
        <is>
          <t>ESGOTO</t>
        </is>
      </c>
      <c r="B87" s="296" t="inlineStr">
        <is>
          <t>T-082</t>
        </is>
      </c>
      <c r="C87" s="296" t="inlineStr">
        <is>
          <t>PI 51</t>
        </is>
      </c>
      <c r="D87" s="349" t="inlineStr">
        <is>
          <t>PI 50</t>
        </is>
      </c>
      <c r="E87" s="345" t="n">
        <v>2</v>
      </c>
      <c r="F87" s="349" t="inlineStr">
        <is>
          <t>200</t>
        </is>
      </c>
      <c r="G87" s="349" t="inlineStr">
        <is>
          <t>Tubo PVC</t>
        </is>
      </c>
      <c r="H87" s="345" t="n">
        <v>0.7</v>
      </c>
      <c r="I87" s="345" t="n">
        <v>1.13</v>
      </c>
      <c r="J87" s="365" t="inlineStr">
        <is>
          <t>PENDENTE</t>
        </is>
      </c>
    </row>
    <row r="88" ht="15" customHeight="1" s="290">
      <c r="A88" s="295" t="inlineStr">
        <is>
          <t>ESGOTO</t>
        </is>
      </c>
      <c r="B88" s="295" t="inlineStr">
        <is>
          <t>T-083</t>
        </is>
      </c>
      <c r="C88" s="295" t="inlineStr">
        <is>
          <t>PI 55</t>
        </is>
      </c>
      <c r="D88" s="334" t="inlineStr">
        <is>
          <t>PI 50</t>
        </is>
      </c>
      <c r="E88" s="340" t="n">
        <v>9.140000000000001</v>
      </c>
      <c r="F88" s="334" t="inlineStr">
        <is>
          <t>200</t>
        </is>
      </c>
      <c r="G88" s="334" t="inlineStr">
        <is>
          <t>Tubo PVC</t>
        </is>
      </c>
      <c r="H88" s="340" t="n">
        <v>0.68</v>
      </c>
      <c r="I88" s="340" t="n">
        <v>4.96</v>
      </c>
      <c r="J88" s="365" t="inlineStr">
        <is>
          <t>PENDENTE</t>
        </is>
      </c>
    </row>
    <row r="89" ht="15" customHeight="1" s="290">
      <c r="A89" s="296" t="inlineStr">
        <is>
          <t>ESGOTO</t>
        </is>
      </c>
      <c r="B89" s="296" t="inlineStr">
        <is>
          <t>T-084</t>
        </is>
      </c>
      <c r="C89" s="296" t="inlineStr">
        <is>
          <t>PI 55</t>
        </is>
      </c>
      <c r="D89" s="349" t="inlineStr">
        <is>
          <t>PI 50</t>
        </is>
      </c>
      <c r="E89" s="345" t="n">
        <v>2</v>
      </c>
      <c r="F89" s="349" t="inlineStr">
        <is>
          <t>200</t>
        </is>
      </c>
      <c r="G89" s="349" t="inlineStr">
        <is>
          <t>Tubo PVC</t>
        </is>
      </c>
      <c r="H89" s="345" t="n">
        <v>0.68</v>
      </c>
      <c r="I89" s="345" t="n">
        <v>1.09</v>
      </c>
      <c r="J89" s="365" t="inlineStr">
        <is>
          <t>PENDENTE</t>
        </is>
      </c>
    </row>
    <row r="90" ht="15" customHeight="1" s="290">
      <c r="A90" s="295" t="inlineStr">
        <is>
          <t>ESGOTO</t>
        </is>
      </c>
      <c r="B90" s="295" t="inlineStr">
        <is>
          <t>T-085</t>
        </is>
      </c>
      <c r="C90" s="295" t="inlineStr">
        <is>
          <t>PI 56</t>
        </is>
      </c>
      <c r="D90" s="334" t="inlineStr">
        <is>
          <t>PI 57</t>
        </is>
      </c>
      <c r="E90" s="340" t="n">
        <v>34.76</v>
      </c>
      <c r="F90" s="334" t="inlineStr">
        <is>
          <t>200</t>
        </is>
      </c>
      <c r="G90" s="334" t="inlineStr">
        <is>
          <t>Tubo PVC</t>
        </is>
      </c>
      <c r="H90" s="340" t="n">
        <v>0.6</v>
      </c>
      <c r="I90" s="340" t="n">
        <v>16.68</v>
      </c>
      <c r="J90" s="365" t="inlineStr">
        <is>
          <t>PENDENTE</t>
        </is>
      </c>
    </row>
    <row r="91" ht="15" customHeight="1" s="290">
      <c r="A91" s="296" t="inlineStr">
        <is>
          <t>ESGOTO</t>
        </is>
      </c>
      <c r="B91" s="296" t="inlineStr">
        <is>
          <t>T-086</t>
        </is>
      </c>
      <c r="C91" s="296" t="inlineStr">
        <is>
          <t>PI 57</t>
        </is>
      </c>
      <c r="D91" s="349" t="inlineStr">
        <is>
          <t>PI 58</t>
        </is>
      </c>
      <c r="E91" s="345" t="n">
        <v>3.73</v>
      </c>
      <c r="F91" s="349" t="inlineStr">
        <is>
          <t>200</t>
        </is>
      </c>
      <c r="G91" s="349" t="inlineStr">
        <is>
          <t>Tubo PVC</t>
        </is>
      </c>
      <c r="H91" s="345" t="n">
        <v>0.6</v>
      </c>
      <c r="I91" s="345" t="n">
        <v>1.79</v>
      </c>
      <c r="J91" s="365" t="inlineStr">
        <is>
          <t>PENDENTE</t>
        </is>
      </c>
    </row>
    <row r="92" ht="15" customHeight="1" s="290">
      <c r="A92" s="295" t="inlineStr">
        <is>
          <t>ESGOTO</t>
        </is>
      </c>
      <c r="B92" s="295" t="inlineStr">
        <is>
          <t>T-087</t>
        </is>
      </c>
      <c r="C92" s="295" t="inlineStr">
        <is>
          <t>PI 58</t>
        </is>
      </c>
      <c r="D92" s="334" t="inlineStr">
        <is>
          <t>PI 57</t>
        </is>
      </c>
      <c r="E92" s="340" t="n">
        <v>2</v>
      </c>
      <c r="F92" s="334" t="inlineStr">
        <is>
          <t>200</t>
        </is>
      </c>
      <c r="G92" s="334" t="inlineStr">
        <is>
          <t>Tubo PVC</t>
        </is>
      </c>
      <c r="H92" s="340" t="n">
        <v>0.6</v>
      </c>
      <c r="I92" s="340" t="n">
        <v>0.96</v>
      </c>
      <c r="J92" s="365" t="inlineStr">
        <is>
          <t>PENDENTE</t>
        </is>
      </c>
    </row>
    <row r="93" ht="15" customHeight="1" s="290">
      <c r="A93" s="296" t="inlineStr">
        <is>
          <t>ESGOTO</t>
        </is>
      </c>
      <c r="B93" s="296" t="inlineStr">
        <is>
          <t>T-088</t>
        </is>
      </c>
      <c r="C93" s="296" t="inlineStr">
        <is>
          <t>PI 56</t>
        </is>
      </c>
      <c r="D93" s="349" t="inlineStr">
        <is>
          <t>PI 51</t>
        </is>
      </c>
      <c r="E93" s="345" t="n">
        <v>14.8</v>
      </c>
      <c r="F93" s="349" t="inlineStr">
        <is>
          <t>200</t>
        </is>
      </c>
      <c r="G93" s="349" t="inlineStr">
        <is>
          <t>Tubo PVC</t>
        </is>
      </c>
      <c r="H93" s="345" t="n">
        <v>0.62</v>
      </c>
      <c r="I93" s="345" t="n">
        <v>7.4</v>
      </c>
      <c r="J93" s="365" t="inlineStr">
        <is>
          <t>PENDENTE</t>
        </is>
      </c>
    </row>
    <row r="94" ht="15" customHeight="1" s="290">
      <c r="A94" s="295" t="inlineStr">
        <is>
          <t>ESGOTO</t>
        </is>
      </c>
      <c r="B94" s="295" t="inlineStr">
        <is>
          <t>T-089</t>
        </is>
      </c>
      <c r="C94" s="295" t="inlineStr">
        <is>
          <t>PI 58</t>
        </is>
      </c>
      <c r="D94" s="334" t="inlineStr">
        <is>
          <t>PI 59</t>
        </is>
      </c>
      <c r="E94" s="340" t="n">
        <v>28.58</v>
      </c>
      <c r="F94" s="334" t="inlineStr">
        <is>
          <t>200</t>
        </is>
      </c>
      <c r="G94" s="334" t="inlineStr">
        <is>
          <t>Tubo PVC</t>
        </is>
      </c>
      <c r="H94" s="340" t="n">
        <v>0.82</v>
      </c>
      <c r="I94" s="340" t="n">
        <v>18.86</v>
      </c>
      <c r="J94" s="365" t="inlineStr">
        <is>
          <t>PENDENTE</t>
        </is>
      </c>
    </row>
    <row r="95" ht="15" customHeight="1" s="290">
      <c r="A95" s="296" t="inlineStr">
        <is>
          <t>ESGOTO</t>
        </is>
      </c>
      <c r="B95" s="296" t="inlineStr">
        <is>
          <t>T-090</t>
        </is>
      </c>
      <c r="C95" s="296" t="inlineStr">
        <is>
          <t>PI 59</t>
        </is>
      </c>
      <c r="D95" s="349" t="inlineStr">
        <is>
          <t>PI 60</t>
        </is>
      </c>
      <c r="E95" s="345" t="n">
        <v>1.18</v>
      </c>
      <c r="F95" s="349" t="inlineStr">
        <is>
          <t>200</t>
        </is>
      </c>
      <c r="G95" s="349" t="inlineStr">
        <is>
          <t>Tubo PVC</t>
        </is>
      </c>
      <c r="H95" s="345" t="n">
        <v>0.82</v>
      </c>
      <c r="I95" s="345" t="n">
        <v>0.78</v>
      </c>
      <c r="J95" s="365" t="inlineStr">
        <is>
          <t>PENDENTE</t>
        </is>
      </c>
    </row>
    <row r="96" ht="15" customHeight="1" s="290">
      <c r="A96" s="295" t="inlineStr">
        <is>
          <t>ESGOTO</t>
        </is>
      </c>
      <c r="B96" s="295" t="inlineStr">
        <is>
          <t>T-091</t>
        </is>
      </c>
      <c r="C96" s="295" t="inlineStr">
        <is>
          <t>PI 60</t>
        </is>
      </c>
      <c r="D96" s="334" t="inlineStr">
        <is>
          <t>PV 01</t>
        </is>
      </c>
      <c r="E96" s="340" t="n">
        <v>28.59</v>
      </c>
      <c r="F96" s="334" t="inlineStr">
        <is>
          <t>200</t>
        </is>
      </c>
      <c r="G96" s="334" t="inlineStr">
        <is>
          <t>Tubo PVC</t>
        </is>
      </c>
      <c r="H96" s="340" t="n">
        <v>0.7</v>
      </c>
      <c r="I96" s="340" t="n">
        <v>16.01</v>
      </c>
      <c r="J96" s="365" t="inlineStr">
        <is>
          <t>PENDENTE</t>
        </is>
      </c>
    </row>
    <row r="97" ht="15" customHeight="1" s="290">
      <c r="A97" s="296" t="inlineStr">
        <is>
          <t>ESGOTO</t>
        </is>
      </c>
      <c r="B97" s="296" t="inlineStr">
        <is>
          <t>T-092</t>
        </is>
      </c>
      <c r="C97" s="296" t="inlineStr">
        <is>
          <t>PI 61</t>
        </is>
      </c>
      <c r="D97" s="349" t="inlineStr">
        <is>
          <t>PI 62</t>
        </is>
      </c>
      <c r="E97" s="345" t="n">
        <v>6.21</v>
      </c>
      <c r="F97" s="349" t="inlineStr">
        <is>
          <t>200</t>
        </is>
      </c>
      <c r="G97" s="349" t="inlineStr">
        <is>
          <t>Tubo PVC</t>
        </is>
      </c>
      <c r="H97" s="345" t="n">
        <v>0.6</v>
      </c>
      <c r="I97" s="345" t="n">
        <v>2.98</v>
      </c>
      <c r="J97" s="365" t="inlineStr">
        <is>
          <t>PENDENTE</t>
        </is>
      </c>
    </row>
    <row r="98" ht="15" customHeight="1" s="290">
      <c r="A98" s="295" t="inlineStr">
        <is>
          <t>ESGOTO</t>
        </is>
      </c>
      <c r="B98" s="295" t="inlineStr">
        <is>
          <t>T-093</t>
        </is>
      </c>
      <c r="C98" s="295" t="inlineStr">
        <is>
          <t>PI 62</t>
        </is>
      </c>
      <c r="D98" s="334" t="inlineStr">
        <is>
          <t>PI 59</t>
        </is>
      </c>
      <c r="E98" s="340" t="n">
        <v>20.45</v>
      </c>
      <c r="F98" s="334" t="inlineStr">
        <is>
          <t>200</t>
        </is>
      </c>
      <c r="G98" s="334" t="inlineStr">
        <is>
          <t>Tubo PVC</t>
        </is>
      </c>
      <c r="H98" s="340" t="n">
        <v>0.82</v>
      </c>
      <c r="I98" s="340" t="n">
        <v>13.5</v>
      </c>
      <c r="J98" s="365" t="inlineStr">
        <is>
          <t>PENDENTE</t>
        </is>
      </c>
    </row>
    <row r="99" ht="15" customHeight="1" s="290">
      <c r="A99" s="296" t="inlineStr">
        <is>
          <t>ESGOTO</t>
        </is>
      </c>
      <c r="B99" s="296" t="inlineStr">
        <is>
          <t>T-094</t>
        </is>
      </c>
      <c r="C99" s="296" t="inlineStr">
        <is>
          <t>PI 61</t>
        </is>
      </c>
      <c r="D99" s="349" t="inlineStr">
        <is>
          <t>PI 62</t>
        </is>
      </c>
      <c r="E99" s="345" t="n">
        <v>2</v>
      </c>
      <c r="F99" s="349" t="inlineStr">
        <is>
          <t>200</t>
        </is>
      </c>
      <c r="G99" s="349" t="inlineStr">
        <is>
          <t>Tubo PVC</t>
        </is>
      </c>
      <c r="H99" s="345" t="n">
        <v>0.6</v>
      </c>
      <c r="I99" s="345" t="n">
        <v>0.96</v>
      </c>
      <c r="J99" s="365" t="inlineStr">
        <is>
          <t>PENDENTE</t>
        </is>
      </c>
    </row>
    <row r="100" ht="15" customHeight="1" s="290">
      <c r="A100" s="295" t="inlineStr">
        <is>
          <t>ESGOTO</t>
        </is>
      </c>
      <c r="B100" s="295" t="inlineStr">
        <is>
          <t>T-095</t>
        </is>
      </c>
      <c r="C100" s="295" t="inlineStr">
        <is>
          <t>PI 60</t>
        </is>
      </c>
      <c r="D100" s="334" t="inlineStr">
        <is>
          <t>PI 59</t>
        </is>
      </c>
      <c r="E100" s="340" t="n">
        <v>0.71</v>
      </c>
      <c r="F100" s="334" t="inlineStr">
        <is>
          <t>200</t>
        </is>
      </c>
      <c r="G100" s="334" t="inlineStr">
        <is>
          <t>Tubo PVC</t>
        </is>
      </c>
      <c r="H100" s="340" t="n">
        <v>0.82</v>
      </c>
      <c r="I100" s="340" t="n">
        <v>0.47</v>
      </c>
      <c r="J100" s="365" t="inlineStr">
        <is>
          <t>PENDENTE</t>
        </is>
      </c>
    </row>
    <row r="101" ht="15" customHeight="1" s="290">
      <c r="A101" s="296" t="inlineStr">
        <is>
          <t>ESGOTO</t>
        </is>
      </c>
      <c r="B101" s="296" t="inlineStr">
        <is>
          <t>T-096</t>
        </is>
      </c>
      <c r="C101" s="296" t="inlineStr">
        <is>
          <t>PI 61</t>
        </is>
      </c>
      <c r="D101" s="349" t="inlineStr">
        <is>
          <t>PI 63</t>
        </is>
      </c>
      <c r="E101" s="345" t="n">
        <v>19.87</v>
      </c>
      <c r="F101" s="349" t="inlineStr">
        <is>
          <t>200</t>
        </is>
      </c>
      <c r="G101" s="349" t="inlineStr">
        <is>
          <t>Tubo PVC</t>
        </is>
      </c>
      <c r="H101" s="345" t="n">
        <v>0.6</v>
      </c>
      <c r="I101" s="345" t="n">
        <v>9.539999999999999</v>
      </c>
      <c r="J101" s="365" t="inlineStr">
        <is>
          <t>PENDENTE</t>
        </is>
      </c>
    </row>
    <row r="102" ht="15" customHeight="1" s="290">
      <c r="A102" s="295" t="inlineStr">
        <is>
          <t>ESGOTO</t>
        </is>
      </c>
      <c r="B102" s="295" t="inlineStr">
        <is>
          <t>T-097</t>
        </is>
      </c>
      <c r="C102" s="295" t="inlineStr">
        <is>
          <t>PI 63</t>
        </is>
      </c>
      <c r="D102" s="334" t="inlineStr">
        <is>
          <t>PI 64</t>
        </is>
      </c>
      <c r="E102" s="340" t="n">
        <v>15.69</v>
      </c>
      <c r="F102" s="334" t="inlineStr">
        <is>
          <t>200</t>
        </is>
      </c>
      <c r="G102" s="334" t="inlineStr">
        <is>
          <t>Tubo PVC</t>
        </is>
      </c>
      <c r="H102" s="340" t="n">
        <v>0.6</v>
      </c>
      <c r="I102" s="340" t="n">
        <v>7.53</v>
      </c>
      <c r="J102" s="365" t="inlineStr">
        <is>
          <t>PENDENTE</t>
        </is>
      </c>
    </row>
    <row r="103" ht="15" customHeight="1" s="290">
      <c r="A103" s="296" t="inlineStr">
        <is>
          <t>ESGOTO</t>
        </is>
      </c>
      <c r="B103" s="296" t="inlineStr">
        <is>
          <t>T-098</t>
        </is>
      </c>
      <c r="C103" s="296" t="inlineStr">
        <is>
          <t>PI 64</t>
        </is>
      </c>
      <c r="D103" s="349" t="inlineStr">
        <is>
          <t>PI 65</t>
        </is>
      </c>
      <c r="E103" s="345" t="n">
        <v>10.96</v>
      </c>
      <c r="F103" s="349" t="inlineStr">
        <is>
          <t>200</t>
        </is>
      </c>
      <c r="G103" s="349" t="inlineStr">
        <is>
          <t>Tubo PVC</t>
        </is>
      </c>
      <c r="H103" s="345" t="n">
        <v>0.6</v>
      </c>
      <c r="I103" s="345" t="n">
        <v>5.26</v>
      </c>
      <c r="J103" s="365" t="inlineStr">
        <is>
          <t>PENDENTE</t>
        </is>
      </c>
    </row>
    <row r="104" ht="15" customHeight="1" s="290">
      <c r="A104" s="295" t="inlineStr">
        <is>
          <t>ESGOTO</t>
        </is>
      </c>
      <c r="B104" s="295" t="inlineStr">
        <is>
          <t>T-099</t>
        </is>
      </c>
      <c r="C104" s="295" t="inlineStr">
        <is>
          <t>PI 65</t>
        </is>
      </c>
      <c r="D104" s="334" t="inlineStr">
        <is>
          <t>PI 66</t>
        </is>
      </c>
      <c r="E104" s="340" t="n">
        <v>0.25</v>
      </c>
      <c r="F104" s="334" t="inlineStr">
        <is>
          <t>150</t>
        </is>
      </c>
      <c r="G104" s="334" t="inlineStr">
        <is>
          <t>Tubo PVC</t>
        </is>
      </c>
      <c r="H104" s="340" t="n">
        <v>0.73</v>
      </c>
      <c r="I104" s="340" t="n">
        <v>0.15</v>
      </c>
      <c r="J104" s="365" t="inlineStr">
        <is>
          <t>PENDENTE</t>
        </is>
      </c>
    </row>
    <row r="105" ht="15" customHeight="1" s="290">
      <c r="A105" s="296" t="inlineStr">
        <is>
          <t>ESGOTO</t>
        </is>
      </c>
      <c r="B105" s="296" t="inlineStr">
        <is>
          <t>T-100</t>
        </is>
      </c>
      <c r="C105" s="296" t="inlineStr">
        <is>
          <t>PI 65</t>
        </is>
      </c>
      <c r="D105" s="349" t="inlineStr">
        <is>
          <t>PI 66</t>
        </is>
      </c>
      <c r="E105" s="345" t="n">
        <v>0.15</v>
      </c>
      <c r="F105" s="349" t="inlineStr">
        <is>
          <t>200</t>
        </is>
      </c>
      <c r="G105" s="349" t="inlineStr">
        <is>
          <t>Tubo PVC</t>
        </is>
      </c>
      <c r="H105" s="345" t="n">
        <v>0.73</v>
      </c>
      <c r="I105" s="345" t="n">
        <v>0.09</v>
      </c>
      <c r="J105" s="365" t="inlineStr">
        <is>
          <t>PENDENTE</t>
        </is>
      </c>
    </row>
    <row r="106" ht="15" customHeight="1" s="290">
      <c r="A106" s="295" t="inlineStr">
        <is>
          <t>ESGOTO</t>
        </is>
      </c>
      <c r="B106" s="295" t="inlineStr">
        <is>
          <t>T-101</t>
        </is>
      </c>
      <c r="C106" s="295" t="inlineStr">
        <is>
          <t>PI 66</t>
        </is>
      </c>
      <c r="D106" s="334" t="inlineStr">
        <is>
          <t>PI 67</t>
        </is>
      </c>
      <c r="E106" s="340" t="n">
        <v>3.47</v>
      </c>
      <c r="F106" s="334" t="inlineStr">
        <is>
          <t>200</t>
        </is>
      </c>
      <c r="G106" s="334" t="inlineStr">
        <is>
          <t>Tubo PVC</t>
        </is>
      </c>
      <c r="H106" s="340" t="n">
        <v>0.86</v>
      </c>
      <c r="I106" s="340" t="n">
        <v>2.38</v>
      </c>
      <c r="J106" s="365" t="inlineStr">
        <is>
          <t>PENDENTE</t>
        </is>
      </c>
    </row>
    <row r="107" ht="15" customHeight="1" s="290">
      <c r="A107" s="296" t="inlineStr">
        <is>
          <t>ESGOTO</t>
        </is>
      </c>
      <c r="B107" s="296" t="inlineStr">
        <is>
          <t>T-102</t>
        </is>
      </c>
      <c r="C107" s="296" t="inlineStr">
        <is>
          <t>PI 66</t>
        </is>
      </c>
      <c r="D107" s="349" t="inlineStr">
        <is>
          <t>PI 67</t>
        </is>
      </c>
      <c r="E107" s="345" t="n">
        <v>2</v>
      </c>
      <c r="F107" s="349" t="inlineStr">
        <is>
          <t>200</t>
        </is>
      </c>
      <c r="G107" s="349" t="inlineStr">
        <is>
          <t>Tubo PVC</t>
        </is>
      </c>
      <c r="H107" s="345" t="n">
        <v>0.86</v>
      </c>
      <c r="I107" s="345" t="n">
        <v>1.37</v>
      </c>
      <c r="J107" s="365" t="inlineStr">
        <is>
          <t>PENDENTE</t>
        </is>
      </c>
    </row>
    <row r="108" ht="15" customHeight="1" s="290">
      <c r="A108" s="295" t="inlineStr">
        <is>
          <t>ESGOTO</t>
        </is>
      </c>
      <c r="B108" s="295" t="inlineStr">
        <is>
          <t>T-103</t>
        </is>
      </c>
      <c r="C108" s="295" t="inlineStr">
        <is>
          <t>PI 68</t>
        </is>
      </c>
      <c r="D108" s="334" t="inlineStr">
        <is>
          <t>PI 109</t>
        </is>
      </c>
      <c r="E108" s="340" t="n">
        <v>11.23</v>
      </c>
      <c r="F108" s="334" t="inlineStr">
        <is>
          <t>200</t>
        </is>
      </c>
      <c r="G108" s="334" t="inlineStr">
        <is>
          <t>Tubo PVC</t>
        </is>
      </c>
      <c r="H108" s="340" t="n">
        <v>0.6</v>
      </c>
      <c r="I108" s="340" t="n">
        <v>5.39</v>
      </c>
      <c r="J108" s="365" t="inlineStr">
        <is>
          <t>PENDENTE</t>
        </is>
      </c>
    </row>
    <row r="109" ht="15" customHeight="1" s="290">
      <c r="A109" s="296" t="inlineStr">
        <is>
          <t>ESGOTO</t>
        </is>
      </c>
      <c r="B109" s="296" t="inlineStr">
        <is>
          <t>T-104</t>
        </is>
      </c>
      <c r="C109" s="296" t="inlineStr">
        <is>
          <t>PI 67</t>
        </is>
      </c>
      <c r="D109" s="349" t="inlineStr">
        <is>
          <t>PI 68</t>
        </is>
      </c>
      <c r="E109" s="345" t="n">
        <v>2.59</v>
      </c>
      <c r="F109" s="349" t="inlineStr">
        <is>
          <t>200</t>
        </is>
      </c>
      <c r="G109" s="349" t="inlineStr">
        <is>
          <t>Tubo PVC</t>
        </is>
      </c>
      <c r="H109" s="345" t="n">
        <v>0.73</v>
      </c>
      <c r="I109" s="345" t="n">
        <v>1.51</v>
      </c>
      <c r="J109" s="365" t="inlineStr">
        <is>
          <t>PENDENTE</t>
        </is>
      </c>
    </row>
    <row r="110" ht="15" customHeight="1" s="290">
      <c r="A110" s="295" t="inlineStr">
        <is>
          <t>ESGOTO</t>
        </is>
      </c>
      <c r="B110" s="295" t="inlineStr">
        <is>
          <t>T-105</t>
        </is>
      </c>
      <c r="C110" s="295" t="inlineStr">
        <is>
          <t>PI 67</t>
        </is>
      </c>
      <c r="D110" s="334" t="inlineStr">
        <is>
          <t>PI 68</t>
        </is>
      </c>
      <c r="E110" s="340" t="n">
        <v>1.56</v>
      </c>
      <c r="F110" s="334" t="inlineStr">
        <is>
          <t>200</t>
        </is>
      </c>
      <c r="G110" s="334" t="inlineStr">
        <is>
          <t>Tubo PVC</t>
        </is>
      </c>
      <c r="H110" s="340" t="n">
        <v>0.73</v>
      </c>
      <c r="I110" s="340" t="n">
        <v>0.91</v>
      </c>
      <c r="J110" s="365" t="inlineStr">
        <is>
          <t>PENDENTE</t>
        </is>
      </c>
    </row>
    <row r="111" ht="15" customHeight="1" s="290">
      <c r="A111" s="296" t="inlineStr">
        <is>
          <t>ESGOTO</t>
        </is>
      </c>
      <c r="B111" s="296" t="inlineStr">
        <is>
          <t>T-106</t>
        </is>
      </c>
      <c r="C111" s="296" t="inlineStr">
        <is>
          <t>PI 69</t>
        </is>
      </c>
      <c r="D111" s="349" t="inlineStr">
        <is>
          <t>PI 136</t>
        </is>
      </c>
      <c r="E111" s="345" t="n">
        <v>10.06</v>
      </c>
      <c r="F111" s="349" t="inlineStr">
        <is>
          <t>200</t>
        </is>
      </c>
      <c r="G111" s="349" t="inlineStr">
        <is>
          <t>Tubo PVC</t>
        </is>
      </c>
      <c r="H111" s="345" t="n">
        <v>0.5</v>
      </c>
      <c r="I111" s="345" t="n">
        <v>4.02</v>
      </c>
      <c r="J111" s="365" t="inlineStr">
        <is>
          <t>PENDENTE</t>
        </is>
      </c>
    </row>
    <row r="112" ht="15" customHeight="1" s="290">
      <c r="A112" s="295" t="inlineStr">
        <is>
          <t>ESGOTO</t>
        </is>
      </c>
      <c r="B112" s="295" t="inlineStr">
        <is>
          <t>T-107</t>
        </is>
      </c>
      <c r="C112" s="295" t="inlineStr">
        <is>
          <t>PI 68</t>
        </is>
      </c>
      <c r="D112" s="334" t="inlineStr">
        <is>
          <t>PI 69</t>
        </is>
      </c>
      <c r="E112" s="340" t="n">
        <v>1.08</v>
      </c>
      <c r="F112" s="334" t="inlineStr">
        <is>
          <t>200</t>
        </is>
      </c>
      <c r="G112" s="334" t="inlineStr">
        <is>
          <t>Tubo PVC</t>
        </is>
      </c>
      <c r="H112" s="340" t="n">
        <v>0.5</v>
      </c>
      <c r="I112" s="340" t="n">
        <v>0.43</v>
      </c>
      <c r="J112" s="365" t="inlineStr">
        <is>
          <t>PENDENTE</t>
        </is>
      </c>
    </row>
    <row r="113" ht="15" customHeight="1" s="290">
      <c r="A113" s="296" t="inlineStr">
        <is>
          <t>ESGOTO</t>
        </is>
      </c>
      <c r="B113" s="296" t="inlineStr">
        <is>
          <t>T-108</t>
        </is>
      </c>
      <c r="C113" s="296" t="inlineStr">
        <is>
          <t>PI 71</t>
        </is>
      </c>
      <c r="D113" s="349" t="inlineStr">
        <is>
          <t>PI 72</t>
        </is>
      </c>
      <c r="E113" s="345" t="n">
        <v>16.17</v>
      </c>
      <c r="F113" s="349" t="inlineStr">
        <is>
          <t>200</t>
        </is>
      </c>
      <c r="G113" s="349" t="inlineStr">
        <is>
          <t>Tubo PVC</t>
        </is>
      </c>
      <c r="H113" s="345" t="n">
        <v>0.6</v>
      </c>
      <c r="I113" s="345" t="n">
        <v>7.76</v>
      </c>
      <c r="J113" s="365" t="inlineStr">
        <is>
          <t>PENDENTE</t>
        </is>
      </c>
    </row>
    <row r="114" ht="15" customHeight="1" s="290">
      <c r="A114" s="295" t="inlineStr">
        <is>
          <t>ESGOTO</t>
        </is>
      </c>
      <c r="B114" s="295" t="inlineStr">
        <is>
          <t>T-109</t>
        </is>
      </c>
      <c r="C114" s="295" t="inlineStr">
        <is>
          <t>PI 71</t>
        </is>
      </c>
      <c r="D114" s="334" t="inlineStr">
        <is>
          <t>PI 63</t>
        </is>
      </c>
      <c r="E114" s="340" t="n">
        <v>1.55</v>
      </c>
      <c r="F114" s="334" t="inlineStr">
        <is>
          <t>200</t>
        </is>
      </c>
      <c r="G114" s="334" t="inlineStr">
        <is>
          <t>Tubo PVC</t>
        </is>
      </c>
      <c r="H114" s="340" t="n">
        <v>0.6</v>
      </c>
      <c r="I114" s="340" t="n">
        <v>0.74</v>
      </c>
      <c r="J114" s="365" t="inlineStr">
        <is>
          <t>PENDENTE</t>
        </is>
      </c>
    </row>
    <row r="115" ht="15" customHeight="1" s="290">
      <c r="A115" s="296" t="inlineStr">
        <is>
          <t>ESGOTO</t>
        </is>
      </c>
      <c r="B115" s="296" t="inlineStr">
        <is>
          <t>T-110</t>
        </is>
      </c>
      <c r="C115" s="296" t="inlineStr">
        <is>
          <t>PI 71</t>
        </is>
      </c>
      <c r="D115" s="349" t="inlineStr">
        <is>
          <t>PI 63</t>
        </is>
      </c>
      <c r="E115" s="345" t="n">
        <v>0.93</v>
      </c>
      <c r="F115" s="349" t="inlineStr">
        <is>
          <t>200</t>
        </is>
      </c>
      <c r="G115" s="349" t="inlineStr">
        <is>
          <t>Tubo PVC</t>
        </is>
      </c>
      <c r="H115" s="345" t="n">
        <v>0.6</v>
      </c>
      <c r="I115" s="345" t="n">
        <v>0.45</v>
      </c>
      <c r="J115" s="365" t="inlineStr">
        <is>
          <t>PENDENTE</t>
        </is>
      </c>
    </row>
    <row r="116" ht="15" customHeight="1" s="290">
      <c r="A116" s="295" t="inlineStr">
        <is>
          <t>ESGOTO</t>
        </is>
      </c>
      <c r="B116" s="295" t="inlineStr">
        <is>
          <t>T-111</t>
        </is>
      </c>
      <c r="C116" s="295" t="inlineStr">
        <is>
          <t>PI 72</t>
        </is>
      </c>
      <c r="D116" s="334" t="inlineStr">
        <is>
          <t>PI 73</t>
        </is>
      </c>
      <c r="E116" s="340" t="n">
        <v>3.74</v>
      </c>
      <c r="F116" s="334" t="inlineStr">
        <is>
          <t>200</t>
        </is>
      </c>
      <c r="G116" s="334" t="inlineStr">
        <is>
          <t>Tubo PVC</t>
        </is>
      </c>
      <c r="H116" s="340" t="n">
        <v>0.6</v>
      </c>
      <c r="I116" s="340" t="n">
        <v>1.8</v>
      </c>
      <c r="J116" s="365" t="inlineStr">
        <is>
          <t>PENDENTE</t>
        </is>
      </c>
    </row>
    <row r="117" ht="15" customHeight="1" s="290">
      <c r="A117" s="296" t="inlineStr">
        <is>
          <t>ESGOTO</t>
        </is>
      </c>
      <c r="B117" s="296" t="inlineStr">
        <is>
          <t>T-112</t>
        </is>
      </c>
      <c r="C117" s="296" t="inlineStr">
        <is>
          <t>PI 72</t>
        </is>
      </c>
      <c r="D117" s="349" t="inlineStr">
        <is>
          <t>PI 73</t>
        </is>
      </c>
      <c r="E117" s="345" t="n">
        <v>2</v>
      </c>
      <c r="F117" s="349" t="inlineStr">
        <is>
          <t>200</t>
        </is>
      </c>
      <c r="G117" s="349" t="inlineStr">
        <is>
          <t>Tubo PVC</t>
        </is>
      </c>
      <c r="H117" s="345" t="n">
        <v>0.6</v>
      </c>
      <c r="I117" s="345" t="n">
        <v>0.96</v>
      </c>
      <c r="J117" s="365" t="inlineStr">
        <is>
          <t>PENDENTE</t>
        </is>
      </c>
    </row>
    <row r="118" ht="15" customHeight="1" s="290">
      <c r="A118" s="295" t="inlineStr">
        <is>
          <t>ESGOTO</t>
        </is>
      </c>
      <c r="B118" s="295" t="inlineStr">
        <is>
          <t>T-113</t>
        </is>
      </c>
      <c r="C118" s="295" t="inlineStr">
        <is>
          <t>PI 73</t>
        </is>
      </c>
      <c r="D118" s="334" t="inlineStr">
        <is>
          <t>PV 12</t>
        </is>
      </c>
      <c r="E118" s="340" t="n">
        <v>39.73</v>
      </c>
      <c r="F118" s="334" t="inlineStr">
        <is>
          <t>200</t>
        </is>
      </c>
      <c r="G118" s="334" t="inlineStr">
        <is>
          <t>Tubo PVC</t>
        </is>
      </c>
      <c r="H118" s="340" t="n">
        <v>0.7</v>
      </c>
      <c r="I118" s="340" t="n">
        <v>22.25</v>
      </c>
      <c r="J118" s="365" t="inlineStr">
        <is>
          <t>PENDENTE</t>
        </is>
      </c>
    </row>
    <row r="119" ht="15" customHeight="1" s="290">
      <c r="A119" s="296" t="inlineStr">
        <is>
          <t>ESGOTO</t>
        </is>
      </c>
      <c r="B119" s="296" t="inlineStr">
        <is>
          <t>T-114</t>
        </is>
      </c>
      <c r="C119" s="296" t="inlineStr">
        <is>
          <t>PI 74</t>
        </is>
      </c>
      <c r="D119" s="349" t="inlineStr">
        <is>
          <t>PI 75</t>
        </is>
      </c>
      <c r="E119" s="345" t="n">
        <v>2.17</v>
      </c>
      <c r="F119" s="349" t="inlineStr">
        <is>
          <t>200</t>
        </is>
      </c>
      <c r="G119" s="349" t="inlineStr">
        <is>
          <t>Tubo PVC</t>
        </is>
      </c>
      <c r="H119" s="345" t="n">
        <v>0.72</v>
      </c>
      <c r="I119" s="345" t="n">
        <v>1.26</v>
      </c>
      <c r="J119" s="365" t="inlineStr">
        <is>
          <t>PENDENTE</t>
        </is>
      </c>
    </row>
    <row r="120" ht="15" customHeight="1" s="290">
      <c r="A120" s="295" t="inlineStr">
        <is>
          <t>ESGOTO</t>
        </is>
      </c>
      <c r="B120" s="295" t="inlineStr">
        <is>
          <t>T-115</t>
        </is>
      </c>
      <c r="C120" s="295" t="inlineStr">
        <is>
          <t>PI 75</t>
        </is>
      </c>
      <c r="D120" s="334" t="inlineStr">
        <is>
          <t>PI 76</t>
        </is>
      </c>
      <c r="E120" s="340" t="n">
        <v>9.460000000000001</v>
      </c>
      <c r="F120" s="334" t="inlineStr">
        <is>
          <t>200</t>
        </is>
      </c>
      <c r="G120" s="334" t="inlineStr">
        <is>
          <t>Tubo PVC</t>
        </is>
      </c>
      <c r="H120" s="340" t="n">
        <v>0.6</v>
      </c>
      <c r="I120" s="340" t="n">
        <v>4.54</v>
      </c>
      <c r="J120" s="365" t="inlineStr">
        <is>
          <t>PENDENTE</t>
        </is>
      </c>
    </row>
    <row r="121" ht="15" customHeight="1" s="290">
      <c r="A121" s="296" t="inlineStr">
        <is>
          <t>ESGOTO</t>
        </is>
      </c>
      <c r="B121" s="296" t="inlineStr">
        <is>
          <t>T-116</t>
        </is>
      </c>
      <c r="C121" s="296" t="inlineStr">
        <is>
          <t>PI 76</t>
        </is>
      </c>
      <c r="D121" s="349" t="inlineStr">
        <is>
          <t>PI 75</t>
        </is>
      </c>
      <c r="E121" s="345" t="n">
        <v>2</v>
      </c>
      <c r="F121" s="349" t="inlineStr">
        <is>
          <t>200</t>
        </is>
      </c>
      <c r="G121" s="349" t="inlineStr">
        <is>
          <t>Tubo PVC</t>
        </is>
      </c>
      <c r="H121" s="345" t="n">
        <v>0.6</v>
      </c>
      <c r="I121" s="345" t="n">
        <v>0.96</v>
      </c>
      <c r="J121" s="365" t="inlineStr">
        <is>
          <t>PENDENTE</t>
        </is>
      </c>
    </row>
    <row r="122" ht="15" customHeight="1" s="290">
      <c r="A122" s="295" t="inlineStr">
        <is>
          <t>ESGOTO</t>
        </is>
      </c>
      <c r="B122" s="295" t="inlineStr">
        <is>
          <t>T-117</t>
        </is>
      </c>
      <c r="C122" s="295" t="inlineStr">
        <is>
          <t>PI 75</t>
        </is>
      </c>
      <c r="D122" s="334" t="inlineStr">
        <is>
          <t>PI 74</t>
        </is>
      </c>
      <c r="E122" s="340" t="n">
        <v>1.3</v>
      </c>
      <c r="F122" s="334" t="inlineStr">
        <is>
          <t>200</t>
        </is>
      </c>
      <c r="G122" s="334" t="inlineStr">
        <is>
          <t>Tubo PVC</t>
        </is>
      </c>
      <c r="H122" s="340" t="n">
        <v>0.72</v>
      </c>
      <c r="I122" s="340" t="n">
        <v>0.75</v>
      </c>
      <c r="J122" s="365" t="inlineStr">
        <is>
          <t>PENDENTE</t>
        </is>
      </c>
    </row>
    <row r="123" ht="15" customHeight="1" s="290">
      <c r="A123" s="296" t="inlineStr">
        <is>
          <t>ESGOTO</t>
        </is>
      </c>
      <c r="B123" s="296" t="inlineStr">
        <is>
          <t>T-118</t>
        </is>
      </c>
      <c r="C123" s="296" t="inlineStr">
        <is>
          <t>PI 76</t>
        </is>
      </c>
      <c r="D123" s="349" t="inlineStr">
        <is>
          <t>PI 77</t>
        </is>
      </c>
      <c r="E123" s="345" t="n">
        <v>19.73</v>
      </c>
      <c r="F123" s="349" t="inlineStr">
        <is>
          <t>200</t>
        </is>
      </c>
      <c r="G123" s="349" t="inlineStr">
        <is>
          <t>Tubo PVC</t>
        </is>
      </c>
      <c r="H123" s="345" t="n">
        <v>0.6</v>
      </c>
      <c r="I123" s="345" t="n">
        <v>9.470000000000001</v>
      </c>
      <c r="J123" s="365" t="inlineStr">
        <is>
          <t>PENDENTE</t>
        </is>
      </c>
    </row>
    <row r="124" ht="15" customHeight="1" s="290">
      <c r="A124" s="295" t="inlineStr">
        <is>
          <t>ESGOTO</t>
        </is>
      </c>
      <c r="B124" s="295" t="inlineStr">
        <is>
          <t>T-119</t>
        </is>
      </c>
      <c r="C124" s="295" t="inlineStr">
        <is>
          <t>PI 78</t>
        </is>
      </c>
      <c r="D124" s="334" t="inlineStr">
        <is>
          <t>PI 76</t>
        </is>
      </c>
      <c r="E124" s="340" t="n">
        <v>6.45</v>
      </c>
      <c r="F124" s="334" t="inlineStr">
        <is>
          <t>200</t>
        </is>
      </c>
      <c r="G124" s="334" t="inlineStr">
        <is>
          <t>Tubo PVC</t>
        </is>
      </c>
      <c r="H124" s="340" t="n">
        <v>0.6</v>
      </c>
      <c r="I124" s="340" t="n">
        <v>3.1</v>
      </c>
      <c r="J124" s="365" t="inlineStr">
        <is>
          <t>PENDENTE</t>
        </is>
      </c>
    </row>
    <row r="125" ht="15" customHeight="1" s="290">
      <c r="A125" s="296" t="inlineStr">
        <is>
          <t>ESGOTO</t>
        </is>
      </c>
      <c r="B125" s="296" t="inlineStr">
        <is>
          <t>T-120</t>
        </is>
      </c>
      <c r="C125" s="296" t="inlineStr">
        <is>
          <t>PI 78</t>
        </is>
      </c>
      <c r="D125" s="349" t="inlineStr">
        <is>
          <t>PI 76</t>
        </is>
      </c>
      <c r="E125" s="345" t="n">
        <v>2</v>
      </c>
      <c r="F125" s="349" t="inlineStr">
        <is>
          <t>200</t>
        </is>
      </c>
      <c r="G125" s="349" t="inlineStr">
        <is>
          <t>Tubo PVC</t>
        </is>
      </c>
      <c r="H125" s="345" t="n">
        <v>0.6</v>
      </c>
      <c r="I125" s="345" t="n">
        <v>0.96</v>
      </c>
      <c r="J125" s="365" t="inlineStr">
        <is>
          <t>PENDENTE</t>
        </is>
      </c>
    </row>
    <row r="126" ht="15" customHeight="1" s="290">
      <c r="A126" s="295" t="inlineStr">
        <is>
          <t>ESGOTO</t>
        </is>
      </c>
      <c r="B126" s="295" t="inlineStr">
        <is>
          <t>T-121</t>
        </is>
      </c>
      <c r="C126" s="295" t="inlineStr">
        <is>
          <t>PI 77</t>
        </is>
      </c>
      <c r="D126" s="334" t="inlineStr">
        <is>
          <t>PI 79</t>
        </is>
      </c>
      <c r="E126" s="340" t="n">
        <v>1.34</v>
      </c>
      <c r="F126" s="334" t="inlineStr">
        <is>
          <t>200</t>
        </is>
      </c>
      <c r="G126" s="334" t="inlineStr">
        <is>
          <t>Tubo PVC</t>
        </is>
      </c>
      <c r="H126" s="340" t="n">
        <v>0.6</v>
      </c>
      <c r="I126" s="340" t="n">
        <v>0.64</v>
      </c>
      <c r="J126" s="365" t="inlineStr">
        <is>
          <t>PENDENTE</t>
        </is>
      </c>
    </row>
    <row r="127" ht="15" customHeight="1" s="290">
      <c r="A127" s="296" t="inlineStr">
        <is>
          <t>ESGOTO</t>
        </is>
      </c>
      <c r="B127" s="296" t="inlineStr">
        <is>
          <t>T-122</t>
        </is>
      </c>
      <c r="C127" s="296" t="inlineStr">
        <is>
          <t>PI 79</t>
        </is>
      </c>
      <c r="D127" s="349" t="inlineStr">
        <is>
          <t>PI 77</t>
        </is>
      </c>
      <c r="E127" s="345" t="n">
        <v>0.8100000000000001</v>
      </c>
      <c r="F127" s="349" t="inlineStr">
        <is>
          <t>200</t>
        </is>
      </c>
      <c r="G127" s="349" t="inlineStr">
        <is>
          <t>Tubo PVC</t>
        </is>
      </c>
      <c r="H127" s="345" t="n">
        <v>0.6</v>
      </c>
      <c r="I127" s="345" t="n">
        <v>0.39</v>
      </c>
      <c r="J127" s="365" t="inlineStr">
        <is>
          <t>PENDENTE</t>
        </is>
      </c>
    </row>
    <row r="128" ht="15" customHeight="1" s="290">
      <c r="A128" s="295" t="inlineStr">
        <is>
          <t>ESGOTO</t>
        </is>
      </c>
      <c r="B128" s="295" t="inlineStr">
        <is>
          <t>T-123</t>
        </is>
      </c>
      <c r="C128" s="295" t="inlineStr">
        <is>
          <t>PI 58</t>
        </is>
      </c>
      <c r="D128" s="334" t="inlineStr">
        <is>
          <t>PI 79</t>
        </is>
      </c>
      <c r="E128" s="340" t="n">
        <v>22.39</v>
      </c>
      <c r="F128" s="334" t="inlineStr">
        <is>
          <t>200</t>
        </is>
      </c>
      <c r="G128" s="334" t="inlineStr">
        <is>
          <t>Tubo PVC</t>
        </is>
      </c>
      <c r="H128" s="340" t="n">
        <v>0.6</v>
      </c>
      <c r="I128" s="340" t="n">
        <v>10.75</v>
      </c>
      <c r="J128" s="365" t="inlineStr">
        <is>
          <t>PENDENTE</t>
        </is>
      </c>
    </row>
    <row r="129" ht="15" customHeight="1" s="290">
      <c r="A129" s="296" t="inlineStr">
        <is>
          <t>ESGOTO</t>
        </is>
      </c>
      <c r="B129" s="296" t="inlineStr">
        <is>
          <t>T-124</t>
        </is>
      </c>
      <c r="C129" s="296" t="inlineStr">
        <is>
          <t>PI 80</t>
        </is>
      </c>
      <c r="D129" s="349" t="inlineStr">
        <is>
          <t>PI 81</t>
        </is>
      </c>
      <c r="E129" s="345" t="n">
        <v>5.32</v>
      </c>
      <c r="F129" s="349" t="inlineStr">
        <is>
          <t>200</t>
        </is>
      </c>
      <c r="G129" s="349" t="inlineStr">
        <is>
          <t>Tubo PVC</t>
        </is>
      </c>
      <c r="H129" s="345" t="n">
        <v>0.6</v>
      </c>
      <c r="I129" s="345" t="n">
        <v>2.55</v>
      </c>
      <c r="J129" s="365" t="inlineStr">
        <is>
          <t>PENDENTE</t>
        </is>
      </c>
    </row>
    <row r="130" ht="15" customHeight="1" s="290">
      <c r="A130" s="295" t="inlineStr">
        <is>
          <t>ESGOTO</t>
        </is>
      </c>
      <c r="B130" s="295" t="inlineStr">
        <is>
          <t>T-125</t>
        </is>
      </c>
      <c r="C130" s="295" t="inlineStr">
        <is>
          <t>PI 80</t>
        </is>
      </c>
      <c r="D130" s="334" t="inlineStr">
        <is>
          <t>PI 81</t>
        </is>
      </c>
      <c r="E130" s="340" t="n">
        <v>2</v>
      </c>
      <c r="F130" s="334" t="inlineStr">
        <is>
          <t>200</t>
        </is>
      </c>
      <c r="G130" s="334" t="inlineStr">
        <is>
          <t>Tubo PVC</t>
        </is>
      </c>
      <c r="H130" s="340" t="n">
        <v>0.6</v>
      </c>
      <c r="I130" s="340" t="n">
        <v>0.96</v>
      </c>
      <c r="J130" s="365" t="inlineStr">
        <is>
          <t>PENDENTE</t>
        </is>
      </c>
    </row>
    <row r="131" ht="15" customHeight="1" s="290">
      <c r="A131" s="296" t="inlineStr">
        <is>
          <t>ESGOTO</t>
        </is>
      </c>
      <c r="B131" s="296" t="inlineStr">
        <is>
          <t>T-126</t>
        </is>
      </c>
      <c r="C131" s="296" t="inlineStr">
        <is>
          <t>PI 81</t>
        </is>
      </c>
      <c r="D131" s="349" t="inlineStr">
        <is>
          <t>PI 82</t>
        </is>
      </c>
      <c r="E131" s="345" t="n">
        <v>0.42</v>
      </c>
      <c r="F131" s="349" t="inlineStr">
        <is>
          <t>200</t>
        </is>
      </c>
      <c r="G131" s="349" t="inlineStr">
        <is>
          <t>Tubo PVC</t>
        </is>
      </c>
      <c r="H131" s="345" t="n">
        <v>0.6</v>
      </c>
      <c r="I131" s="345" t="n">
        <v>0.2</v>
      </c>
      <c r="J131" s="365" t="inlineStr">
        <is>
          <t>PENDENTE</t>
        </is>
      </c>
    </row>
    <row r="132" ht="15" customHeight="1" s="290">
      <c r="A132" s="295" t="inlineStr">
        <is>
          <t>ESGOTO</t>
        </is>
      </c>
      <c r="B132" s="295" t="inlineStr">
        <is>
          <t>T-127</t>
        </is>
      </c>
      <c r="C132" s="295" t="inlineStr">
        <is>
          <t>PI 81</t>
        </is>
      </c>
      <c r="D132" s="334" t="inlineStr">
        <is>
          <t>PI 82</t>
        </is>
      </c>
      <c r="E132" s="340" t="n">
        <v>0.25</v>
      </c>
      <c r="F132" s="334" t="inlineStr">
        <is>
          <t>200</t>
        </is>
      </c>
      <c r="G132" s="334" t="inlineStr">
        <is>
          <t>Tubo PVC</t>
        </is>
      </c>
      <c r="H132" s="340" t="n">
        <v>0.6</v>
      </c>
      <c r="I132" s="340" t="n">
        <v>0.12</v>
      </c>
      <c r="J132" s="365" t="inlineStr">
        <is>
          <t>PENDENTE</t>
        </is>
      </c>
    </row>
    <row r="133" ht="15" customHeight="1" s="290">
      <c r="A133" s="296" t="inlineStr">
        <is>
          <t>ESGOTO</t>
        </is>
      </c>
      <c r="B133" s="296" t="inlineStr">
        <is>
          <t>T-128</t>
        </is>
      </c>
      <c r="C133" s="296" t="inlineStr">
        <is>
          <t>PI 82</t>
        </is>
      </c>
      <c r="D133" s="349" t="inlineStr">
        <is>
          <t>PI 83</t>
        </is>
      </c>
      <c r="E133" s="345" t="n">
        <v>14.9</v>
      </c>
      <c r="F133" s="349" t="inlineStr">
        <is>
          <t>200</t>
        </is>
      </c>
      <c r="G133" s="349" t="inlineStr">
        <is>
          <t>Tubo PVC</t>
        </is>
      </c>
      <c r="H133" s="345" t="n">
        <v>0.6</v>
      </c>
      <c r="I133" s="345" t="n">
        <v>7.15</v>
      </c>
      <c r="J133" s="365" t="inlineStr">
        <is>
          <t>PENDENTE</t>
        </is>
      </c>
    </row>
    <row r="134" ht="15" customHeight="1" s="290">
      <c r="A134" s="295" t="inlineStr">
        <is>
          <t>ESGOTO</t>
        </is>
      </c>
      <c r="B134" s="295" t="inlineStr">
        <is>
          <t>T-129</t>
        </is>
      </c>
      <c r="C134" s="295" t="inlineStr">
        <is>
          <t>PI 80</t>
        </is>
      </c>
      <c r="D134" s="334" t="inlineStr">
        <is>
          <t>PI 84</t>
        </is>
      </c>
      <c r="E134" s="340" t="n">
        <v>3.48</v>
      </c>
      <c r="F134" s="334" t="inlineStr">
        <is>
          <t>200</t>
        </is>
      </c>
      <c r="G134" s="334" t="inlineStr">
        <is>
          <t>Tubo PVC</t>
        </is>
      </c>
      <c r="H134" s="340" t="n">
        <v>0.6</v>
      </c>
      <c r="I134" s="340" t="n">
        <v>1.67</v>
      </c>
      <c r="J134" s="365" t="inlineStr">
        <is>
          <t>PENDENTE</t>
        </is>
      </c>
    </row>
    <row r="135" ht="15" customHeight="1" s="290">
      <c r="A135" s="296" t="inlineStr">
        <is>
          <t>ESGOTO</t>
        </is>
      </c>
      <c r="B135" s="296" t="inlineStr">
        <is>
          <t>T-130</t>
        </is>
      </c>
      <c r="C135" s="296" t="inlineStr">
        <is>
          <t>PI 80</t>
        </is>
      </c>
      <c r="D135" s="349" t="inlineStr">
        <is>
          <t>PI 84</t>
        </is>
      </c>
      <c r="E135" s="345" t="n">
        <v>2</v>
      </c>
      <c r="F135" s="349" t="inlineStr">
        <is>
          <t>200</t>
        </is>
      </c>
      <c r="G135" s="349" t="inlineStr">
        <is>
          <t>Tubo PVC</t>
        </is>
      </c>
      <c r="H135" s="345" t="n">
        <v>0.6</v>
      </c>
      <c r="I135" s="345" t="n">
        <v>0.96</v>
      </c>
      <c r="J135" s="365" t="inlineStr">
        <is>
          <t>PENDENTE</t>
        </is>
      </c>
    </row>
    <row r="136" ht="15" customHeight="1" s="290">
      <c r="A136" s="295" t="inlineStr">
        <is>
          <t>ESGOTO</t>
        </is>
      </c>
      <c r="B136" s="295" t="inlineStr">
        <is>
          <t>T-131</t>
        </is>
      </c>
      <c r="C136" s="295" t="inlineStr">
        <is>
          <t>PI 84</t>
        </is>
      </c>
      <c r="D136" s="334" t="inlineStr">
        <is>
          <t>PI 85</t>
        </is>
      </c>
      <c r="E136" s="340" t="n">
        <v>12.37</v>
      </c>
      <c r="F136" s="334" t="inlineStr">
        <is>
          <t>200</t>
        </is>
      </c>
      <c r="G136" s="334" t="inlineStr">
        <is>
          <t>Tubo PVC</t>
        </is>
      </c>
      <c r="H136" s="340" t="n">
        <v>0.6</v>
      </c>
      <c r="I136" s="340" t="n">
        <v>5.94</v>
      </c>
      <c r="J136" s="365" t="inlineStr">
        <is>
          <t>PENDENTE</t>
        </is>
      </c>
    </row>
    <row r="137" ht="15" customHeight="1" s="290">
      <c r="A137" s="296" t="inlineStr">
        <is>
          <t>ESGOTO</t>
        </is>
      </c>
      <c r="B137" s="296" t="inlineStr">
        <is>
          <t>T-132</t>
        </is>
      </c>
      <c r="C137" s="296" t="inlineStr">
        <is>
          <t>PI 86</t>
        </is>
      </c>
      <c r="D137" s="349" t="inlineStr">
        <is>
          <t>PI 127</t>
        </is>
      </c>
      <c r="E137" s="345" t="n">
        <v>12.82</v>
      </c>
      <c r="F137" s="349" t="inlineStr">
        <is>
          <t>200</t>
        </is>
      </c>
      <c r="G137" s="349" t="inlineStr">
        <is>
          <t>Tubo PVC</t>
        </is>
      </c>
      <c r="H137" s="345" t="n">
        <v>0.3</v>
      </c>
      <c r="I137" s="345" t="n">
        <v>3.13</v>
      </c>
      <c r="J137" s="365" t="inlineStr">
        <is>
          <t>PENDENTE</t>
        </is>
      </c>
    </row>
    <row r="138" ht="15" customHeight="1" s="290">
      <c r="A138" s="295" t="inlineStr">
        <is>
          <t>ESGOTO</t>
        </is>
      </c>
      <c r="B138" s="295" t="inlineStr">
        <is>
          <t>T-133</t>
        </is>
      </c>
      <c r="C138" s="295" t="inlineStr">
        <is>
          <t>PI 85</t>
        </is>
      </c>
      <c r="D138" s="334" t="inlineStr">
        <is>
          <t>PI 86</t>
        </is>
      </c>
      <c r="E138" s="340" t="n">
        <v>12.33</v>
      </c>
      <c r="F138" s="334" t="inlineStr">
        <is>
          <t>200</t>
        </is>
      </c>
      <c r="G138" s="334" t="inlineStr">
        <is>
          <t>Tubo PVC</t>
        </is>
      </c>
      <c r="H138" s="340" t="n">
        <v>0.6</v>
      </c>
      <c r="I138" s="340" t="n">
        <v>5.92</v>
      </c>
      <c r="J138" s="365" t="inlineStr">
        <is>
          <t>PENDENTE</t>
        </is>
      </c>
    </row>
    <row r="139" ht="15" customHeight="1" s="290">
      <c r="A139" s="296" t="inlineStr">
        <is>
          <t>ESGOTO</t>
        </is>
      </c>
      <c r="B139" s="296" t="inlineStr">
        <is>
          <t>T-134</t>
        </is>
      </c>
      <c r="C139" s="296" t="inlineStr">
        <is>
          <t>PI 86</t>
        </is>
      </c>
      <c r="D139" s="349" t="inlineStr">
        <is>
          <t>PI 87</t>
        </is>
      </c>
      <c r="E139" s="345" t="n">
        <v>10.99</v>
      </c>
      <c r="F139" s="349" t="inlineStr">
        <is>
          <t>200</t>
        </is>
      </c>
      <c r="G139" s="349" t="inlineStr">
        <is>
          <t>Tubo PVC</t>
        </is>
      </c>
      <c r="H139" s="345" t="n">
        <v>0.66</v>
      </c>
      <c r="I139" s="345" t="n">
        <v>5.81</v>
      </c>
      <c r="J139" s="365" t="inlineStr">
        <is>
          <t>PENDENTE</t>
        </is>
      </c>
    </row>
    <row r="140" ht="15" customHeight="1" s="290">
      <c r="A140" s="295" t="inlineStr">
        <is>
          <t>ESGOTO</t>
        </is>
      </c>
      <c r="B140" s="295" t="inlineStr">
        <is>
          <t>T-135</t>
        </is>
      </c>
      <c r="C140" s="295" t="inlineStr">
        <is>
          <t>PI 87</t>
        </is>
      </c>
      <c r="D140" s="334" t="inlineStr">
        <is>
          <t>PV 15</t>
        </is>
      </c>
      <c r="E140" s="340" t="n">
        <v>19.25</v>
      </c>
      <c r="F140" s="334" t="inlineStr">
        <is>
          <t>200</t>
        </is>
      </c>
      <c r="G140" s="334" t="inlineStr">
        <is>
          <t>Tubo PVC</t>
        </is>
      </c>
      <c r="H140" s="340" t="n">
        <v>0.76</v>
      </c>
      <c r="I140" s="340" t="n">
        <v>11.71</v>
      </c>
      <c r="J140" s="365" t="inlineStr">
        <is>
          <t>PENDENTE</t>
        </is>
      </c>
    </row>
    <row r="141" ht="15" customHeight="1" s="290">
      <c r="A141" s="296" t="inlineStr">
        <is>
          <t>ESGOTO</t>
        </is>
      </c>
      <c r="B141" s="296" t="inlineStr">
        <is>
          <t>T-136</t>
        </is>
      </c>
      <c r="C141" s="296" t="inlineStr">
        <is>
          <t>PI 83</t>
        </is>
      </c>
      <c r="D141" s="349" t="inlineStr">
        <is>
          <t>PV 14</t>
        </is>
      </c>
      <c r="E141" s="345" t="n">
        <v>9.359999999999999</v>
      </c>
      <c r="F141" s="349" t="inlineStr">
        <is>
          <t>200</t>
        </is>
      </c>
      <c r="G141" s="349" t="inlineStr">
        <is>
          <t>Tubo PVC</t>
        </is>
      </c>
      <c r="H141" s="345" t="n">
        <v>0.7</v>
      </c>
      <c r="I141" s="345" t="n">
        <v>5.24</v>
      </c>
      <c r="J141" s="365" t="inlineStr">
        <is>
          <t>PENDENTE</t>
        </is>
      </c>
    </row>
    <row r="142" ht="15" customHeight="1" s="290">
      <c r="A142" s="295" t="inlineStr">
        <is>
          <t>ESGOTO</t>
        </is>
      </c>
      <c r="B142" s="295" t="inlineStr">
        <is>
          <t>T-137</t>
        </is>
      </c>
      <c r="C142" s="295" t="inlineStr">
        <is>
          <t>PI 83</t>
        </is>
      </c>
      <c r="D142" s="334" t="inlineStr">
        <is>
          <t>PV 14</t>
        </is>
      </c>
      <c r="E142" s="340" t="n">
        <v>2</v>
      </c>
      <c r="F142" s="334" t="inlineStr">
        <is>
          <t>200</t>
        </is>
      </c>
      <c r="G142" s="334" t="inlineStr">
        <is>
          <t>Tubo PVC</t>
        </is>
      </c>
      <c r="H142" s="340" t="n">
        <v>0.7</v>
      </c>
      <c r="I142" s="340" t="n">
        <v>1.12</v>
      </c>
      <c r="J142" s="365" t="inlineStr">
        <is>
          <t>PENDENTE</t>
        </is>
      </c>
    </row>
    <row r="143" ht="15" customHeight="1" s="290">
      <c r="A143" s="296" t="inlineStr">
        <is>
          <t>ESGOTO</t>
        </is>
      </c>
      <c r="B143" s="296" t="inlineStr">
        <is>
          <t>T-138</t>
        </is>
      </c>
      <c r="C143" s="296" t="inlineStr">
        <is>
          <t>PI 80</t>
        </is>
      </c>
      <c r="D143" s="349" t="inlineStr">
        <is>
          <t>PI 88</t>
        </is>
      </c>
      <c r="E143" s="345" t="n">
        <v>4.21</v>
      </c>
      <c r="F143" s="349" t="inlineStr">
        <is>
          <t>200</t>
        </is>
      </c>
      <c r="G143" s="349" t="inlineStr">
        <is>
          <t>Tubo PVC</t>
        </is>
      </c>
      <c r="H143" s="345" t="n">
        <v>0.6</v>
      </c>
      <c r="I143" s="345" t="n">
        <v>2.02</v>
      </c>
      <c r="J143" s="365" t="inlineStr">
        <is>
          <t>PENDENTE</t>
        </is>
      </c>
    </row>
    <row r="144" ht="15" customHeight="1" s="290">
      <c r="A144" s="295" t="inlineStr">
        <is>
          <t>ESGOTO</t>
        </is>
      </c>
      <c r="B144" s="295" t="inlineStr">
        <is>
          <t>T-139</t>
        </is>
      </c>
      <c r="C144" s="295" t="inlineStr">
        <is>
          <t>PI 88</t>
        </is>
      </c>
      <c r="D144" s="334" t="inlineStr">
        <is>
          <t>PI 80</t>
        </is>
      </c>
      <c r="E144" s="340" t="n">
        <v>2</v>
      </c>
      <c r="F144" s="334" t="inlineStr">
        <is>
          <t>200</t>
        </is>
      </c>
      <c r="G144" s="334" t="inlineStr">
        <is>
          <t>Tubo PVC</t>
        </is>
      </c>
      <c r="H144" s="340" t="n">
        <v>0.6</v>
      </c>
      <c r="I144" s="340" t="n">
        <v>0.96</v>
      </c>
      <c r="J144" s="365" t="inlineStr">
        <is>
          <t>PENDENTE</t>
        </is>
      </c>
    </row>
    <row r="145" ht="15" customHeight="1" s="290">
      <c r="A145" s="296" t="inlineStr">
        <is>
          <t>ESGOTO</t>
        </is>
      </c>
      <c r="B145" s="296" t="inlineStr">
        <is>
          <t>T-140</t>
        </is>
      </c>
      <c r="C145" s="296" t="inlineStr">
        <is>
          <t>PI 88</t>
        </is>
      </c>
      <c r="D145" s="349" t="inlineStr">
        <is>
          <t>PI 89</t>
        </is>
      </c>
      <c r="E145" s="345" t="n">
        <v>16.55</v>
      </c>
      <c r="F145" s="349" t="inlineStr">
        <is>
          <t>200</t>
        </is>
      </c>
      <c r="G145" s="349" t="inlineStr">
        <is>
          <t>Tubo PVC</t>
        </is>
      </c>
      <c r="H145" s="345" t="n">
        <v>0.6</v>
      </c>
      <c r="I145" s="345" t="n">
        <v>7.94</v>
      </c>
      <c r="J145" s="365" t="inlineStr">
        <is>
          <t>PENDENTE</t>
        </is>
      </c>
    </row>
    <row r="146" ht="15" customHeight="1" s="290">
      <c r="A146" s="295" t="inlineStr">
        <is>
          <t>ESGOTO</t>
        </is>
      </c>
      <c r="B146" s="295" t="inlineStr">
        <is>
          <t>T-141</t>
        </is>
      </c>
      <c r="C146" s="295" t="inlineStr">
        <is>
          <t>PI 92</t>
        </is>
      </c>
      <c r="D146" s="334" t="inlineStr">
        <is>
          <t>PI 90</t>
        </is>
      </c>
      <c r="E146" s="340" t="n">
        <v>16.4</v>
      </c>
      <c r="F146" s="334" t="inlineStr">
        <is>
          <t>200</t>
        </is>
      </c>
      <c r="G146" s="334" t="inlineStr">
        <is>
          <t>Tubo PVC</t>
        </is>
      </c>
      <c r="H146" s="340" t="n">
        <v>0.71</v>
      </c>
      <c r="I146" s="340" t="n">
        <v>9.26</v>
      </c>
      <c r="J146" s="365" t="inlineStr">
        <is>
          <t>PENDENTE</t>
        </is>
      </c>
    </row>
    <row r="147" ht="15" customHeight="1" s="290">
      <c r="A147" s="296" t="inlineStr">
        <is>
          <t>ESGOTO</t>
        </is>
      </c>
      <c r="B147" s="296" t="inlineStr">
        <is>
          <t>T-142</t>
        </is>
      </c>
      <c r="C147" s="296" t="inlineStr">
        <is>
          <t>PI 90</t>
        </is>
      </c>
      <c r="D147" s="349" t="inlineStr">
        <is>
          <t>PI 91</t>
        </is>
      </c>
      <c r="E147" s="345" t="n">
        <v>18.86</v>
      </c>
      <c r="F147" s="349" t="inlineStr">
        <is>
          <t>200</t>
        </is>
      </c>
      <c r="G147" s="349" t="inlineStr">
        <is>
          <t>Tubo PVC</t>
        </is>
      </c>
      <c r="H147" s="345" t="n">
        <v>0.79</v>
      </c>
      <c r="I147" s="345" t="n">
        <v>11.97</v>
      </c>
      <c r="J147" s="365" t="inlineStr">
        <is>
          <t>PENDENTE</t>
        </is>
      </c>
    </row>
    <row r="148" ht="15" customHeight="1" s="290">
      <c r="A148" s="295" t="inlineStr">
        <is>
          <t>ESGOTO</t>
        </is>
      </c>
      <c r="B148" s="295" t="inlineStr">
        <is>
          <t>T-143</t>
        </is>
      </c>
      <c r="C148" s="295" t="inlineStr">
        <is>
          <t>PI 91</t>
        </is>
      </c>
      <c r="D148" s="334" t="inlineStr">
        <is>
          <t>PI 93</t>
        </is>
      </c>
      <c r="E148" s="340" t="n">
        <v>7.04</v>
      </c>
      <c r="F148" s="334" t="inlineStr">
        <is>
          <t>200</t>
        </is>
      </c>
      <c r="G148" s="334" t="inlineStr">
        <is>
          <t>Tubo PVC</t>
        </is>
      </c>
      <c r="H148" s="340" t="n">
        <v>0.6899999999999999</v>
      </c>
      <c r="I148" s="340" t="n">
        <v>3.87</v>
      </c>
      <c r="J148" s="365" t="inlineStr">
        <is>
          <t>PENDENTE</t>
        </is>
      </c>
    </row>
    <row r="149" ht="15" customHeight="1" s="290">
      <c r="A149" s="296" t="inlineStr">
        <is>
          <t>ESGOTO</t>
        </is>
      </c>
      <c r="B149" s="296" t="inlineStr">
        <is>
          <t>T-144</t>
        </is>
      </c>
      <c r="C149" s="296" t="inlineStr">
        <is>
          <t>PI 91</t>
        </is>
      </c>
      <c r="D149" s="349" t="inlineStr">
        <is>
          <t>PI 93</t>
        </is>
      </c>
      <c r="E149" s="345" t="n">
        <v>2</v>
      </c>
      <c r="F149" s="349" t="inlineStr">
        <is>
          <t>200</t>
        </is>
      </c>
      <c r="G149" s="349" t="inlineStr">
        <is>
          <t>Tubo PVC</t>
        </is>
      </c>
      <c r="H149" s="345" t="n">
        <v>0.6899999999999999</v>
      </c>
      <c r="I149" s="345" t="n">
        <v>1.1</v>
      </c>
      <c r="J149" s="365" t="inlineStr">
        <is>
          <t>PENDENTE</t>
        </is>
      </c>
    </row>
    <row r="150" ht="15" customHeight="1" s="290">
      <c r="A150" s="295" t="inlineStr">
        <is>
          <t>ESGOTO</t>
        </is>
      </c>
      <c r="B150" s="295" t="inlineStr">
        <is>
          <t>T-145</t>
        </is>
      </c>
      <c r="C150" s="295" t="inlineStr">
        <is>
          <t>PI 93</t>
        </is>
      </c>
      <c r="D150" s="334" t="inlineStr">
        <is>
          <t>PI 94</t>
        </is>
      </c>
      <c r="E150" s="340" t="n">
        <v>21.12</v>
      </c>
      <c r="F150" s="334" t="inlineStr">
        <is>
          <t>200</t>
        </is>
      </c>
      <c r="G150" s="334" t="inlineStr">
        <is>
          <t>Tubo PVC</t>
        </is>
      </c>
      <c r="H150" s="340" t="n">
        <v>0.65</v>
      </c>
      <c r="I150" s="340" t="n">
        <v>10.98</v>
      </c>
      <c r="J150" s="365" t="inlineStr">
        <is>
          <t>PENDENTE</t>
        </is>
      </c>
    </row>
    <row r="151" ht="15" customHeight="1" s="290">
      <c r="A151" s="296" t="inlineStr">
        <is>
          <t>ESGOTO</t>
        </is>
      </c>
      <c r="B151" s="296" t="inlineStr">
        <is>
          <t>T-146</t>
        </is>
      </c>
      <c r="C151" s="296" t="inlineStr">
        <is>
          <t>PI 94</t>
        </is>
      </c>
      <c r="D151" s="349" t="inlineStr">
        <is>
          <t>PI 95</t>
        </is>
      </c>
      <c r="E151" s="345" t="n">
        <v>17.31</v>
      </c>
      <c r="F151" s="349" t="inlineStr">
        <is>
          <t>200</t>
        </is>
      </c>
      <c r="G151" s="349" t="inlineStr">
        <is>
          <t>Tubo PVC</t>
        </is>
      </c>
      <c r="H151" s="345" t="n">
        <v>0.45</v>
      </c>
      <c r="I151" s="345" t="n">
        <v>6.23</v>
      </c>
      <c r="J151" s="365" t="inlineStr">
        <is>
          <t>PENDENTE</t>
        </is>
      </c>
    </row>
    <row r="152" ht="15" customHeight="1" s="290">
      <c r="A152" s="295" t="inlineStr">
        <is>
          <t>ESGOTO</t>
        </is>
      </c>
      <c r="B152" s="295" t="inlineStr">
        <is>
          <t>T-147</t>
        </is>
      </c>
      <c r="C152" s="295" t="inlineStr">
        <is>
          <t>PI 95</t>
        </is>
      </c>
      <c r="D152" s="334" t="inlineStr">
        <is>
          <t>PI 96</t>
        </is>
      </c>
      <c r="E152" s="340" t="n">
        <v>16.79</v>
      </c>
      <c r="F152" s="334" t="inlineStr">
        <is>
          <t>200</t>
        </is>
      </c>
      <c r="G152" s="334" t="inlineStr">
        <is>
          <t>Tubo PVC</t>
        </is>
      </c>
      <c r="H152" s="340" t="n">
        <v>0.4</v>
      </c>
      <c r="I152" s="340" t="n">
        <v>5.37</v>
      </c>
      <c r="J152" s="365" t="inlineStr">
        <is>
          <t>PENDENTE</t>
        </is>
      </c>
    </row>
    <row r="153" ht="15" customHeight="1" s="290">
      <c r="A153" s="296" t="inlineStr">
        <is>
          <t>ESGOTO</t>
        </is>
      </c>
      <c r="B153" s="296" t="inlineStr">
        <is>
          <t>T-148</t>
        </is>
      </c>
      <c r="C153" s="296" t="inlineStr">
        <is>
          <t>PI 96</t>
        </is>
      </c>
      <c r="D153" s="349" t="inlineStr">
        <is>
          <t>PI 97</t>
        </is>
      </c>
      <c r="E153" s="345" t="n">
        <v>0.61</v>
      </c>
      <c r="F153" s="349" t="inlineStr">
        <is>
          <t>200</t>
        </is>
      </c>
      <c r="G153" s="349" t="inlineStr">
        <is>
          <t>Tubo PVC</t>
        </is>
      </c>
      <c r="H153" s="345" t="n">
        <v>0.6</v>
      </c>
      <c r="I153" s="345" t="n">
        <v>0.29</v>
      </c>
      <c r="J153" s="365" t="inlineStr">
        <is>
          <t>PENDENTE</t>
        </is>
      </c>
    </row>
    <row r="154" ht="15" customHeight="1" s="290">
      <c r="A154" s="295" t="inlineStr">
        <is>
          <t>ESGOTO</t>
        </is>
      </c>
      <c r="B154" s="295" t="inlineStr">
        <is>
          <t>T-149</t>
        </is>
      </c>
      <c r="C154" s="295" t="inlineStr">
        <is>
          <t>PI 97</t>
        </is>
      </c>
      <c r="D154" s="334" t="inlineStr">
        <is>
          <t>PI 96</t>
        </is>
      </c>
      <c r="E154" s="340" t="n">
        <v>0.37</v>
      </c>
      <c r="F154" s="334" t="inlineStr">
        <is>
          <t>200</t>
        </is>
      </c>
      <c r="G154" s="334" t="inlineStr">
        <is>
          <t>Tubo PVC</t>
        </is>
      </c>
      <c r="H154" s="340" t="n">
        <v>0.6</v>
      </c>
      <c r="I154" s="340" t="n">
        <v>0.18</v>
      </c>
      <c r="J154" s="365" t="inlineStr">
        <is>
          <t>PENDENTE</t>
        </is>
      </c>
    </row>
    <row r="155" ht="15" customHeight="1" s="290">
      <c r="A155" s="296" t="inlineStr">
        <is>
          <t>ESGOTO</t>
        </is>
      </c>
      <c r="B155" s="296" t="inlineStr">
        <is>
          <t>T-150</t>
        </is>
      </c>
      <c r="C155" s="296" t="inlineStr">
        <is>
          <t>PI 97</t>
        </is>
      </c>
      <c r="D155" s="349" t="inlineStr">
        <is>
          <t>PI 98</t>
        </is>
      </c>
      <c r="E155" s="345" t="n">
        <v>18.63</v>
      </c>
      <c r="F155" s="349" t="inlineStr">
        <is>
          <t>200</t>
        </is>
      </c>
      <c r="G155" s="349" t="inlineStr">
        <is>
          <t>Tubo PVC</t>
        </is>
      </c>
      <c r="H155" s="345" t="n">
        <v>0.6</v>
      </c>
      <c r="I155" s="345" t="n">
        <v>8.94</v>
      </c>
      <c r="J155" s="365" t="inlineStr">
        <is>
          <t>PENDENTE</t>
        </is>
      </c>
    </row>
    <row r="156" ht="15" customHeight="1" s="290">
      <c r="A156" s="295" t="inlineStr">
        <is>
          <t>ESGOTO</t>
        </is>
      </c>
      <c r="B156" s="295" t="inlineStr">
        <is>
          <t>T-151</t>
        </is>
      </c>
      <c r="C156" s="295" t="inlineStr">
        <is>
          <t>PI 98</t>
        </is>
      </c>
      <c r="D156" s="334" t="inlineStr">
        <is>
          <t>PI 99</t>
        </is>
      </c>
      <c r="E156" s="340" t="n">
        <v>13.93</v>
      </c>
      <c r="F156" s="334" t="inlineStr">
        <is>
          <t>200</t>
        </is>
      </c>
      <c r="G156" s="334" t="inlineStr">
        <is>
          <t>Tubo PVC</t>
        </is>
      </c>
      <c r="H156" s="340" t="n">
        <v>0.6</v>
      </c>
      <c r="I156" s="340" t="n">
        <v>6.69</v>
      </c>
      <c r="J156" s="365" t="inlineStr">
        <is>
          <t>PENDENTE</t>
        </is>
      </c>
    </row>
    <row r="157" ht="15" customHeight="1" s="290">
      <c r="A157" s="296" t="inlineStr">
        <is>
          <t>ESGOTO</t>
        </is>
      </c>
      <c r="B157" s="296" t="inlineStr">
        <is>
          <t>T-152</t>
        </is>
      </c>
      <c r="C157" s="296" t="inlineStr">
        <is>
          <t>PI 99</t>
        </is>
      </c>
      <c r="D157" s="349" t="inlineStr">
        <is>
          <t>PI 100</t>
        </is>
      </c>
      <c r="E157" s="345" t="n">
        <v>1.89</v>
      </c>
      <c r="F157" s="349" t="inlineStr">
        <is>
          <t>200</t>
        </is>
      </c>
      <c r="G157" s="349" t="inlineStr">
        <is>
          <t>Tubo PVC</t>
        </is>
      </c>
      <c r="H157" s="345" t="n">
        <v>0.6</v>
      </c>
      <c r="I157" s="345" t="n">
        <v>0.91</v>
      </c>
      <c r="J157" s="365" t="inlineStr">
        <is>
          <t>PENDENTE</t>
        </is>
      </c>
    </row>
    <row r="158" ht="15" customHeight="1" s="290">
      <c r="A158" s="295" t="inlineStr">
        <is>
          <t>ESGOTO</t>
        </is>
      </c>
      <c r="B158" s="295" t="inlineStr">
        <is>
          <t>T-153</t>
        </is>
      </c>
      <c r="C158" s="295" t="inlineStr">
        <is>
          <t>PI 99</t>
        </is>
      </c>
      <c r="D158" s="334" t="inlineStr">
        <is>
          <t>PI 100</t>
        </is>
      </c>
      <c r="E158" s="340" t="n">
        <v>1.14</v>
      </c>
      <c r="F158" s="334" t="inlineStr">
        <is>
          <t>200</t>
        </is>
      </c>
      <c r="G158" s="334" t="inlineStr">
        <is>
          <t>Tubo PVC</t>
        </is>
      </c>
      <c r="H158" s="340" t="n">
        <v>0.6</v>
      </c>
      <c r="I158" s="340" t="n">
        <v>0.55</v>
      </c>
      <c r="J158" s="365" t="inlineStr">
        <is>
          <t>PENDENTE</t>
        </is>
      </c>
    </row>
    <row r="159" ht="15" customHeight="1" s="290">
      <c r="A159" s="296" t="inlineStr">
        <is>
          <t>ESGOTO</t>
        </is>
      </c>
      <c r="B159" s="296" t="inlineStr">
        <is>
          <t>T-154</t>
        </is>
      </c>
      <c r="C159" s="296" t="inlineStr">
        <is>
          <t>PI 100</t>
        </is>
      </c>
      <c r="D159" s="349" t="inlineStr">
        <is>
          <t>PI 101</t>
        </is>
      </c>
      <c r="E159" s="345" t="n">
        <v>10.48</v>
      </c>
      <c r="F159" s="349" t="inlineStr">
        <is>
          <t>200</t>
        </is>
      </c>
      <c r="G159" s="349" t="inlineStr">
        <is>
          <t>Tubo PVC</t>
        </is>
      </c>
      <c r="H159" s="345" t="n">
        <v>0.6</v>
      </c>
      <c r="I159" s="345" t="n">
        <v>5.03</v>
      </c>
      <c r="J159" s="365" t="inlineStr">
        <is>
          <t>PENDENTE</t>
        </is>
      </c>
    </row>
    <row r="160" ht="15" customHeight="1" s="290">
      <c r="A160" s="295" t="inlineStr">
        <is>
          <t>ESGOTO</t>
        </is>
      </c>
      <c r="B160" s="295" t="inlineStr">
        <is>
          <t>T-155</t>
        </is>
      </c>
      <c r="C160" s="295" t="inlineStr">
        <is>
          <t>PI 101</t>
        </is>
      </c>
      <c r="D160" s="334" t="inlineStr">
        <is>
          <t>PI 102</t>
        </is>
      </c>
      <c r="E160" s="340" t="n">
        <v>5.8</v>
      </c>
      <c r="F160" s="334" t="inlineStr">
        <is>
          <t>200</t>
        </is>
      </c>
      <c r="G160" s="334" t="inlineStr">
        <is>
          <t>Tubo PVC</t>
        </is>
      </c>
      <c r="H160" s="340" t="n">
        <v>0.6</v>
      </c>
      <c r="I160" s="340" t="n">
        <v>2.78</v>
      </c>
      <c r="J160" s="365" t="inlineStr">
        <is>
          <t>PENDENTE</t>
        </is>
      </c>
    </row>
    <row r="161" ht="15" customHeight="1" s="290">
      <c r="A161" s="296" t="inlineStr">
        <is>
          <t>ESGOTO</t>
        </is>
      </c>
      <c r="B161" s="296" t="inlineStr">
        <is>
          <t>T-156</t>
        </is>
      </c>
      <c r="C161" s="296" t="inlineStr">
        <is>
          <t>PI 101</t>
        </is>
      </c>
      <c r="D161" s="349" t="inlineStr">
        <is>
          <t>PI 102</t>
        </is>
      </c>
      <c r="E161" s="345" t="n">
        <v>2</v>
      </c>
      <c r="F161" s="349" t="inlineStr">
        <is>
          <t>200</t>
        </is>
      </c>
      <c r="G161" s="349" t="inlineStr">
        <is>
          <t>Tubo PVC</t>
        </is>
      </c>
      <c r="H161" s="345" t="n">
        <v>0.6</v>
      </c>
      <c r="I161" s="345" t="n">
        <v>0.96</v>
      </c>
      <c r="J161" s="365" t="inlineStr">
        <is>
          <t>PENDENTE</t>
        </is>
      </c>
    </row>
    <row r="162" ht="15" customHeight="1" s="290">
      <c r="A162" s="295" t="inlineStr">
        <is>
          <t>ESGOTO</t>
        </is>
      </c>
      <c r="B162" s="295" t="inlineStr">
        <is>
          <t>T-157</t>
        </is>
      </c>
      <c r="C162" s="295" t="inlineStr">
        <is>
          <t>PI 103</t>
        </is>
      </c>
      <c r="D162" s="334" t="inlineStr">
        <is>
          <t>PI 104</t>
        </is>
      </c>
      <c r="E162" s="340" t="n">
        <v>2.23</v>
      </c>
      <c r="F162" s="334" t="inlineStr">
        <is>
          <t>200</t>
        </is>
      </c>
      <c r="G162" s="334" t="inlineStr">
        <is>
          <t>Tubo PVC</t>
        </is>
      </c>
      <c r="H162" s="340" t="n">
        <v>0.6</v>
      </c>
      <c r="I162" s="340" t="n">
        <v>1.07</v>
      </c>
      <c r="J162" s="365" t="inlineStr">
        <is>
          <t>PENDENTE</t>
        </is>
      </c>
    </row>
    <row r="163" ht="15" customHeight="1" s="290">
      <c r="A163" s="296" t="inlineStr">
        <is>
          <t>ESGOTO</t>
        </is>
      </c>
      <c r="B163" s="296" t="inlineStr">
        <is>
          <t>T-158</t>
        </is>
      </c>
      <c r="C163" s="296" t="inlineStr">
        <is>
          <t>PI 103</t>
        </is>
      </c>
      <c r="D163" s="349" t="inlineStr">
        <is>
          <t>PI 104</t>
        </is>
      </c>
      <c r="E163" s="345" t="n">
        <v>1.34</v>
      </c>
      <c r="F163" s="349" t="inlineStr">
        <is>
          <t>200</t>
        </is>
      </c>
      <c r="G163" s="349" t="inlineStr">
        <is>
          <t>Tubo PVC</t>
        </is>
      </c>
      <c r="H163" s="345" t="n">
        <v>0.6</v>
      </c>
      <c r="I163" s="345" t="n">
        <v>0.64</v>
      </c>
      <c r="J163" s="365" t="inlineStr">
        <is>
          <t>PENDENTE</t>
        </is>
      </c>
    </row>
    <row r="164" ht="15" customHeight="1" s="290">
      <c r="A164" s="295" t="inlineStr">
        <is>
          <t>ESGOTO</t>
        </is>
      </c>
      <c r="B164" s="295" t="inlineStr">
        <is>
          <t>T-159</t>
        </is>
      </c>
      <c r="C164" s="295" t="inlineStr">
        <is>
          <t>PI 103</t>
        </is>
      </c>
      <c r="D164" s="334" t="inlineStr">
        <is>
          <t>PI 102</t>
        </is>
      </c>
      <c r="E164" s="340" t="n">
        <v>2.26</v>
      </c>
      <c r="F164" s="334" t="inlineStr">
        <is>
          <t>200</t>
        </is>
      </c>
      <c r="G164" s="334" t="inlineStr">
        <is>
          <t>Tubo PVC</t>
        </is>
      </c>
      <c r="H164" s="340" t="n">
        <v>0.6</v>
      </c>
      <c r="I164" s="340" t="n">
        <v>1.08</v>
      </c>
      <c r="J164" s="365" t="inlineStr">
        <is>
          <t>PENDENTE</t>
        </is>
      </c>
    </row>
    <row r="165" ht="15" customHeight="1" s="290">
      <c r="A165" s="296" t="inlineStr">
        <is>
          <t>ESGOTO</t>
        </is>
      </c>
      <c r="B165" s="296" t="inlineStr">
        <is>
          <t>T-160</t>
        </is>
      </c>
      <c r="C165" s="296" t="inlineStr">
        <is>
          <t>PI 102</t>
        </is>
      </c>
      <c r="D165" s="349" t="inlineStr">
        <is>
          <t>PI 103</t>
        </is>
      </c>
      <c r="E165" s="345" t="n">
        <v>1.36</v>
      </c>
      <c r="F165" s="349" t="inlineStr">
        <is>
          <t>200</t>
        </is>
      </c>
      <c r="G165" s="349" t="inlineStr">
        <is>
          <t>Tubo PVC</t>
        </is>
      </c>
      <c r="H165" s="345" t="n">
        <v>0.6</v>
      </c>
      <c r="I165" s="345" t="n">
        <v>0.65</v>
      </c>
      <c r="J165" s="365" t="inlineStr">
        <is>
          <t>PENDENTE</t>
        </is>
      </c>
    </row>
    <row r="166" ht="15" customHeight="1" s="290">
      <c r="A166" s="295" t="inlineStr">
        <is>
          <t>ESGOTO</t>
        </is>
      </c>
      <c r="B166" s="295" t="inlineStr">
        <is>
          <t>T-161</t>
        </is>
      </c>
      <c r="C166" s="295" t="inlineStr">
        <is>
          <t>PI 104</t>
        </is>
      </c>
      <c r="D166" s="334" t="inlineStr">
        <is>
          <t>PI 94</t>
        </is>
      </c>
      <c r="E166" s="340" t="n">
        <v>8.32</v>
      </c>
      <c r="F166" s="334" t="inlineStr">
        <is>
          <t>200</t>
        </is>
      </c>
      <c r="G166" s="334" t="inlineStr">
        <is>
          <t>Tubo PVC</t>
        </is>
      </c>
      <c r="H166" s="340" t="n">
        <v>0.65</v>
      </c>
      <c r="I166" s="340" t="n">
        <v>4.33</v>
      </c>
      <c r="J166" s="365" t="inlineStr">
        <is>
          <t>PENDENTE</t>
        </is>
      </c>
    </row>
    <row r="167" ht="15" customHeight="1" s="290">
      <c r="A167" s="296" t="inlineStr">
        <is>
          <t>ESGOTO</t>
        </is>
      </c>
      <c r="B167" s="296" t="inlineStr">
        <is>
          <t>T-162</t>
        </is>
      </c>
      <c r="C167" s="296" t="inlineStr">
        <is>
          <t>PI 100</t>
        </is>
      </c>
      <c r="D167" s="349" t="inlineStr">
        <is>
          <t>PI 105</t>
        </is>
      </c>
      <c r="E167" s="345" t="n">
        <v>4.08</v>
      </c>
      <c r="F167" s="349" t="inlineStr">
        <is>
          <t>200</t>
        </is>
      </c>
      <c r="G167" s="349" t="inlineStr">
        <is>
          <t>Tubo PVC</t>
        </is>
      </c>
      <c r="H167" s="345" t="n">
        <v>0.6</v>
      </c>
      <c r="I167" s="345" t="n">
        <v>1.96</v>
      </c>
      <c r="J167" s="365" t="inlineStr">
        <is>
          <t>PENDENTE</t>
        </is>
      </c>
    </row>
    <row r="168" ht="15" customHeight="1" s="290">
      <c r="A168" s="295" t="inlineStr">
        <is>
          <t>ESGOTO</t>
        </is>
      </c>
      <c r="B168" s="295" t="inlineStr">
        <is>
          <t>T-163</t>
        </is>
      </c>
      <c r="C168" s="295" t="inlineStr">
        <is>
          <t>PI 105</t>
        </is>
      </c>
      <c r="D168" s="334" t="inlineStr">
        <is>
          <t>PI 100</t>
        </is>
      </c>
      <c r="E168" s="340" t="n">
        <v>2</v>
      </c>
      <c r="F168" s="334" t="inlineStr">
        <is>
          <t>200</t>
        </is>
      </c>
      <c r="G168" s="334" t="inlineStr">
        <is>
          <t>Tubo PVC</t>
        </is>
      </c>
      <c r="H168" s="340" t="n">
        <v>0.6</v>
      </c>
      <c r="I168" s="340" t="n">
        <v>0.96</v>
      </c>
      <c r="J168" s="365" t="inlineStr">
        <is>
          <t>PENDENTE</t>
        </is>
      </c>
    </row>
    <row r="169" ht="15" customHeight="1" s="290">
      <c r="A169" s="296" t="inlineStr">
        <is>
          <t>ESGOTO</t>
        </is>
      </c>
      <c r="B169" s="296" t="inlineStr">
        <is>
          <t>T-164</t>
        </is>
      </c>
      <c r="C169" s="296" t="inlineStr">
        <is>
          <t>PI 105</t>
        </is>
      </c>
      <c r="D169" s="349" t="inlineStr">
        <is>
          <t>PI 106</t>
        </is>
      </c>
      <c r="E169" s="345" t="n">
        <v>4.75</v>
      </c>
      <c r="F169" s="349" t="inlineStr">
        <is>
          <t>200</t>
        </is>
      </c>
      <c r="G169" s="349" t="inlineStr">
        <is>
          <t>Tubo PVC</t>
        </is>
      </c>
      <c r="H169" s="345" t="n">
        <v>0.6</v>
      </c>
      <c r="I169" s="345" t="n">
        <v>2.28</v>
      </c>
      <c r="J169" s="365" t="inlineStr">
        <is>
          <t>PENDENTE</t>
        </is>
      </c>
    </row>
    <row r="170" ht="15" customHeight="1" s="290">
      <c r="A170" s="295" t="inlineStr">
        <is>
          <t>ESGOTO</t>
        </is>
      </c>
      <c r="B170" s="295" t="inlineStr">
        <is>
          <t>T-165</t>
        </is>
      </c>
      <c r="C170" s="295" t="inlineStr">
        <is>
          <t>PI 106</t>
        </is>
      </c>
      <c r="D170" s="334" t="inlineStr">
        <is>
          <t>PI 105</t>
        </is>
      </c>
      <c r="E170" s="340" t="n">
        <v>2</v>
      </c>
      <c r="F170" s="334" t="inlineStr">
        <is>
          <t>200</t>
        </is>
      </c>
      <c r="G170" s="334" t="inlineStr">
        <is>
          <t>Tubo PVC</t>
        </is>
      </c>
      <c r="H170" s="340" t="n">
        <v>0.6</v>
      </c>
      <c r="I170" s="340" t="n">
        <v>0.96</v>
      </c>
      <c r="J170" s="365" t="inlineStr">
        <is>
          <t>PENDENTE</t>
        </is>
      </c>
    </row>
    <row r="171" ht="15" customHeight="1" s="290">
      <c r="A171" s="296" t="inlineStr">
        <is>
          <t>ESGOTO</t>
        </is>
      </c>
      <c r="B171" s="296" t="inlineStr">
        <is>
          <t>T-166</t>
        </is>
      </c>
      <c r="C171" s="296" t="inlineStr">
        <is>
          <t>PI 106</t>
        </is>
      </c>
      <c r="D171" s="349" t="inlineStr">
        <is>
          <t>PI 107</t>
        </is>
      </c>
      <c r="E171" s="345" t="n">
        <v>2.94</v>
      </c>
      <c r="F171" s="349" t="inlineStr">
        <is>
          <t>200</t>
        </is>
      </c>
      <c r="G171" s="349" t="inlineStr">
        <is>
          <t>Tubo PVC</t>
        </is>
      </c>
      <c r="H171" s="345" t="n">
        <v>0.6</v>
      </c>
      <c r="I171" s="345" t="n">
        <v>1.41</v>
      </c>
      <c r="J171" s="365" t="inlineStr">
        <is>
          <t>PENDENTE</t>
        </is>
      </c>
    </row>
    <row r="172" ht="15" customHeight="1" s="290">
      <c r="A172" s="295" t="inlineStr">
        <is>
          <t>ESGOTO</t>
        </is>
      </c>
      <c r="B172" s="295" t="inlineStr">
        <is>
          <t>T-167</t>
        </is>
      </c>
      <c r="C172" s="295" t="inlineStr">
        <is>
          <t>PI 107</t>
        </is>
      </c>
      <c r="D172" s="334" t="inlineStr">
        <is>
          <t>PI 106</t>
        </is>
      </c>
      <c r="E172" s="340" t="n">
        <v>1.76</v>
      </c>
      <c r="F172" s="334" t="inlineStr">
        <is>
          <t>200</t>
        </is>
      </c>
      <c r="G172" s="334" t="inlineStr">
        <is>
          <t>Tubo PVC</t>
        </is>
      </c>
      <c r="H172" s="340" t="n">
        <v>0.6</v>
      </c>
      <c r="I172" s="340" t="n">
        <v>0.84</v>
      </c>
      <c r="J172" s="365" t="inlineStr">
        <is>
          <t>PENDENTE</t>
        </is>
      </c>
    </row>
    <row r="173" ht="15" customHeight="1" s="290">
      <c r="A173" s="296" t="inlineStr">
        <is>
          <t>ESGOTO</t>
        </is>
      </c>
      <c r="B173" s="296" t="inlineStr">
        <is>
          <t>T-168</t>
        </is>
      </c>
      <c r="C173" s="296" t="inlineStr">
        <is>
          <t>PI 107</t>
        </is>
      </c>
      <c r="D173" s="349" t="inlineStr">
        <is>
          <t>PI 108</t>
        </is>
      </c>
      <c r="E173" s="345" t="n">
        <v>20.23</v>
      </c>
      <c r="F173" s="349" t="inlineStr">
        <is>
          <t>200</t>
        </is>
      </c>
      <c r="G173" s="349" t="inlineStr">
        <is>
          <t>Tubo PVC</t>
        </is>
      </c>
      <c r="H173" s="345" t="n">
        <v>0.6</v>
      </c>
      <c r="I173" s="345" t="n">
        <v>9.710000000000001</v>
      </c>
      <c r="J173" s="365" t="inlineStr">
        <is>
          <t>PENDENTE</t>
        </is>
      </c>
    </row>
    <row r="174" ht="15" customHeight="1" s="290">
      <c r="A174" s="295" t="inlineStr">
        <is>
          <t>ESGOTO</t>
        </is>
      </c>
      <c r="B174" s="295" t="inlineStr">
        <is>
          <t>T-169</t>
        </is>
      </c>
      <c r="C174" s="295" t="inlineStr">
        <is>
          <t>PI 108</t>
        </is>
      </c>
      <c r="D174" s="334" t="inlineStr">
        <is>
          <t>PI 109</t>
        </is>
      </c>
      <c r="E174" s="340" t="n">
        <v>16.65</v>
      </c>
      <c r="F174" s="334" t="inlineStr">
        <is>
          <t>200</t>
        </is>
      </c>
      <c r="G174" s="334" t="inlineStr">
        <is>
          <t>Tubo PVC</t>
        </is>
      </c>
      <c r="H174" s="340" t="n">
        <v>0.6</v>
      </c>
      <c r="I174" s="340" t="n">
        <v>7.99</v>
      </c>
      <c r="J174" s="365" t="inlineStr">
        <is>
          <t>PENDENTE</t>
        </is>
      </c>
    </row>
    <row r="175" ht="15" customHeight="1" s="290">
      <c r="A175" s="296" t="inlineStr">
        <is>
          <t>ESGOTO</t>
        </is>
      </c>
      <c r="B175" s="296" t="inlineStr">
        <is>
          <t>T-170</t>
        </is>
      </c>
      <c r="C175" s="296" t="inlineStr">
        <is>
          <t>PI 109</t>
        </is>
      </c>
      <c r="D175" s="349" t="inlineStr">
        <is>
          <t>PI 68</t>
        </is>
      </c>
      <c r="E175" s="345" t="n">
        <v>13.78</v>
      </c>
      <c r="F175" s="349" t="inlineStr">
        <is>
          <t>200</t>
        </is>
      </c>
      <c r="G175" s="349" t="inlineStr">
        <is>
          <t>Tubo PVC</t>
        </is>
      </c>
      <c r="H175" s="345" t="n">
        <v>0.6</v>
      </c>
      <c r="I175" s="345" t="n">
        <v>6.61</v>
      </c>
      <c r="J175" s="365" t="inlineStr">
        <is>
          <t>PENDENTE</t>
        </is>
      </c>
    </row>
    <row r="176" ht="15" customHeight="1" s="290">
      <c r="A176" s="295" t="inlineStr">
        <is>
          <t>ESGOTO</t>
        </is>
      </c>
      <c r="B176" s="295" t="inlineStr">
        <is>
          <t>T-171</t>
        </is>
      </c>
      <c r="C176" s="295" t="inlineStr">
        <is>
          <t>PI 108</t>
        </is>
      </c>
      <c r="D176" s="334" t="inlineStr">
        <is>
          <t>PI 110</t>
        </is>
      </c>
      <c r="E176" s="340" t="n">
        <v>4.65</v>
      </c>
      <c r="F176" s="334" t="inlineStr">
        <is>
          <t>200</t>
        </is>
      </c>
      <c r="G176" s="334" t="inlineStr">
        <is>
          <t>Tubo PVC</t>
        </is>
      </c>
      <c r="H176" s="340" t="n">
        <v>0.75</v>
      </c>
      <c r="I176" s="340" t="n">
        <v>2.79</v>
      </c>
      <c r="J176" s="365" t="inlineStr">
        <is>
          <t>PENDENTE</t>
        </is>
      </c>
    </row>
    <row r="177" ht="15" customHeight="1" s="290">
      <c r="A177" s="296" t="inlineStr">
        <is>
          <t>ESGOTO</t>
        </is>
      </c>
      <c r="B177" s="296" t="inlineStr">
        <is>
          <t>T-172</t>
        </is>
      </c>
      <c r="C177" s="296" t="inlineStr">
        <is>
          <t>PI 110</t>
        </is>
      </c>
      <c r="D177" s="349" t="inlineStr">
        <is>
          <t>PI 111</t>
        </is>
      </c>
      <c r="E177" s="345" t="n">
        <v>2.79</v>
      </c>
      <c r="F177" s="349" t="inlineStr">
        <is>
          <t>200</t>
        </is>
      </c>
      <c r="G177" s="349" t="inlineStr">
        <is>
          <t>Tubo PVC</t>
        </is>
      </c>
      <c r="H177" s="345" t="n">
        <v>0.65</v>
      </c>
      <c r="I177" s="345" t="n">
        <v>1.45</v>
      </c>
      <c r="J177" s="365" t="inlineStr">
        <is>
          <t>PENDENTE</t>
        </is>
      </c>
    </row>
    <row r="178" ht="15" customHeight="1" s="290">
      <c r="A178" s="295" t="inlineStr">
        <is>
          <t>ESGOTO</t>
        </is>
      </c>
      <c r="B178" s="295" t="inlineStr">
        <is>
          <t>T-173</t>
        </is>
      </c>
      <c r="C178" s="295" t="inlineStr">
        <is>
          <t>PI 111</t>
        </is>
      </c>
      <c r="D178" s="334" t="inlineStr">
        <is>
          <t>PI 110</t>
        </is>
      </c>
      <c r="E178" s="340" t="n">
        <v>1.68</v>
      </c>
      <c r="F178" s="334" t="inlineStr">
        <is>
          <t>200</t>
        </is>
      </c>
      <c r="G178" s="334" t="inlineStr">
        <is>
          <t>Tubo PVC</t>
        </is>
      </c>
      <c r="H178" s="340" t="n">
        <v>0.65</v>
      </c>
      <c r="I178" s="340" t="n">
        <v>0.87</v>
      </c>
      <c r="J178" s="365" t="inlineStr">
        <is>
          <t>PENDENTE</t>
        </is>
      </c>
    </row>
    <row r="179" ht="15" customHeight="1" s="290">
      <c r="A179" s="296" t="inlineStr">
        <is>
          <t>ESGOTO</t>
        </is>
      </c>
      <c r="B179" s="296" t="inlineStr">
        <is>
          <t>T-174</t>
        </is>
      </c>
      <c r="C179" s="296" t="inlineStr">
        <is>
          <t>PI 110</t>
        </is>
      </c>
      <c r="D179" s="349" t="inlineStr">
        <is>
          <t>PI 108</t>
        </is>
      </c>
      <c r="E179" s="345" t="n">
        <v>2</v>
      </c>
      <c r="F179" s="349" t="inlineStr">
        <is>
          <t>200</t>
        </is>
      </c>
      <c r="G179" s="349" t="inlineStr">
        <is>
          <t>Tubo PVC</t>
        </is>
      </c>
      <c r="H179" s="345" t="n">
        <v>0.75</v>
      </c>
      <c r="I179" s="345" t="n">
        <v>1.2</v>
      </c>
      <c r="J179" s="365" t="inlineStr">
        <is>
          <t>PENDENTE</t>
        </is>
      </c>
    </row>
    <row r="180" ht="15" customHeight="1" s="290">
      <c r="A180" s="295" t="inlineStr">
        <is>
          <t>ESGOTO</t>
        </is>
      </c>
      <c r="B180" s="295" t="inlineStr">
        <is>
          <t>T-175</t>
        </is>
      </c>
      <c r="C180" s="295" t="inlineStr">
        <is>
          <t>PI 112</t>
        </is>
      </c>
      <c r="D180" s="334" t="inlineStr">
        <is>
          <t>PI 111</t>
        </is>
      </c>
      <c r="E180" s="340" t="n">
        <v>7.65</v>
      </c>
      <c r="F180" s="334" t="inlineStr">
        <is>
          <t>200</t>
        </is>
      </c>
      <c r="G180" s="334" t="inlineStr">
        <is>
          <t>Tubo PVC</t>
        </is>
      </c>
      <c r="H180" s="340" t="n">
        <v>0.4</v>
      </c>
      <c r="I180" s="340" t="n">
        <v>2.45</v>
      </c>
      <c r="J180" s="365" t="inlineStr">
        <is>
          <t>PENDENTE</t>
        </is>
      </c>
    </row>
    <row r="181" ht="15" customHeight="1" s="290">
      <c r="A181" s="296" t="inlineStr">
        <is>
          <t>ESGOTO</t>
        </is>
      </c>
      <c r="B181" s="296" t="inlineStr">
        <is>
          <t>T-176</t>
        </is>
      </c>
      <c r="C181" s="296" t="inlineStr">
        <is>
          <t>PI 111</t>
        </is>
      </c>
      <c r="D181" s="349" t="inlineStr">
        <is>
          <t>PI 112</t>
        </is>
      </c>
      <c r="E181" s="345" t="n">
        <v>2</v>
      </c>
      <c r="F181" s="349" t="inlineStr">
        <is>
          <t>200</t>
        </is>
      </c>
      <c r="G181" s="349" t="inlineStr">
        <is>
          <t>Tubo PVC</t>
        </is>
      </c>
      <c r="H181" s="345" t="n">
        <v>0.4</v>
      </c>
      <c r="I181" s="345" t="n">
        <v>0.64</v>
      </c>
      <c r="J181" s="365" t="inlineStr">
        <is>
          <t>PENDENTE</t>
        </is>
      </c>
    </row>
    <row r="182" ht="15" customHeight="1" s="290">
      <c r="A182" s="295" t="inlineStr">
        <is>
          <t>ESGOTO</t>
        </is>
      </c>
      <c r="B182" s="295" t="inlineStr">
        <is>
          <t>T-177</t>
        </is>
      </c>
      <c r="C182" s="295" t="inlineStr">
        <is>
          <t>PI 112</t>
        </is>
      </c>
      <c r="D182" s="334" t="inlineStr">
        <is>
          <t>PI 113</t>
        </is>
      </c>
      <c r="E182" s="340" t="n">
        <v>10.33</v>
      </c>
      <c r="F182" s="334" t="inlineStr">
        <is>
          <t>200</t>
        </is>
      </c>
      <c r="G182" s="334" t="inlineStr">
        <is>
          <t>Tubo PVC</t>
        </is>
      </c>
      <c r="H182" s="340" t="n">
        <v>0.5</v>
      </c>
      <c r="I182" s="340" t="n">
        <v>4.13</v>
      </c>
      <c r="J182" s="365" t="inlineStr">
        <is>
          <t>PENDENTE</t>
        </is>
      </c>
    </row>
    <row r="183" ht="15" customHeight="1" s="290">
      <c r="A183" s="296" t="inlineStr">
        <is>
          <t>ESGOTO</t>
        </is>
      </c>
      <c r="B183" s="296" t="inlineStr">
        <is>
          <t>T-178</t>
        </is>
      </c>
      <c r="C183" s="296" t="inlineStr">
        <is>
          <t>PI 113</t>
        </is>
      </c>
      <c r="D183" s="349" t="inlineStr">
        <is>
          <t>PI 71</t>
        </is>
      </c>
      <c r="E183" s="345" t="n">
        <v>4.36</v>
      </c>
      <c r="F183" s="349" t="inlineStr">
        <is>
          <t>200</t>
        </is>
      </c>
      <c r="G183" s="349" t="inlineStr">
        <is>
          <t>Tubo PVC</t>
        </is>
      </c>
      <c r="H183" s="345" t="n">
        <v>0.6</v>
      </c>
      <c r="I183" s="345" t="n">
        <v>2.09</v>
      </c>
      <c r="J183" s="365" t="inlineStr">
        <is>
          <t>PENDENTE</t>
        </is>
      </c>
    </row>
    <row r="184" ht="15" customHeight="1" s="290">
      <c r="A184" s="295" t="inlineStr">
        <is>
          <t>ESGOTO</t>
        </is>
      </c>
      <c r="B184" s="295" t="inlineStr">
        <is>
          <t>T-179</t>
        </is>
      </c>
      <c r="C184" s="295" t="inlineStr">
        <is>
          <t>PI 113</t>
        </is>
      </c>
      <c r="D184" s="334" t="inlineStr">
        <is>
          <t>PI 71</t>
        </is>
      </c>
      <c r="E184" s="340" t="n">
        <v>2</v>
      </c>
      <c r="F184" s="334" t="inlineStr">
        <is>
          <t>200</t>
        </is>
      </c>
      <c r="G184" s="334" t="inlineStr">
        <is>
          <t>Tubo PVC</t>
        </is>
      </c>
      <c r="H184" s="340" t="n">
        <v>0.6</v>
      </c>
      <c r="I184" s="340" t="n">
        <v>0.96</v>
      </c>
      <c r="J184" s="365" t="inlineStr">
        <is>
          <t>PENDENTE</t>
        </is>
      </c>
    </row>
    <row r="185" ht="15" customHeight="1" s="290">
      <c r="A185" s="296" t="inlineStr">
        <is>
          <t>ESGOTO</t>
        </is>
      </c>
      <c r="B185" s="296" t="inlineStr">
        <is>
          <t>T-180</t>
        </is>
      </c>
      <c r="C185" s="296" t="inlineStr">
        <is>
          <t>PI 113</t>
        </is>
      </c>
      <c r="D185" s="349" t="inlineStr">
        <is>
          <t>PI 114</t>
        </is>
      </c>
      <c r="E185" s="345" t="n">
        <v>20.02</v>
      </c>
      <c r="F185" s="349" t="inlineStr">
        <is>
          <t>200</t>
        </is>
      </c>
      <c r="G185" s="349" t="inlineStr">
        <is>
          <t>Tubo PVC</t>
        </is>
      </c>
      <c r="H185" s="345" t="n">
        <v>0.6</v>
      </c>
      <c r="I185" s="345" t="n">
        <v>9.609999999999999</v>
      </c>
      <c r="J185" s="365" t="inlineStr">
        <is>
          <t>PENDENTE</t>
        </is>
      </c>
    </row>
    <row r="186" ht="15" customHeight="1" s="290">
      <c r="A186" s="295" t="inlineStr">
        <is>
          <t>ESGOTO</t>
        </is>
      </c>
      <c r="B186" s="295" t="inlineStr">
        <is>
          <t>T-181</t>
        </is>
      </c>
      <c r="C186" s="295" t="inlineStr">
        <is>
          <t>PI 91</t>
        </is>
      </c>
      <c r="D186" s="334" t="inlineStr">
        <is>
          <t>PI 115</t>
        </is>
      </c>
      <c r="E186" s="340" t="n">
        <v>19.2</v>
      </c>
      <c r="F186" s="334" t="inlineStr">
        <is>
          <t>200</t>
        </is>
      </c>
      <c r="G186" s="334" t="inlineStr">
        <is>
          <t>Tubo PVC</t>
        </is>
      </c>
      <c r="H186" s="340" t="n">
        <v>0.6899999999999999</v>
      </c>
      <c r="I186" s="340" t="n">
        <v>10.56</v>
      </c>
      <c r="J186" s="365" t="inlineStr">
        <is>
          <t>PENDENTE</t>
        </is>
      </c>
    </row>
    <row r="187" ht="15" customHeight="1" s="290">
      <c r="A187" s="296" t="inlineStr">
        <is>
          <t>ESGOTO</t>
        </is>
      </c>
      <c r="B187" s="296" t="inlineStr">
        <is>
          <t>T-182</t>
        </is>
      </c>
      <c r="C187" s="296" t="inlineStr">
        <is>
          <t>PI 115</t>
        </is>
      </c>
      <c r="D187" s="349" t="inlineStr">
        <is>
          <t>PI 116</t>
        </is>
      </c>
      <c r="E187" s="345" t="n">
        <v>4.01</v>
      </c>
      <c r="F187" s="349" t="inlineStr">
        <is>
          <t>200</t>
        </is>
      </c>
      <c r="G187" s="349" t="inlineStr">
        <is>
          <t>Tubo PVC</t>
        </is>
      </c>
      <c r="H187" s="345" t="n">
        <v>0.6</v>
      </c>
      <c r="I187" s="345" t="n">
        <v>1.92</v>
      </c>
      <c r="J187" s="365" t="inlineStr">
        <is>
          <t>PENDENTE</t>
        </is>
      </c>
    </row>
    <row r="188" ht="15" customHeight="1" s="290">
      <c r="A188" s="295" t="inlineStr">
        <is>
          <t>ESGOTO</t>
        </is>
      </c>
      <c r="B188" s="295" t="inlineStr">
        <is>
          <t>T-183</t>
        </is>
      </c>
      <c r="C188" s="295" t="inlineStr">
        <is>
          <t>PI 116</t>
        </is>
      </c>
      <c r="D188" s="334" t="inlineStr">
        <is>
          <t>PI 115</t>
        </is>
      </c>
      <c r="E188" s="340" t="n">
        <v>2</v>
      </c>
      <c r="F188" s="334" t="inlineStr">
        <is>
          <t>200</t>
        </is>
      </c>
      <c r="G188" s="334" t="inlineStr">
        <is>
          <t>Tubo PVC</t>
        </is>
      </c>
      <c r="H188" s="340" t="n">
        <v>0.6</v>
      </c>
      <c r="I188" s="340" t="n">
        <v>0.96</v>
      </c>
      <c r="J188" s="365" t="inlineStr">
        <is>
          <t>PENDENTE</t>
        </is>
      </c>
    </row>
    <row r="189" ht="15" customHeight="1" s="290">
      <c r="A189" s="296" t="inlineStr">
        <is>
          <t>ESGOTO</t>
        </is>
      </c>
      <c r="B189" s="296" t="inlineStr">
        <is>
          <t>T-184</t>
        </is>
      </c>
      <c r="C189" s="296" t="inlineStr">
        <is>
          <t>PI 116</t>
        </is>
      </c>
      <c r="D189" s="349" t="inlineStr">
        <is>
          <t>PI 117</t>
        </is>
      </c>
      <c r="E189" s="345" t="n">
        <v>1.93</v>
      </c>
      <c r="F189" s="349" t="inlineStr">
        <is>
          <t>200</t>
        </is>
      </c>
      <c r="G189" s="349" t="inlineStr">
        <is>
          <t>Tubo PVC</t>
        </is>
      </c>
      <c r="H189" s="345" t="n">
        <v>0.6</v>
      </c>
      <c r="I189" s="345" t="n">
        <v>0.93</v>
      </c>
      <c r="J189" s="365" t="inlineStr">
        <is>
          <t>PENDENTE</t>
        </is>
      </c>
    </row>
    <row r="190" ht="15" customHeight="1" s="290">
      <c r="A190" s="295" t="inlineStr">
        <is>
          <t>ESGOTO</t>
        </is>
      </c>
      <c r="B190" s="295" t="inlineStr">
        <is>
          <t>T-185</t>
        </is>
      </c>
      <c r="C190" s="295" t="inlineStr">
        <is>
          <t>PI 117</t>
        </is>
      </c>
      <c r="D190" s="334" t="inlineStr">
        <is>
          <t>PI 116</t>
        </is>
      </c>
      <c r="E190" s="340" t="n">
        <v>1.16</v>
      </c>
      <c r="F190" s="334" t="inlineStr">
        <is>
          <t>200</t>
        </is>
      </c>
      <c r="G190" s="334" t="inlineStr">
        <is>
          <t>Tubo PVC</t>
        </is>
      </c>
      <c r="H190" s="340" t="n">
        <v>0.6</v>
      </c>
      <c r="I190" s="340" t="n">
        <v>0.5600000000000001</v>
      </c>
      <c r="J190" s="365" t="inlineStr">
        <is>
          <t>PENDENTE</t>
        </is>
      </c>
    </row>
    <row r="191" ht="15" customHeight="1" s="290">
      <c r="A191" s="296" t="inlineStr">
        <is>
          <t>ESGOTO</t>
        </is>
      </c>
      <c r="B191" s="296" t="inlineStr">
        <is>
          <t>T-186</t>
        </is>
      </c>
      <c r="C191" s="296" t="inlineStr">
        <is>
          <t>PI 117</t>
        </is>
      </c>
      <c r="D191" s="349" t="inlineStr">
        <is>
          <t>PI 118</t>
        </is>
      </c>
      <c r="E191" s="345" t="n">
        <v>7.12</v>
      </c>
      <c r="F191" s="349" t="inlineStr">
        <is>
          <t>200</t>
        </is>
      </c>
      <c r="G191" s="349" t="inlineStr">
        <is>
          <t>Tubo PVC</t>
        </is>
      </c>
      <c r="H191" s="345" t="n">
        <v>0.6</v>
      </c>
      <c r="I191" s="345" t="n">
        <v>3.42</v>
      </c>
      <c r="J191" s="365" t="inlineStr">
        <is>
          <t>PENDENTE</t>
        </is>
      </c>
    </row>
    <row r="192" ht="15" customHeight="1" s="290">
      <c r="A192" s="295" t="inlineStr">
        <is>
          <t>ESGOTO</t>
        </is>
      </c>
      <c r="B192" s="295" t="inlineStr">
        <is>
          <t>T-187</t>
        </is>
      </c>
      <c r="C192" s="295" t="inlineStr">
        <is>
          <t>PI 118</t>
        </is>
      </c>
      <c r="D192" s="334" t="inlineStr">
        <is>
          <t>PI 117</t>
        </is>
      </c>
      <c r="E192" s="340" t="n">
        <v>2</v>
      </c>
      <c r="F192" s="334" t="inlineStr">
        <is>
          <t>200</t>
        </is>
      </c>
      <c r="G192" s="334" t="inlineStr">
        <is>
          <t>Tubo PVC</t>
        </is>
      </c>
      <c r="H192" s="340" t="n">
        <v>0.6</v>
      </c>
      <c r="I192" s="340" t="n">
        <v>0.96</v>
      </c>
      <c r="J192" s="365" t="inlineStr">
        <is>
          <t>PENDENTE</t>
        </is>
      </c>
    </row>
    <row r="193" ht="15" customHeight="1" s="290">
      <c r="A193" s="296" t="inlineStr">
        <is>
          <t>ESGOTO</t>
        </is>
      </c>
      <c r="B193" s="296" t="inlineStr">
        <is>
          <t>T-188</t>
        </is>
      </c>
      <c r="C193" s="296" t="inlineStr">
        <is>
          <t>PI 118</t>
        </is>
      </c>
      <c r="D193" s="349" t="inlineStr">
        <is>
          <t>PI 119</t>
        </is>
      </c>
      <c r="E193" s="345" t="n">
        <v>3.84</v>
      </c>
      <c r="F193" s="349" t="inlineStr">
        <is>
          <t>200</t>
        </is>
      </c>
      <c r="G193" s="349" t="inlineStr">
        <is>
          <t>Tubo PVC</t>
        </is>
      </c>
      <c r="H193" s="345" t="n">
        <v>0.6</v>
      </c>
      <c r="I193" s="345" t="n">
        <v>1.84</v>
      </c>
      <c r="J193" s="365" t="inlineStr">
        <is>
          <t>PENDENTE</t>
        </is>
      </c>
    </row>
    <row r="194" ht="15" customHeight="1" s="290">
      <c r="A194" s="295" t="inlineStr">
        <is>
          <t>ESGOTO</t>
        </is>
      </c>
      <c r="B194" s="295" t="inlineStr">
        <is>
          <t>T-189</t>
        </is>
      </c>
      <c r="C194" s="295" t="inlineStr">
        <is>
          <t>PI 118</t>
        </is>
      </c>
      <c r="D194" s="334" t="inlineStr">
        <is>
          <t>PI 119</t>
        </is>
      </c>
      <c r="E194" s="340" t="n">
        <v>2</v>
      </c>
      <c r="F194" s="334" t="inlineStr">
        <is>
          <t>200</t>
        </is>
      </c>
      <c r="G194" s="334" t="inlineStr">
        <is>
          <t>Tubo PVC</t>
        </is>
      </c>
      <c r="H194" s="340" t="n">
        <v>0.6</v>
      </c>
      <c r="I194" s="340" t="n">
        <v>0.96</v>
      </c>
      <c r="J194" s="365" t="inlineStr">
        <is>
          <t>PENDENTE</t>
        </is>
      </c>
    </row>
    <row r="195" ht="15" customHeight="1" s="290">
      <c r="A195" s="296" t="inlineStr">
        <is>
          <t>ESGOTO</t>
        </is>
      </c>
      <c r="B195" s="296" t="inlineStr">
        <is>
          <t>T-190</t>
        </is>
      </c>
      <c r="C195" s="296" t="inlineStr">
        <is>
          <t>PI 120</t>
        </is>
      </c>
      <c r="D195" s="349" t="inlineStr">
        <is>
          <t>PI 107</t>
        </is>
      </c>
      <c r="E195" s="345" t="n">
        <v>4.79</v>
      </c>
      <c r="F195" s="349" t="inlineStr">
        <is>
          <t>200</t>
        </is>
      </c>
      <c r="G195" s="349" t="inlineStr">
        <is>
          <t>Tubo PVC</t>
        </is>
      </c>
      <c r="H195" s="345" t="n">
        <v>0.71</v>
      </c>
      <c r="I195" s="345" t="n">
        <v>2.71</v>
      </c>
      <c r="J195" s="365" t="inlineStr">
        <is>
          <t>PENDENTE</t>
        </is>
      </c>
    </row>
    <row r="196" ht="15" customHeight="1" s="290">
      <c r="A196" s="295" t="inlineStr">
        <is>
          <t>ESGOTO</t>
        </is>
      </c>
      <c r="B196" s="295" t="inlineStr">
        <is>
          <t>T-191</t>
        </is>
      </c>
      <c r="C196" s="295" t="inlineStr">
        <is>
          <t>PI 120</t>
        </is>
      </c>
      <c r="D196" s="334" t="inlineStr">
        <is>
          <t>PI 107</t>
        </is>
      </c>
      <c r="E196" s="340" t="n">
        <v>2</v>
      </c>
      <c r="F196" s="334" t="inlineStr">
        <is>
          <t>200</t>
        </is>
      </c>
      <c r="G196" s="334" t="inlineStr">
        <is>
          <t>Tubo PVC</t>
        </is>
      </c>
      <c r="H196" s="340" t="n">
        <v>0.71</v>
      </c>
      <c r="I196" s="340" t="n">
        <v>1.13</v>
      </c>
      <c r="J196" s="365" t="inlineStr">
        <is>
          <t>PENDENTE</t>
        </is>
      </c>
    </row>
    <row r="197" ht="15" customHeight="1" s="290">
      <c r="A197" s="296" t="inlineStr">
        <is>
          <t>ESGOTO</t>
        </is>
      </c>
      <c r="B197" s="296" t="inlineStr">
        <is>
          <t>T-192</t>
        </is>
      </c>
      <c r="C197" s="296" t="inlineStr">
        <is>
          <t>PI 121</t>
        </is>
      </c>
      <c r="D197" s="349" t="inlineStr">
        <is>
          <t>PI 112</t>
        </is>
      </c>
      <c r="E197" s="345" t="n">
        <v>16.91</v>
      </c>
      <c r="F197" s="349" t="inlineStr">
        <is>
          <t>200</t>
        </is>
      </c>
      <c r="G197" s="349" t="inlineStr">
        <is>
          <t>Tubo PVC</t>
        </is>
      </c>
      <c r="H197" s="345" t="n">
        <v>0.5</v>
      </c>
      <c r="I197" s="345" t="n">
        <v>6.76</v>
      </c>
      <c r="J197" s="365" t="inlineStr">
        <is>
          <t>PENDENTE</t>
        </is>
      </c>
    </row>
    <row r="198" ht="15" customHeight="1" s="290">
      <c r="A198" s="295" t="inlineStr">
        <is>
          <t>ESGOTO</t>
        </is>
      </c>
      <c r="B198" s="295" t="inlineStr">
        <is>
          <t>T-193</t>
        </is>
      </c>
      <c r="C198" s="295" t="inlineStr">
        <is>
          <t>PI 57</t>
        </is>
      </c>
      <c r="D198" s="334" t="inlineStr">
        <is>
          <t>PI 122</t>
        </is>
      </c>
      <c r="E198" s="340" t="n">
        <v>16.3</v>
      </c>
      <c r="F198" s="334" t="inlineStr">
        <is>
          <t>200</t>
        </is>
      </c>
      <c r="G198" s="334" t="inlineStr">
        <is>
          <t>Tubo PVC</t>
        </is>
      </c>
      <c r="H198" s="340" t="n">
        <v>0.6</v>
      </c>
      <c r="I198" s="340" t="n">
        <v>7.82</v>
      </c>
      <c r="J198" s="365" t="inlineStr">
        <is>
          <t>PENDENTE</t>
        </is>
      </c>
    </row>
    <row r="199" ht="15" customHeight="1" s="290">
      <c r="A199" s="296" t="inlineStr">
        <is>
          <t>ESGOTO</t>
        </is>
      </c>
      <c r="B199" s="296" t="inlineStr">
        <is>
          <t>T-194</t>
        </is>
      </c>
      <c r="C199" s="296" t="inlineStr">
        <is>
          <t>PI 122</t>
        </is>
      </c>
      <c r="D199" s="349" t="inlineStr">
        <is>
          <t>PV 03</t>
        </is>
      </c>
      <c r="E199" s="345" t="n">
        <v>1.19</v>
      </c>
      <c r="F199" s="349" t="inlineStr">
        <is>
          <t>200</t>
        </is>
      </c>
      <c r="G199" s="349" t="inlineStr">
        <is>
          <t>Tubo PVC</t>
        </is>
      </c>
      <c r="H199" s="345" t="n">
        <v>0.9</v>
      </c>
      <c r="I199" s="345" t="n">
        <v>0.86</v>
      </c>
      <c r="J199" s="365" t="inlineStr">
        <is>
          <t>PENDENTE</t>
        </is>
      </c>
    </row>
    <row r="200" ht="15" customHeight="1" s="290">
      <c r="A200" s="295" t="inlineStr">
        <is>
          <t>ESGOTO</t>
        </is>
      </c>
      <c r="B200" s="295" t="inlineStr">
        <is>
          <t>T-195</t>
        </is>
      </c>
      <c r="C200" s="295" t="inlineStr">
        <is>
          <t>PI 122</t>
        </is>
      </c>
      <c r="D200" s="334" t="inlineStr">
        <is>
          <t>PV 03</t>
        </is>
      </c>
      <c r="E200" s="340" t="n">
        <v>0.72</v>
      </c>
      <c r="F200" s="334" t="inlineStr">
        <is>
          <t>200</t>
        </is>
      </c>
      <c r="G200" s="334" t="inlineStr">
        <is>
          <t>Tubo PVC</t>
        </is>
      </c>
      <c r="H200" s="340" t="n">
        <v>0.9</v>
      </c>
      <c r="I200" s="340" t="n">
        <v>0.52</v>
      </c>
      <c r="J200" s="365" t="inlineStr">
        <is>
          <t>PENDENTE</t>
        </is>
      </c>
    </row>
    <row r="201" ht="15" customHeight="1" s="290">
      <c r="A201" s="296" t="inlineStr">
        <is>
          <t>ESGOTO</t>
        </is>
      </c>
      <c r="B201" s="296" t="inlineStr">
        <is>
          <t>T-196</t>
        </is>
      </c>
      <c r="C201" s="296" t="inlineStr">
        <is>
          <t>PI 70</t>
        </is>
      </c>
      <c r="D201" s="349" t="inlineStr">
        <is>
          <t>PI 123</t>
        </is>
      </c>
      <c r="E201" s="345" t="n">
        <v>7.12</v>
      </c>
      <c r="F201" s="349" t="inlineStr">
        <is>
          <t>300</t>
        </is>
      </c>
      <c r="G201" s="349" t="inlineStr">
        <is>
          <t>Tubo PVC</t>
        </is>
      </c>
      <c r="H201" s="345" t="n">
        <v>0.15</v>
      </c>
      <c r="I201" s="345" t="n">
        <v>0.88</v>
      </c>
      <c r="J201" s="365" t="inlineStr">
        <is>
          <t>PENDENTE</t>
        </is>
      </c>
    </row>
    <row r="202" ht="15" customHeight="1" s="290">
      <c r="A202" s="295" t="inlineStr">
        <is>
          <t>ESGOTO</t>
        </is>
      </c>
      <c r="B202" s="295" t="inlineStr">
        <is>
          <t>T-197</t>
        </is>
      </c>
      <c r="C202" s="295" t="inlineStr">
        <is>
          <t>PI 70</t>
        </is>
      </c>
      <c r="D202" s="334" t="inlineStr">
        <is>
          <t>PI 123</t>
        </is>
      </c>
      <c r="E202" s="340" t="n">
        <v>2</v>
      </c>
      <c r="F202" s="334" t="inlineStr">
        <is>
          <t>200</t>
        </is>
      </c>
      <c r="G202" s="334" t="inlineStr">
        <is>
          <t>Tubo PVC</t>
        </is>
      </c>
      <c r="H202" s="340" t="n">
        <v>0.15</v>
      </c>
      <c r="I202" s="340" t="n">
        <v>0.25</v>
      </c>
      <c r="J202" s="365" t="inlineStr">
        <is>
          <t>PENDENTE</t>
        </is>
      </c>
    </row>
    <row r="203" ht="15" customHeight="1" s="290">
      <c r="A203" s="296" t="inlineStr">
        <is>
          <t>ESGOTO</t>
        </is>
      </c>
      <c r="B203" s="296" t="inlineStr">
        <is>
          <t>T-198</t>
        </is>
      </c>
      <c r="C203" s="296" t="inlineStr">
        <is>
          <t>PI 123</t>
        </is>
      </c>
      <c r="D203" s="349" t="inlineStr">
        <is>
          <t>PI 124</t>
        </is>
      </c>
      <c r="E203" s="345" t="n">
        <v>93.95999999999999</v>
      </c>
      <c r="F203" s="349" t="inlineStr">
        <is>
          <t>300</t>
        </is>
      </c>
      <c r="G203" s="349" t="inlineStr">
        <is>
          <t>Tubo PVC</t>
        </is>
      </c>
      <c r="H203" s="345" t="n">
        <v>0.15</v>
      </c>
      <c r="I203" s="345" t="n">
        <v>11.65</v>
      </c>
      <c r="J203" s="365" t="inlineStr">
        <is>
          <t>PENDENTE</t>
        </is>
      </c>
    </row>
    <row r="204" ht="15" customHeight="1" s="290">
      <c r="A204" s="295" t="inlineStr">
        <is>
          <t>ESGOTO</t>
        </is>
      </c>
      <c r="B204" s="295" t="inlineStr">
        <is>
          <t>T-199</t>
        </is>
      </c>
      <c r="C204" s="295" t="inlineStr">
        <is>
          <t>PI 124</t>
        </is>
      </c>
      <c r="D204" s="334" t="inlineStr">
        <is>
          <t>PI 125</t>
        </is>
      </c>
      <c r="E204" s="340" t="n">
        <v>9.83</v>
      </c>
      <c r="F204" s="334" t="inlineStr">
        <is>
          <t>300</t>
        </is>
      </c>
      <c r="G204" s="334" t="inlineStr">
        <is>
          <t>Tubo PVC</t>
        </is>
      </c>
      <c r="H204" s="340" t="n">
        <v>0.01</v>
      </c>
      <c r="I204" s="340" t="n">
        <v>0.08</v>
      </c>
      <c r="J204" s="365" t="inlineStr">
        <is>
          <t>PENDENTE</t>
        </is>
      </c>
    </row>
    <row r="205" ht="15" customHeight="1" s="290">
      <c r="A205" s="296" t="inlineStr">
        <is>
          <t>ESGOTO</t>
        </is>
      </c>
      <c r="B205" s="296" t="inlineStr">
        <is>
          <t>T-200</t>
        </is>
      </c>
      <c r="C205" s="296" t="inlineStr">
        <is>
          <t>PI 124</t>
        </is>
      </c>
      <c r="D205" s="349" t="inlineStr">
        <is>
          <t>PI 125</t>
        </is>
      </c>
      <c r="E205" s="345" t="n">
        <v>2</v>
      </c>
      <c r="F205" s="349" t="inlineStr">
        <is>
          <t>200</t>
        </is>
      </c>
      <c r="G205" s="349" t="inlineStr">
        <is>
          <t>Tubo PVC</t>
        </is>
      </c>
      <c r="H205" s="345" t="n">
        <v>0.01</v>
      </c>
      <c r="I205" s="345" t="n">
        <v>0.02</v>
      </c>
      <c r="J205" s="365" t="inlineStr">
        <is>
          <t>PENDENTE</t>
        </is>
      </c>
    </row>
    <row r="206" ht="15" customHeight="1" s="290">
      <c r="A206" s="295" t="inlineStr">
        <is>
          <t>ESGOTO</t>
        </is>
      </c>
      <c r="B206" s="295" t="inlineStr">
        <is>
          <t>T-201</t>
        </is>
      </c>
      <c r="C206" s="295" t="inlineStr">
        <is>
          <t>PI 126</t>
        </is>
      </c>
      <c r="D206" s="334" t="inlineStr">
        <is>
          <t>PI 127</t>
        </is>
      </c>
      <c r="E206" s="340" t="n">
        <v>75.59999999999999</v>
      </c>
      <c r="F206" s="334" t="inlineStr">
        <is>
          <t>300</t>
        </is>
      </c>
      <c r="G206" s="334" t="inlineStr">
        <is>
          <t>Tubo PVC</t>
        </is>
      </c>
      <c r="H206" s="340" t="n">
        <v>0.01</v>
      </c>
      <c r="I206" s="340" t="n">
        <v>0.6</v>
      </c>
      <c r="J206" s="365" t="inlineStr">
        <is>
          <t>PENDENTE</t>
        </is>
      </c>
    </row>
    <row r="207" ht="15" customHeight="1" s="290">
      <c r="A207" s="296" t="inlineStr">
        <is>
          <t>ESGOTO</t>
        </is>
      </c>
      <c r="B207" s="296" t="inlineStr">
        <is>
          <t>T-202</t>
        </is>
      </c>
      <c r="C207" s="296" t="inlineStr">
        <is>
          <t>PI 127</t>
        </is>
      </c>
      <c r="D207" s="349" t="inlineStr">
        <is>
          <t>PI 128</t>
        </is>
      </c>
      <c r="E207" s="345" t="n">
        <v>42.59</v>
      </c>
      <c r="F207" s="349" t="inlineStr">
        <is>
          <t>300</t>
        </is>
      </c>
      <c r="G207" s="349" t="inlineStr">
        <is>
          <t>Tubo PVC</t>
        </is>
      </c>
      <c r="H207" s="345" t="n">
        <v>0.01</v>
      </c>
      <c r="I207" s="345" t="n">
        <v>0.34</v>
      </c>
      <c r="J207" s="365" t="inlineStr">
        <is>
          <t>PENDENTE</t>
        </is>
      </c>
    </row>
    <row r="208" ht="15" customHeight="1" s="290">
      <c r="A208" s="295" t="inlineStr">
        <is>
          <t>ESGOTO</t>
        </is>
      </c>
      <c r="B208" s="295" t="inlineStr">
        <is>
          <t>T-203</t>
        </is>
      </c>
      <c r="C208" s="295" t="inlineStr">
        <is>
          <t>PI 128</t>
        </is>
      </c>
      <c r="D208" s="334" t="inlineStr">
        <is>
          <t>PI 129</t>
        </is>
      </c>
      <c r="E208" s="340" t="n">
        <v>22.89</v>
      </c>
      <c r="F208" s="334" t="inlineStr">
        <is>
          <t>300</t>
        </is>
      </c>
      <c r="G208" s="334" t="inlineStr">
        <is>
          <t>Tubo PVC</t>
        </is>
      </c>
      <c r="H208" s="340" t="n">
        <v>0.01</v>
      </c>
      <c r="I208" s="340" t="n">
        <v>0.18</v>
      </c>
      <c r="J208" s="365" t="inlineStr">
        <is>
          <t>PENDENTE</t>
        </is>
      </c>
    </row>
    <row r="209" ht="15" customHeight="1" s="290">
      <c r="A209" s="296" t="inlineStr">
        <is>
          <t>ESGOTO</t>
        </is>
      </c>
      <c r="B209" s="296" t="inlineStr">
        <is>
          <t>T-204</t>
        </is>
      </c>
      <c r="C209" s="296" t="inlineStr">
        <is>
          <t>PI 129</t>
        </is>
      </c>
      <c r="D209" s="349" t="inlineStr">
        <is>
          <t>PI 130</t>
        </is>
      </c>
      <c r="E209" s="345" t="n">
        <v>7.81</v>
      </c>
      <c r="F209" s="349" t="inlineStr">
        <is>
          <t>300</t>
        </is>
      </c>
      <c r="G209" s="349" t="inlineStr">
        <is>
          <t>Tubo PVC</t>
        </is>
      </c>
      <c r="H209" s="345" t="n">
        <v>0.01</v>
      </c>
      <c r="I209" s="345" t="n">
        <v>0.06</v>
      </c>
      <c r="J209" s="365" t="inlineStr">
        <is>
          <t>PENDENTE</t>
        </is>
      </c>
    </row>
    <row r="210" ht="15" customHeight="1" s="290">
      <c r="A210" s="295" t="inlineStr">
        <is>
          <t>ESGOTO</t>
        </is>
      </c>
      <c r="B210" s="295" t="inlineStr">
        <is>
          <t>T-205</t>
        </is>
      </c>
      <c r="C210" s="295" t="inlineStr">
        <is>
          <t>PI 130</t>
        </is>
      </c>
      <c r="D210" s="334" t="inlineStr">
        <is>
          <t>PI 131</t>
        </is>
      </c>
      <c r="E210" s="340" t="n">
        <v>9.31</v>
      </c>
      <c r="F210" s="334" t="inlineStr">
        <is>
          <t>300</t>
        </is>
      </c>
      <c r="G210" s="334" t="inlineStr">
        <is>
          <t>Tubo PVC</t>
        </is>
      </c>
      <c r="H210" s="340" t="n">
        <v>0.01</v>
      </c>
      <c r="I210" s="340" t="n">
        <v>0.07000000000000001</v>
      </c>
      <c r="J210" s="365" t="inlineStr">
        <is>
          <t>PENDENTE</t>
        </is>
      </c>
    </row>
    <row r="211" ht="15" customHeight="1" s="290">
      <c r="A211" s="296" t="inlineStr">
        <is>
          <t>ESGOTO</t>
        </is>
      </c>
      <c r="B211" s="296" t="inlineStr">
        <is>
          <t>T-206</t>
        </is>
      </c>
      <c r="C211" s="296" t="inlineStr">
        <is>
          <t>PI 125</t>
        </is>
      </c>
      <c r="D211" s="349" t="inlineStr">
        <is>
          <t>PI 126</t>
        </is>
      </c>
      <c r="E211" s="345" t="n">
        <v>39.02</v>
      </c>
      <c r="F211" s="349" t="inlineStr">
        <is>
          <t>300</t>
        </is>
      </c>
      <c r="G211" s="349" t="inlineStr">
        <is>
          <t>Tubo PVC</t>
        </is>
      </c>
      <c r="H211" s="345" t="n">
        <v>0.01</v>
      </c>
      <c r="I211" s="345" t="n">
        <v>0.31</v>
      </c>
      <c r="J211" s="365" t="inlineStr">
        <is>
          <t>PENDENTE</t>
        </is>
      </c>
    </row>
    <row r="212" ht="15" customHeight="1" s="290">
      <c r="A212" s="295" t="inlineStr">
        <is>
          <t>ESGOTO</t>
        </is>
      </c>
      <c r="B212" s="295" t="inlineStr">
        <is>
          <t>T-207</t>
        </is>
      </c>
      <c r="C212" s="295" t="inlineStr">
        <is>
          <t>PI 129</t>
        </is>
      </c>
      <c r="D212" s="334" t="inlineStr">
        <is>
          <t>PI 130</t>
        </is>
      </c>
      <c r="E212" s="340" t="n">
        <v>2</v>
      </c>
      <c r="F212" s="334" t="inlineStr">
        <is>
          <t>200</t>
        </is>
      </c>
      <c r="G212" s="334" t="inlineStr">
        <is>
          <t>Tubo PVC</t>
        </is>
      </c>
      <c r="H212" s="340" t="n">
        <v>0.01</v>
      </c>
      <c r="I212" s="340" t="n">
        <v>0.02</v>
      </c>
      <c r="J212" s="365" t="inlineStr">
        <is>
          <t>PENDENTE</t>
        </is>
      </c>
    </row>
    <row r="213" ht="15" customHeight="1" s="290">
      <c r="A213" s="296" t="inlineStr">
        <is>
          <t>ESGOTO</t>
        </is>
      </c>
      <c r="B213" s="296" t="inlineStr">
        <is>
          <t>T-208</t>
        </is>
      </c>
      <c r="C213" s="296" t="inlineStr">
        <is>
          <t>PI 130</t>
        </is>
      </c>
      <c r="D213" s="349" t="inlineStr">
        <is>
          <t>PI 131</t>
        </is>
      </c>
      <c r="E213" s="345" t="n">
        <v>2</v>
      </c>
      <c r="F213" s="349" t="inlineStr">
        <is>
          <t>200</t>
        </is>
      </c>
      <c r="G213" s="349" t="inlineStr">
        <is>
          <t>Tubo PVC</t>
        </is>
      </c>
      <c r="H213" s="345" t="n">
        <v>0.01</v>
      </c>
      <c r="I213" s="345" t="n">
        <v>0.02</v>
      </c>
      <c r="J213" s="365" t="inlineStr">
        <is>
          <t>PENDENTE</t>
        </is>
      </c>
    </row>
    <row r="214" ht="15" customHeight="1" s="290">
      <c r="A214" s="295" t="inlineStr">
        <is>
          <t>ESGOTO</t>
        </is>
      </c>
      <c r="B214" s="295" t="inlineStr">
        <is>
          <t>T-209</t>
        </is>
      </c>
      <c r="C214" s="295" t="inlineStr">
        <is>
          <t>PI 131</t>
        </is>
      </c>
      <c r="D214" s="334" t="inlineStr">
        <is>
          <t>PV 18</t>
        </is>
      </c>
      <c r="E214" s="340" t="n">
        <v>5.04</v>
      </c>
      <c r="F214" s="334" t="inlineStr">
        <is>
          <t>300</t>
        </is>
      </c>
      <c r="G214" s="334" t="inlineStr">
        <is>
          <t>Tubo PVC</t>
        </is>
      </c>
      <c r="H214" s="340" t="n">
        <v>0.53</v>
      </c>
      <c r="I214" s="340" t="n">
        <v>2.12</v>
      </c>
      <c r="J214" s="365" t="inlineStr">
        <is>
          <t>PENDENTE</t>
        </is>
      </c>
    </row>
    <row r="215" ht="15" customHeight="1" s="290">
      <c r="A215" s="296" t="inlineStr">
        <is>
          <t>ESGOTO</t>
        </is>
      </c>
      <c r="B215" s="296" t="inlineStr">
        <is>
          <t>T-210</t>
        </is>
      </c>
      <c r="C215" s="296" t="inlineStr">
        <is>
          <t>PI 131</t>
        </is>
      </c>
      <c r="D215" s="349" t="inlineStr">
        <is>
          <t>PV 18</t>
        </is>
      </c>
      <c r="E215" s="345" t="n">
        <v>2</v>
      </c>
      <c r="F215" s="349" t="inlineStr">
        <is>
          <t>200</t>
        </is>
      </c>
      <c r="G215" s="349" t="inlineStr">
        <is>
          <t>Tubo PVC</t>
        </is>
      </c>
      <c r="H215" s="345" t="n">
        <v>0.53</v>
      </c>
      <c r="I215" s="345" t="n">
        <v>0.84</v>
      </c>
      <c r="J215" s="365" t="inlineStr">
        <is>
          <t>PENDENTE</t>
        </is>
      </c>
    </row>
    <row r="216" ht="15" customHeight="1" s="290">
      <c r="A216" s="295" t="inlineStr">
        <is>
          <t>ESGOTO</t>
        </is>
      </c>
      <c r="B216" s="295" t="inlineStr">
        <is>
          <t>T-211</t>
        </is>
      </c>
      <c r="C216" s="295" t="inlineStr">
        <is>
          <t>PI 118</t>
        </is>
      </c>
      <c r="D216" s="334" t="inlineStr">
        <is>
          <t>PI 117</t>
        </is>
      </c>
      <c r="E216" s="340" t="n">
        <v>6.65</v>
      </c>
      <c r="F216" s="334" t="inlineStr">
        <is>
          <t>200</t>
        </is>
      </c>
      <c r="G216" s="334" t="inlineStr">
        <is>
          <t>Tubo PVC</t>
        </is>
      </c>
      <c r="H216" s="340" t="n">
        <v>0.6</v>
      </c>
      <c r="I216" s="340" t="n">
        <v>3.19</v>
      </c>
      <c r="J216" s="365" t="inlineStr">
        <is>
          <t>PENDENTE</t>
        </is>
      </c>
    </row>
    <row r="217" ht="15" customHeight="1" s="290">
      <c r="A217" s="296" t="inlineStr">
        <is>
          <t>ESGOTO</t>
        </is>
      </c>
      <c r="B217" s="296" t="inlineStr">
        <is>
          <t>T-212</t>
        </is>
      </c>
      <c r="C217" s="296" t="inlineStr">
        <is>
          <t>PI 119</t>
        </is>
      </c>
      <c r="D217" s="349" t="inlineStr">
        <is>
          <t>PI 115</t>
        </is>
      </c>
      <c r="E217" s="345" t="n">
        <v>9.23</v>
      </c>
      <c r="F217" s="349" t="inlineStr">
        <is>
          <t>200</t>
        </is>
      </c>
      <c r="G217" s="349" t="inlineStr">
        <is>
          <t>Tubo PVC</t>
        </is>
      </c>
      <c r="H217" s="345" t="n">
        <v>0.6</v>
      </c>
      <c r="I217" s="345" t="n">
        <v>4.43</v>
      </c>
      <c r="J217" s="365" t="inlineStr">
        <is>
          <t>PENDENTE</t>
        </is>
      </c>
    </row>
    <row r="218" ht="15" customHeight="1" s="290">
      <c r="A218" s="295" t="inlineStr">
        <is>
          <t>ESGOTO</t>
        </is>
      </c>
      <c r="B218" s="295" t="inlineStr">
        <is>
          <t>T-213</t>
        </is>
      </c>
      <c r="C218" s="295" t="inlineStr">
        <is>
          <t>PI 95</t>
        </is>
      </c>
      <c r="D218" s="334" t="inlineStr">
        <is>
          <t>PI 125</t>
        </is>
      </c>
      <c r="E218" s="340" t="n">
        <v>1.43</v>
      </c>
      <c r="F218" s="334" t="inlineStr">
        <is>
          <t>200</t>
        </is>
      </c>
      <c r="G218" s="334" t="inlineStr">
        <is>
          <t>Tubo PVC</t>
        </is>
      </c>
      <c r="H218" s="340" t="n">
        <v>0.1</v>
      </c>
      <c r="I218" s="340" t="n">
        <v>0.12</v>
      </c>
      <c r="J218" s="365" t="inlineStr">
        <is>
          <t>PENDENTE</t>
        </is>
      </c>
    </row>
    <row r="219" ht="15" customHeight="1" s="290">
      <c r="A219" s="296" t="inlineStr">
        <is>
          <t>ESGOTO</t>
        </is>
      </c>
      <c r="B219" s="296" t="inlineStr">
        <is>
          <t>T-214</t>
        </is>
      </c>
      <c r="C219" s="296" t="inlineStr">
        <is>
          <t>PI 95</t>
        </is>
      </c>
      <c r="D219" s="349" t="inlineStr">
        <is>
          <t>PI 125</t>
        </is>
      </c>
      <c r="E219" s="345" t="n">
        <v>0.86</v>
      </c>
      <c r="F219" s="349" t="inlineStr">
        <is>
          <t>200</t>
        </is>
      </c>
      <c r="G219" s="349" t="inlineStr">
        <is>
          <t>Tubo PVC</t>
        </is>
      </c>
      <c r="H219" s="345" t="n">
        <v>0.1</v>
      </c>
      <c r="I219" s="345" t="n">
        <v>0.07000000000000001</v>
      </c>
      <c r="J219" s="365" t="inlineStr">
        <is>
          <t>PENDENTE</t>
        </is>
      </c>
    </row>
    <row r="220" ht="15" customHeight="1" s="290">
      <c r="A220" s="295" t="inlineStr">
        <is>
          <t>ESGOTO</t>
        </is>
      </c>
      <c r="B220" s="295" t="inlineStr">
        <is>
          <t>T-215</t>
        </is>
      </c>
      <c r="C220" s="295" t="inlineStr">
        <is>
          <t>PI 93</t>
        </is>
      </c>
      <c r="D220" s="334" t="inlineStr">
        <is>
          <t>PI 126</t>
        </is>
      </c>
      <c r="E220" s="340" t="n">
        <v>2.28</v>
      </c>
      <c r="F220" s="334" t="inlineStr">
        <is>
          <t>200</t>
        </is>
      </c>
      <c r="G220" s="334" t="inlineStr">
        <is>
          <t>Tubo PVC</t>
        </is>
      </c>
      <c r="H220" s="340" t="n">
        <v>0.3</v>
      </c>
      <c r="I220" s="340" t="n">
        <v>0.5600000000000001</v>
      </c>
      <c r="J220" s="365" t="inlineStr">
        <is>
          <t>PENDENTE</t>
        </is>
      </c>
    </row>
    <row r="221" ht="15" customHeight="1" s="290">
      <c r="A221" s="296" t="inlineStr">
        <is>
          <t>ESGOTO</t>
        </is>
      </c>
      <c r="B221" s="296" t="inlineStr">
        <is>
          <t>T-216</t>
        </is>
      </c>
      <c r="C221" s="296" t="inlineStr">
        <is>
          <t>PI 93</t>
        </is>
      </c>
      <c r="D221" s="349" t="inlineStr">
        <is>
          <t>PI 126</t>
        </is>
      </c>
      <c r="E221" s="345" t="n">
        <v>1.37</v>
      </c>
      <c r="F221" s="349" t="inlineStr">
        <is>
          <t>200</t>
        </is>
      </c>
      <c r="G221" s="349" t="inlineStr">
        <is>
          <t>Tubo PVC</t>
        </is>
      </c>
      <c r="H221" s="345" t="n">
        <v>0.3</v>
      </c>
      <c r="I221" s="345" t="n">
        <v>0.33</v>
      </c>
      <c r="J221" s="365" t="inlineStr">
        <is>
          <t>PENDENTE</t>
        </is>
      </c>
    </row>
    <row r="222" ht="15" customHeight="1" s="290">
      <c r="A222" s="295" t="inlineStr">
        <is>
          <t>ESGOTO</t>
        </is>
      </c>
      <c r="B222" s="295" t="inlineStr">
        <is>
          <t>T-217</t>
        </is>
      </c>
      <c r="C222" s="295" t="inlineStr">
        <is>
          <t>PI 104</t>
        </is>
      </c>
      <c r="D222" s="334" t="inlineStr">
        <is>
          <t>PI 94</t>
        </is>
      </c>
      <c r="E222" s="340" t="n">
        <v>2</v>
      </c>
      <c r="F222" s="334" t="inlineStr">
        <is>
          <t>200</t>
        </is>
      </c>
      <c r="G222" s="334" t="inlineStr">
        <is>
          <t>Tubo PVC</t>
        </is>
      </c>
      <c r="H222" s="340" t="n">
        <v>0.65</v>
      </c>
      <c r="I222" s="340" t="n">
        <v>1.04</v>
      </c>
      <c r="J222" s="365" t="inlineStr">
        <is>
          <t>PENDENTE</t>
        </is>
      </c>
    </row>
    <row r="223" ht="15" customHeight="1" s="290">
      <c r="A223" s="296" t="inlineStr">
        <is>
          <t>ESGOTO</t>
        </is>
      </c>
      <c r="B223" s="296" t="inlineStr">
        <is>
          <t>T-218</t>
        </is>
      </c>
      <c r="C223" s="296" t="inlineStr">
        <is>
          <t>PI 92</t>
        </is>
      </c>
      <c r="D223" s="349" t="inlineStr">
        <is>
          <t>PI 165</t>
        </is>
      </c>
      <c r="E223" s="345" t="n">
        <v>10.8</v>
      </c>
      <c r="F223" s="349" t="inlineStr">
        <is>
          <t>200</t>
        </is>
      </c>
      <c r="G223" s="349" t="inlineStr">
        <is>
          <t>Tubo PVC</t>
        </is>
      </c>
      <c r="H223" s="345" t="n">
        <v>0.6</v>
      </c>
      <c r="I223" s="345" t="n">
        <v>5.18</v>
      </c>
      <c r="J223" s="365" t="inlineStr">
        <is>
          <t>PENDENTE</t>
        </is>
      </c>
    </row>
    <row r="224" ht="15" customHeight="1" s="290">
      <c r="A224" s="295" t="inlineStr">
        <is>
          <t>ESGOTO</t>
        </is>
      </c>
      <c r="B224" s="295" t="inlineStr">
        <is>
          <t>T-219</t>
        </is>
      </c>
      <c r="C224" s="295" t="inlineStr">
        <is>
          <t>PI 84</t>
        </is>
      </c>
      <c r="D224" s="334" t="inlineStr">
        <is>
          <t>PI 85</t>
        </is>
      </c>
      <c r="E224" s="340" t="n">
        <v>10.78</v>
      </c>
      <c r="F224" s="334" t="inlineStr">
        <is>
          <t>200</t>
        </is>
      </c>
      <c r="G224" s="334" t="inlineStr">
        <is>
          <t>Tubo PVC</t>
        </is>
      </c>
      <c r="H224" s="340" t="n">
        <v>0.6</v>
      </c>
      <c r="I224" s="340" t="n">
        <v>5.17</v>
      </c>
      <c r="J224" s="365" t="inlineStr">
        <is>
          <t>PENDENTE</t>
        </is>
      </c>
    </row>
    <row r="225" ht="15" customHeight="1" s="290">
      <c r="A225" s="296" t="inlineStr">
        <is>
          <t>ESGOTO</t>
        </is>
      </c>
      <c r="B225" s="296" t="inlineStr">
        <is>
          <t>T-220</t>
        </is>
      </c>
      <c r="C225" s="296" t="inlineStr">
        <is>
          <t>PI 123</t>
        </is>
      </c>
      <c r="D225" s="349" t="inlineStr">
        <is>
          <t>PI 69</t>
        </is>
      </c>
      <c r="E225" s="345" t="n">
        <v>12.59</v>
      </c>
      <c r="F225" s="349" t="inlineStr">
        <is>
          <t>200</t>
        </is>
      </c>
      <c r="G225" s="349" t="inlineStr">
        <is>
          <t>Tubo PVC</t>
        </is>
      </c>
      <c r="H225" s="345" t="n">
        <v>0.35</v>
      </c>
      <c r="I225" s="345" t="n">
        <v>3.53</v>
      </c>
      <c r="J225" s="365" t="inlineStr">
        <is>
          <t>PENDENTE</t>
        </is>
      </c>
    </row>
    <row r="226" ht="15" customHeight="1" s="290">
      <c r="A226" s="295" t="inlineStr">
        <is>
          <t>ESGOTO</t>
        </is>
      </c>
      <c r="B226" s="295" t="inlineStr">
        <is>
          <t>T-221</t>
        </is>
      </c>
      <c r="C226" s="295" t="inlineStr">
        <is>
          <t>PI 68</t>
        </is>
      </c>
      <c r="D226" s="334" t="inlineStr">
        <is>
          <t>PI 69</t>
        </is>
      </c>
      <c r="E226" s="340" t="n">
        <v>0.65</v>
      </c>
      <c r="F226" s="334" t="inlineStr">
        <is>
          <t>200</t>
        </is>
      </c>
      <c r="G226" s="334" t="inlineStr">
        <is>
          <t>Tubo PVC</t>
        </is>
      </c>
      <c r="H226" s="340" t="n">
        <v>0.5</v>
      </c>
      <c r="I226" s="340" t="n">
        <v>0.26</v>
      </c>
      <c r="J226" s="365" t="inlineStr">
        <is>
          <t>PENDENTE</t>
        </is>
      </c>
    </row>
    <row r="227" ht="15" customHeight="1" s="290">
      <c r="A227" s="296" t="inlineStr">
        <is>
          <t>ESGOTO</t>
        </is>
      </c>
      <c r="B227" s="296" t="inlineStr">
        <is>
          <t>T-222</t>
        </is>
      </c>
      <c r="C227" s="296" t="inlineStr">
        <is>
          <t>PI 111</t>
        </is>
      </c>
      <c r="D227" s="349" t="inlineStr">
        <is>
          <t>PI 64</t>
        </is>
      </c>
      <c r="E227" s="345" t="n">
        <v>6.75</v>
      </c>
      <c r="F227" s="349" t="inlineStr">
        <is>
          <t>200</t>
        </is>
      </c>
      <c r="G227" s="349" t="inlineStr">
        <is>
          <t>Tubo PVC</t>
        </is>
      </c>
      <c r="H227" s="345" t="n">
        <v>0.5</v>
      </c>
      <c r="I227" s="345" t="n">
        <v>2.7</v>
      </c>
      <c r="J227" s="365" t="inlineStr">
        <is>
          <t>PENDENTE</t>
        </is>
      </c>
    </row>
    <row r="228" ht="15" customHeight="1" s="290">
      <c r="A228" s="295" t="inlineStr">
        <is>
          <t>ESGOTO</t>
        </is>
      </c>
      <c r="B228" s="295" t="inlineStr">
        <is>
          <t>T-223</t>
        </is>
      </c>
      <c r="C228" s="295" t="inlineStr">
        <is>
          <t>PI 132</t>
        </is>
      </c>
      <c r="D228" s="334" t="inlineStr">
        <is>
          <t>PI 133</t>
        </is>
      </c>
      <c r="E228" s="340" t="n">
        <v>11.03</v>
      </c>
      <c r="F228" s="334" t="inlineStr">
        <is>
          <t>200</t>
        </is>
      </c>
      <c r="G228" s="334" t="inlineStr">
        <is>
          <t>Tubo PVC</t>
        </is>
      </c>
      <c r="H228" s="340" t="n">
        <v>0.64</v>
      </c>
      <c r="I228" s="340" t="n">
        <v>5.62</v>
      </c>
      <c r="J228" s="365" t="inlineStr">
        <is>
          <t>PENDENTE</t>
        </is>
      </c>
    </row>
    <row r="229" ht="15" customHeight="1" s="290">
      <c r="A229" s="296" t="inlineStr">
        <is>
          <t>ESGOTO</t>
        </is>
      </c>
      <c r="B229" s="296" t="inlineStr">
        <is>
          <t>T-224</t>
        </is>
      </c>
      <c r="C229" s="296" t="inlineStr">
        <is>
          <t>PI 22</t>
        </is>
      </c>
      <c r="D229" s="349" t="inlineStr">
        <is>
          <t>PI 133</t>
        </is>
      </c>
      <c r="E229" s="345" t="n">
        <v>14.74</v>
      </c>
      <c r="F229" s="349" t="inlineStr">
        <is>
          <t>200</t>
        </is>
      </c>
      <c r="G229" s="349" t="inlineStr">
        <is>
          <t>Tubo PVC</t>
        </is>
      </c>
      <c r="H229" s="345" t="n">
        <v>0.64</v>
      </c>
      <c r="I229" s="345" t="n">
        <v>7.51</v>
      </c>
      <c r="J229" s="365" t="inlineStr">
        <is>
          <t>PENDENTE</t>
        </is>
      </c>
    </row>
    <row r="230" ht="15" customHeight="1" s="290">
      <c r="A230" s="295" t="inlineStr">
        <is>
          <t>ESGOTO</t>
        </is>
      </c>
      <c r="B230" s="295" t="inlineStr">
        <is>
          <t>T-225</t>
        </is>
      </c>
      <c r="C230" s="295" t="inlineStr">
        <is>
          <t>PI 134</t>
        </is>
      </c>
      <c r="D230" s="334" t="inlineStr">
        <is>
          <t>PV 08</t>
        </is>
      </c>
      <c r="E230" s="340" t="n">
        <v>19.33</v>
      </c>
      <c r="F230" s="334" t="inlineStr">
        <is>
          <t>200</t>
        </is>
      </c>
      <c r="G230" s="334" t="inlineStr">
        <is>
          <t>Tubo PVC</t>
        </is>
      </c>
      <c r="H230" s="340" t="n">
        <v>0.85</v>
      </c>
      <c r="I230" s="340" t="n">
        <v>13.14</v>
      </c>
      <c r="J230" s="365" t="inlineStr">
        <is>
          <t>PENDENTE</t>
        </is>
      </c>
    </row>
    <row r="231" ht="15" customHeight="1" s="290">
      <c r="A231" s="296" t="inlineStr">
        <is>
          <t>ESGOTO</t>
        </is>
      </c>
      <c r="B231" s="296" t="inlineStr">
        <is>
          <t>T-226</t>
        </is>
      </c>
      <c r="C231" s="296" t="inlineStr">
        <is>
          <t>PI 27</t>
        </is>
      </c>
      <c r="D231" s="349" t="inlineStr">
        <is>
          <t>PI 26</t>
        </is>
      </c>
      <c r="E231" s="345" t="n">
        <v>2.5</v>
      </c>
      <c r="F231" s="349" t="inlineStr">
        <is>
          <t>200</t>
        </is>
      </c>
      <c r="G231" s="349" t="inlineStr">
        <is>
          <t>Tubo PVC</t>
        </is>
      </c>
      <c r="H231" s="345" t="n">
        <v>0.82</v>
      </c>
      <c r="I231" s="345" t="n">
        <v>1.65</v>
      </c>
      <c r="J231" s="365" t="inlineStr">
        <is>
          <t>PENDENTE</t>
        </is>
      </c>
    </row>
    <row r="232" ht="15" customHeight="1" s="290">
      <c r="A232" s="295" t="inlineStr">
        <is>
          <t>ESGOTO</t>
        </is>
      </c>
      <c r="B232" s="295" t="inlineStr">
        <is>
          <t>T-227</t>
        </is>
      </c>
      <c r="C232" s="295" t="inlineStr">
        <is>
          <t>PI 26</t>
        </is>
      </c>
      <c r="D232" s="334" t="inlineStr">
        <is>
          <t>PI 28</t>
        </is>
      </c>
      <c r="E232" s="340" t="n">
        <v>2.5</v>
      </c>
      <c r="F232" s="334" t="inlineStr">
        <is>
          <t>200</t>
        </is>
      </c>
      <c r="G232" s="334" t="inlineStr">
        <is>
          <t>Tubo PVC</t>
        </is>
      </c>
      <c r="H232" s="340" t="n">
        <v>1</v>
      </c>
      <c r="I232" s="340" t="n">
        <v>2</v>
      </c>
      <c r="J232" s="365" t="inlineStr">
        <is>
          <t>PENDENTE</t>
        </is>
      </c>
    </row>
    <row r="233" ht="15" customHeight="1" s="290">
      <c r="A233" s="296" t="inlineStr">
        <is>
          <t>ESGOTO</t>
        </is>
      </c>
      <c r="B233" s="296" t="inlineStr">
        <is>
          <t>T-228</t>
        </is>
      </c>
      <c r="C233" s="296" t="inlineStr">
        <is>
          <t>PI 28</t>
        </is>
      </c>
      <c r="D233" s="349" t="inlineStr">
        <is>
          <t>PI 29</t>
        </is>
      </c>
      <c r="E233" s="345" t="n">
        <v>0.5</v>
      </c>
      <c r="F233" s="349" t="inlineStr">
        <is>
          <t>200</t>
        </is>
      </c>
      <c r="G233" s="349" t="inlineStr">
        <is>
          <t>Tubo PVC</t>
        </is>
      </c>
      <c r="H233" s="345" t="n">
        <v>0.97</v>
      </c>
      <c r="I233" s="345" t="n">
        <v>0.39</v>
      </c>
      <c r="J233" s="365" t="inlineStr">
        <is>
          <t>PENDENTE</t>
        </is>
      </c>
    </row>
    <row r="234" ht="15" customHeight="1" s="290">
      <c r="A234" s="295" t="inlineStr">
        <is>
          <t>ESGOTO</t>
        </is>
      </c>
      <c r="B234" s="295" t="inlineStr">
        <is>
          <t>T-229</t>
        </is>
      </c>
      <c r="C234" s="295" t="inlineStr">
        <is>
          <t>PI 61</t>
        </is>
      </c>
      <c r="D234" s="334" t="inlineStr">
        <is>
          <t>PI 136</t>
        </is>
      </c>
      <c r="E234" s="340" t="n">
        <v>36.84</v>
      </c>
      <c r="F234" s="334" t="inlineStr">
        <is>
          <t>200</t>
        </is>
      </c>
      <c r="G234" s="334" t="inlineStr">
        <is>
          <t>Tubo PVC</t>
        </is>
      </c>
      <c r="H234" s="340" t="n">
        <v>0.6</v>
      </c>
      <c r="I234" s="340" t="n">
        <v>17.68</v>
      </c>
      <c r="J234" s="365" t="inlineStr">
        <is>
          <t>PENDENTE</t>
        </is>
      </c>
    </row>
    <row r="235" ht="15" customHeight="1" s="290">
      <c r="A235" s="296" t="inlineStr">
        <is>
          <t>ESGOTO</t>
        </is>
      </c>
      <c r="B235" s="296" t="inlineStr">
        <is>
          <t>T-230</t>
        </is>
      </c>
      <c r="C235" s="296" t="inlineStr">
        <is>
          <t>PI 136</t>
        </is>
      </c>
      <c r="D235" s="349" t="inlineStr">
        <is>
          <t>PI 137</t>
        </is>
      </c>
      <c r="E235" s="345" t="n">
        <v>21.66</v>
      </c>
      <c r="F235" s="349" t="inlineStr">
        <is>
          <t>200</t>
        </is>
      </c>
      <c r="G235" s="349" t="inlineStr">
        <is>
          <t>Tubo PVC</t>
        </is>
      </c>
      <c r="H235" s="345" t="n">
        <v>0.45</v>
      </c>
      <c r="I235" s="345" t="n">
        <v>7.8</v>
      </c>
      <c r="J235" s="365" t="inlineStr">
        <is>
          <t>PENDENTE</t>
        </is>
      </c>
    </row>
    <row r="236" ht="15" customHeight="1" s="290">
      <c r="A236" s="295" t="inlineStr">
        <is>
          <t>ESGOTO</t>
        </is>
      </c>
      <c r="B236" s="295" t="inlineStr">
        <is>
          <t>T-231</t>
        </is>
      </c>
      <c r="C236" s="295" t="inlineStr">
        <is>
          <t>PI 137</t>
        </is>
      </c>
      <c r="D236" s="334" t="inlineStr">
        <is>
          <t>PI 138</t>
        </is>
      </c>
      <c r="E236" s="340" t="n">
        <v>11.4</v>
      </c>
      <c r="F236" s="334" t="inlineStr">
        <is>
          <t>200</t>
        </is>
      </c>
      <c r="G236" s="334" t="inlineStr">
        <is>
          <t>Tubo PVC</t>
        </is>
      </c>
      <c r="H236" s="340" t="n">
        <v>0.55</v>
      </c>
      <c r="I236" s="340" t="n">
        <v>5.02</v>
      </c>
      <c r="J236" s="365" t="inlineStr">
        <is>
          <t>PENDENTE</t>
        </is>
      </c>
    </row>
    <row r="237" ht="15" customHeight="1" s="290">
      <c r="A237" s="296" t="inlineStr">
        <is>
          <t>ESGOTO</t>
        </is>
      </c>
      <c r="B237" s="296" t="inlineStr">
        <is>
          <t>T-232</t>
        </is>
      </c>
      <c r="C237" s="296" t="inlineStr">
        <is>
          <t>PI 138</t>
        </is>
      </c>
      <c r="D237" s="349" t="inlineStr">
        <is>
          <t>PI 139</t>
        </is>
      </c>
      <c r="E237" s="345" t="n">
        <v>11.1</v>
      </c>
      <c r="F237" s="349" t="inlineStr">
        <is>
          <t>200</t>
        </is>
      </c>
      <c r="G237" s="349" t="inlineStr">
        <is>
          <t>Tubo PVC</t>
        </is>
      </c>
      <c r="H237" s="345" t="n">
        <v>0.82</v>
      </c>
      <c r="I237" s="345" t="n">
        <v>7.33</v>
      </c>
      <c r="J237" s="365" t="inlineStr">
        <is>
          <t>PENDENTE</t>
        </is>
      </c>
    </row>
    <row r="238" ht="15" customHeight="1" s="290">
      <c r="A238" s="295" t="inlineStr">
        <is>
          <t>ESGOTO</t>
        </is>
      </c>
      <c r="B238" s="295" t="inlineStr">
        <is>
          <t>T-233</t>
        </is>
      </c>
      <c r="C238" s="295" t="inlineStr">
        <is>
          <t>PI 139</t>
        </is>
      </c>
      <c r="D238" s="334" t="inlineStr">
        <is>
          <t>PI 140</t>
        </is>
      </c>
      <c r="E238" s="340" t="n">
        <v>17.42</v>
      </c>
      <c r="F238" s="334" t="inlineStr">
        <is>
          <t>200</t>
        </is>
      </c>
      <c r="G238" s="334" t="inlineStr">
        <is>
          <t>Tubo PVC</t>
        </is>
      </c>
      <c r="H238" s="340" t="n">
        <v>0.6</v>
      </c>
      <c r="I238" s="340" t="n">
        <v>8.359999999999999</v>
      </c>
      <c r="J238" s="365" t="inlineStr">
        <is>
          <t>PENDENTE</t>
        </is>
      </c>
    </row>
    <row r="239" ht="15" customHeight="1" s="290">
      <c r="A239" s="296" t="inlineStr">
        <is>
          <t>ESGOTO</t>
        </is>
      </c>
      <c r="B239" s="296" t="inlineStr">
        <is>
          <t>T-234</t>
        </is>
      </c>
      <c r="C239" s="296" t="inlineStr">
        <is>
          <t>PI 140</t>
        </is>
      </c>
      <c r="D239" s="349" t="inlineStr">
        <is>
          <t>PI 141</t>
        </is>
      </c>
      <c r="E239" s="345" t="n">
        <v>8.949999999999999</v>
      </c>
      <c r="F239" s="349" t="inlineStr">
        <is>
          <t>200</t>
        </is>
      </c>
      <c r="G239" s="349" t="inlineStr">
        <is>
          <t>Tubo PVC</t>
        </is>
      </c>
      <c r="H239" s="345" t="n">
        <v>0.33</v>
      </c>
      <c r="I239" s="345" t="n">
        <v>2.33</v>
      </c>
      <c r="J239" s="365" t="inlineStr">
        <is>
          <t>PENDENTE</t>
        </is>
      </c>
    </row>
    <row r="240" ht="15" customHeight="1" s="290">
      <c r="A240" s="295" t="inlineStr">
        <is>
          <t>ESGOTO</t>
        </is>
      </c>
      <c r="B240" s="295" t="inlineStr">
        <is>
          <t>T-235</t>
        </is>
      </c>
      <c r="C240" s="295" t="inlineStr">
        <is>
          <t>PI 141</t>
        </is>
      </c>
      <c r="D240" s="334" t="inlineStr">
        <is>
          <t>PI 142</t>
        </is>
      </c>
      <c r="E240" s="340" t="n">
        <v>20.39</v>
      </c>
      <c r="F240" s="334" t="inlineStr">
        <is>
          <t>200</t>
        </is>
      </c>
      <c r="G240" s="334" t="inlineStr">
        <is>
          <t>Tubo PVC</t>
        </is>
      </c>
      <c r="H240" s="340" t="n">
        <v>0.42</v>
      </c>
      <c r="I240" s="340" t="n">
        <v>6.93</v>
      </c>
      <c r="J240" s="365" t="inlineStr">
        <is>
          <t>PENDENTE</t>
        </is>
      </c>
    </row>
    <row r="241" ht="15" customHeight="1" s="290">
      <c r="A241" s="296" t="inlineStr">
        <is>
          <t>ESGOTO</t>
        </is>
      </c>
      <c r="B241" s="296" t="inlineStr">
        <is>
          <t>T-236</t>
        </is>
      </c>
      <c r="C241" s="296" t="inlineStr">
        <is>
          <t>PI 142</t>
        </is>
      </c>
      <c r="D241" s="349" t="inlineStr">
        <is>
          <t>PI 143</t>
        </is>
      </c>
      <c r="E241" s="345" t="n">
        <v>9.67</v>
      </c>
      <c r="F241" s="349" t="inlineStr">
        <is>
          <t>200</t>
        </is>
      </c>
      <c r="G241" s="349" t="inlineStr">
        <is>
          <t>Tubo PVC</t>
        </is>
      </c>
      <c r="H241" s="345" t="n">
        <v>0.66</v>
      </c>
      <c r="I241" s="345" t="n">
        <v>5.11</v>
      </c>
      <c r="J241" s="365" t="inlineStr">
        <is>
          <t>PENDENTE</t>
        </is>
      </c>
    </row>
    <row r="242" ht="15" customHeight="1" s="290">
      <c r="A242" s="295" t="inlineStr">
        <is>
          <t>ESGOTO</t>
        </is>
      </c>
      <c r="B242" s="295" t="inlineStr">
        <is>
          <t>T-237</t>
        </is>
      </c>
      <c r="C242" s="295" t="inlineStr">
        <is>
          <t>PI 143</t>
        </is>
      </c>
      <c r="D242" s="334" t="inlineStr">
        <is>
          <t>PI 144</t>
        </is>
      </c>
      <c r="E242" s="340" t="n">
        <v>7.17</v>
      </c>
      <c r="F242" s="334" t="inlineStr">
        <is>
          <t>200</t>
        </is>
      </c>
      <c r="G242" s="334" t="inlineStr">
        <is>
          <t>Tubo PVC</t>
        </is>
      </c>
      <c r="H242" s="340" t="n">
        <v>0.8100000000000001</v>
      </c>
      <c r="I242" s="340" t="n">
        <v>4.65</v>
      </c>
      <c r="J242" s="365" t="inlineStr">
        <is>
          <t>PENDENTE</t>
        </is>
      </c>
    </row>
    <row r="243" ht="15" customHeight="1" s="290">
      <c r="A243" s="296" t="inlineStr">
        <is>
          <t>ESGOTO</t>
        </is>
      </c>
      <c r="B243" s="296" t="inlineStr">
        <is>
          <t>T-238</t>
        </is>
      </c>
      <c r="C243" s="296" t="inlineStr">
        <is>
          <t>PI 144</t>
        </is>
      </c>
      <c r="D243" s="349" t="inlineStr">
        <is>
          <t>PI 145</t>
        </is>
      </c>
      <c r="E243" s="345" t="n">
        <v>8.640000000000001</v>
      </c>
      <c r="F243" s="349" t="inlineStr">
        <is>
          <t>200</t>
        </is>
      </c>
      <c r="G243" s="349" t="inlineStr">
        <is>
          <t>Tubo PVC</t>
        </is>
      </c>
      <c r="H243" s="345" t="n">
        <v>0.93</v>
      </c>
      <c r="I243" s="345" t="n">
        <v>6.39</v>
      </c>
      <c r="J243" s="365" t="inlineStr">
        <is>
          <t>PENDENTE</t>
        </is>
      </c>
    </row>
    <row r="244" ht="15" customHeight="1" s="290">
      <c r="A244" s="295" t="inlineStr">
        <is>
          <t>ESGOTO</t>
        </is>
      </c>
      <c r="B244" s="295" t="inlineStr">
        <is>
          <t>T-239</t>
        </is>
      </c>
      <c r="C244" s="295" t="inlineStr">
        <is>
          <t>PI 145</t>
        </is>
      </c>
      <c r="D244" s="334" t="inlineStr">
        <is>
          <t>PI 146</t>
        </is>
      </c>
      <c r="E244" s="340" t="n">
        <v>27.66</v>
      </c>
      <c r="F244" s="334" t="inlineStr">
        <is>
          <t>200</t>
        </is>
      </c>
      <c r="G244" s="334" t="inlineStr">
        <is>
          <t>Tubo PVC</t>
        </is>
      </c>
      <c r="H244" s="340" t="n">
        <v>1.1</v>
      </c>
      <c r="I244" s="340" t="n">
        <v>24.34</v>
      </c>
      <c r="J244" s="365" t="inlineStr">
        <is>
          <t>PENDENTE</t>
        </is>
      </c>
    </row>
    <row r="245" ht="15" customHeight="1" s="290">
      <c r="A245" s="296" t="inlineStr">
        <is>
          <t>ESGOTO</t>
        </is>
      </c>
      <c r="B245" s="296" t="inlineStr">
        <is>
          <t>T-240</t>
        </is>
      </c>
      <c r="C245" s="296" t="inlineStr">
        <is>
          <t>PI 146</t>
        </is>
      </c>
      <c r="D245" s="349" t="inlineStr">
        <is>
          <t>PV 20</t>
        </is>
      </c>
      <c r="E245" s="345" t="n">
        <v>38.15</v>
      </c>
      <c r="F245" s="349" t="inlineStr">
        <is>
          <t>300</t>
        </is>
      </c>
      <c r="G245" s="349" t="inlineStr">
        <is>
          <t>Tubo PVC</t>
        </is>
      </c>
      <c r="H245" s="345" t="n">
        <v>1.57</v>
      </c>
      <c r="I245" s="345" t="n">
        <v>48.07</v>
      </c>
      <c r="J245" s="365" t="inlineStr">
        <is>
          <t>PENDENTE</t>
        </is>
      </c>
    </row>
    <row r="246" ht="15" customHeight="1" s="290">
      <c r="A246" s="295" t="inlineStr">
        <is>
          <t>ESGOTO</t>
        </is>
      </c>
      <c r="B246" s="295" t="inlineStr">
        <is>
          <t>T-241</t>
        </is>
      </c>
      <c r="C246" s="295" t="inlineStr">
        <is>
          <t>PI 144</t>
        </is>
      </c>
      <c r="D246" s="334" t="inlineStr">
        <is>
          <t>PI 145</t>
        </is>
      </c>
      <c r="E246" s="340" t="n">
        <v>2</v>
      </c>
      <c r="F246" s="334" t="inlineStr">
        <is>
          <t>200</t>
        </is>
      </c>
      <c r="G246" s="334" t="inlineStr">
        <is>
          <t>Tubo PVC</t>
        </is>
      </c>
      <c r="H246" s="340" t="n">
        <v>0.93</v>
      </c>
      <c r="I246" s="340" t="n">
        <v>1.48</v>
      </c>
      <c r="J246" s="365" t="inlineStr">
        <is>
          <t>PENDENTE</t>
        </is>
      </c>
    </row>
    <row r="247" ht="15" customHeight="1" s="290">
      <c r="A247" s="296" t="inlineStr">
        <is>
          <t>ESGOTO</t>
        </is>
      </c>
      <c r="B247" s="296" t="inlineStr">
        <is>
          <t>T-242</t>
        </is>
      </c>
      <c r="C247" s="296" t="inlineStr">
        <is>
          <t>PI 143</t>
        </is>
      </c>
      <c r="D247" s="349" t="inlineStr">
        <is>
          <t>PI 144</t>
        </is>
      </c>
      <c r="E247" s="345" t="n">
        <v>2</v>
      </c>
      <c r="F247" s="349" t="inlineStr">
        <is>
          <t>200</t>
        </is>
      </c>
      <c r="G247" s="349" t="inlineStr">
        <is>
          <t>Tubo PVC</t>
        </is>
      </c>
      <c r="H247" s="345" t="n">
        <v>0.8100000000000001</v>
      </c>
      <c r="I247" s="345" t="n">
        <v>1.3</v>
      </c>
      <c r="J247" s="365" t="inlineStr">
        <is>
          <t>PENDENTE</t>
        </is>
      </c>
    </row>
    <row r="248" ht="15" customHeight="1" s="290">
      <c r="A248" s="295" t="inlineStr">
        <is>
          <t>ESGOTO</t>
        </is>
      </c>
      <c r="B248" s="295" t="inlineStr">
        <is>
          <t>T-243</t>
        </is>
      </c>
      <c r="C248" s="295" t="inlineStr">
        <is>
          <t>PI 142</t>
        </is>
      </c>
      <c r="D248" s="334" t="inlineStr">
        <is>
          <t>PI 143</t>
        </is>
      </c>
      <c r="E248" s="340" t="n">
        <v>2</v>
      </c>
      <c r="F248" s="334" t="inlineStr">
        <is>
          <t>200</t>
        </is>
      </c>
      <c r="G248" s="334" t="inlineStr">
        <is>
          <t>Tubo PVC</t>
        </is>
      </c>
      <c r="H248" s="340" t="n">
        <v>0.66</v>
      </c>
      <c r="I248" s="340" t="n">
        <v>1.06</v>
      </c>
      <c r="J248" s="365" t="inlineStr">
        <is>
          <t>PENDENTE</t>
        </is>
      </c>
    </row>
    <row r="249" ht="15" customHeight="1" s="290">
      <c r="A249" s="296" t="inlineStr">
        <is>
          <t>ESGOTO</t>
        </is>
      </c>
      <c r="B249" s="296" t="inlineStr">
        <is>
          <t>T-244</t>
        </is>
      </c>
      <c r="C249" s="296" t="inlineStr">
        <is>
          <t>PI 140</t>
        </is>
      </c>
      <c r="D249" s="349" t="inlineStr">
        <is>
          <t>PI 141</t>
        </is>
      </c>
      <c r="E249" s="345" t="n">
        <v>2</v>
      </c>
      <c r="F249" s="349" t="inlineStr">
        <is>
          <t>200</t>
        </is>
      </c>
      <c r="G249" s="349" t="inlineStr">
        <is>
          <t>Tubo PVC</t>
        </is>
      </c>
      <c r="H249" s="345" t="n">
        <v>0.33</v>
      </c>
      <c r="I249" s="345" t="n">
        <v>0.52</v>
      </c>
      <c r="J249" s="365" t="inlineStr">
        <is>
          <t>PENDENTE</t>
        </is>
      </c>
    </row>
    <row r="250" ht="15" customHeight="1" s="290">
      <c r="A250" s="295" t="inlineStr">
        <is>
          <t>ESGOTO</t>
        </is>
      </c>
      <c r="B250" s="295" t="inlineStr">
        <is>
          <t>T-245</t>
        </is>
      </c>
      <c r="C250" s="295" t="inlineStr">
        <is>
          <t>PI 01</t>
        </is>
      </c>
      <c r="D250" s="334" t="inlineStr">
        <is>
          <t>PI 147</t>
        </is>
      </c>
      <c r="E250" s="340" t="n">
        <v>11.43</v>
      </c>
      <c r="F250" s="334" t="inlineStr">
        <is>
          <t>200</t>
        </is>
      </c>
      <c r="G250" s="334" t="inlineStr">
        <is>
          <t>Tubo PVC</t>
        </is>
      </c>
      <c r="H250" s="340" t="n">
        <v>0.6</v>
      </c>
      <c r="I250" s="340" t="n">
        <v>5.49</v>
      </c>
      <c r="J250" s="365" t="inlineStr">
        <is>
          <t>PENDENTE</t>
        </is>
      </c>
    </row>
    <row r="251" ht="15" customHeight="1" s="290">
      <c r="A251" s="296" t="inlineStr">
        <is>
          <t>ESGOTO</t>
        </is>
      </c>
      <c r="B251" s="296" t="inlineStr">
        <is>
          <t>T-246</t>
        </is>
      </c>
      <c r="C251" s="296" t="inlineStr">
        <is>
          <t>PI 147</t>
        </is>
      </c>
      <c r="D251" s="349" t="inlineStr">
        <is>
          <t>PI 148</t>
        </is>
      </c>
      <c r="E251" s="345" t="n">
        <v>4.24</v>
      </c>
      <c r="F251" s="349" t="inlineStr">
        <is>
          <t>200</t>
        </is>
      </c>
      <c r="G251" s="349" t="inlineStr">
        <is>
          <t>Tubo PVC</t>
        </is>
      </c>
      <c r="H251" s="345" t="n">
        <v>0.6</v>
      </c>
      <c r="I251" s="345" t="n">
        <v>2.05</v>
      </c>
      <c r="J251" s="365" t="inlineStr">
        <is>
          <t>PENDENTE</t>
        </is>
      </c>
    </row>
    <row r="252" ht="15" customHeight="1" s="290">
      <c r="A252" s="295" t="inlineStr">
        <is>
          <t>ESGOTO</t>
        </is>
      </c>
      <c r="B252" s="295" t="inlineStr">
        <is>
          <t>T-247</t>
        </is>
      </c>
      <c r="C252" s="295" t="inlineStr">
        <is>
          <t>PI 147</t>
        </is>
      </c>
      <c r="D252" s="334" t="inlineStr">
        <is>
          <t>PI 148</t>
        </is>
      </c>
      <c r="E252" s="340" t="n">
        <v>2</v>
      </c>
      <c r="F252" s="334" t="inlineStr">
        <is>
          <t>200</t>
        </is>
      </c>
      <c r="G252" s="334" t="inlineStr">
        <is>
          <t>Tubo PVC</t>
        </is>
      </c>
      <c r="H252" s="340" t="n">
        <v>0.6</v>
      </c>
      <c r="I252" s="340" t="n">
        <v>0.97</v>
      </c>
      <c r="J252" s="365" t="inlineStr">
        <is>
          <t>PENDENTE</t>
        </is>
      </c>
    </row>
    <row r="253" ht="15" customHeight="1" s="290">
      <c r="A253" s="296" t="inlineStr">
        <is>
          <t>ESGOTO</t>
        </is>
      </c>
      <c r="B253" s="296" t="inlineStr">
        <is>
          <t>T-248</t>
        </is>
      </c>
      <c r="C253" s="296" t="inlineStr">
        <is>
          <t>PI 148</t>
        </is>
      </c>
      <c r="D253" s="349" t="inlineStr">
        <is>
          <t>PI 149</t>
        </is>
      </c>
      <c r="E253" s="345" t="n">
        <v>25.1</v>
      </c>
      <c r="F253" s="349" t="inlineStr">
        <is>
          <t>200</t>
        </is>
      </c>
      <c r="G253" s="349" t="inlineStr">
        <is>
          <t>Tubo PVC</t>
        </is>
      </c>
      <c r="H253" s="345" t="n">
        <v>0.95</v>
      </c>
      <c r="I253" s="345" t="n">
        <v>19.1</v>
      </c>
      <c r="J253" s="365" t="inlineStr">
        <is>
          <t>PENDENTE</t>
        </is>
      </c>
    </row>
    <row r="254" ht="15" customHeight="1" s="290">
      <c r="A254" s="295" t="inlineStr">
        <is>
          <t>ESGOTO</t>
        </is>
      </c>
      <c r="B254" s="295" t="inlineStr">
        <is>
          <t>T-249</t>
        </is>
      </c>
      <c r="C254" s="295" t="inlineStr">
        <is>
          <t>PI 150</t>
        </is>
      </c>
      <c r="D254" s="334" t="inlineStr">
        <is>
          <t>PI 151</t>
        </is>
      </c>
      <c r="E254" s="340" t="n">
        <v>11.93</v>
      </c>
      <c r="F254" s="334" t="inlineStr">
        <is>
          <t>200</t>
        </is>
      </c>
      <c r="G254" s="334" t="inlineStr">
        <is>
          <t>Tubo PVC</t>
        </is>
      </c>
      <c r="H254" s="340" t="n">
        <v>0.85</v>
      </c>
      <c r="I254" s="340" t="n">
        <v>8.119999999999999</v>
      </c>
      <c r="J254" s="365" t="inlineStr">
        <is>
          <t>PENDENTE</t>
        </is>
      </c>
    </row>
    <row r="255" ht="15" customHeight="1" s="290">
      <c r="A255" s="296" t="inlineStr">
        <is>
          <t>ESGOTO</t>
        </is>
      </c>
      <c r="B255" s="296" t="inlineStr">
        <is>
          <t>T-250</t>
        </is>
      </c>
      <c r="C255" s="296" t="inlineStr">
        <is>
          <t>PI 151</t>
        </is>
      </c>
      <c r="D255" s="349" t="inlineStr">
        <is>
          <t>PI 152</t>
        </is>
      </c>
      <c r="E255" s="345" t="n">
        <v>1.81</v>
      </c>
      <c r="F255" s="349" t="inlineStr">
        <is>
          <t>200</t>
        </is>
      </c>
      <c r="G255" s="349" t="inlineStr">
        <is>
          <t>Tubo PVC</t>
        </is>
      </c>
      <c r="H255" s="345" t="n">
        <v>0.9</v>
      </c>
      <c r="I255" s="345" t="n">
        <v>1.3</v>
      </c>
      <c r="J255" s="365" t="inlineStr">
        <is>
          <t>PENDENTE</t>
        </is>
      </c>
    </row>
    <row r="256" ht="15" customHeight="1" s="290">
      <c r="A256" s="295" t="inlineStr">
        <is>
          <t>ESGOTO</t>
        </is>
      </c>
      <c r="B256" s="295" t="inlineStr">
        <is>
          <t>T-251</t>
        </is>
      </c>
      <c r="C256" s="295" t="inlineStr">
        <is>
          <t>PI 151</t>
        </is>
      </c>
      <c r="D256" s="334" t="inlineStr">
        <is>
          <t>PI 152</t>
        </is>
      </c>
      <c r="E256" s="340" t="n">
        <v>1.09</v>
      </c>
      <c r="F256" s="334" t="inlineStr">
        <is>
          <t>200</t>
        </is>
      </c>
      <c r="G256" s="334" t="inlineStr">
        <is>
          <t>Tubo PVC</t>
        </is>
      </c>
      <c r="H256" s="340" t="n">
        <v>0.9</v>
      </c>
      <c r="I256" s="340" t="n">
        <v>0.78</v>
      </c>
      <c r="J256" s="365" t="inlineStr">
        <is>
          <t>PENDENTE</t>
        </is>
      </c>
    </row>
    <row r="257" ht="15" customHeight="1" s="290">
      <c r="A257" s="296" t="inlineStr">
        <is>
          <t>ESGOTO</t>
        </is>
      </c>
      <c r="B257" s="296" t="inlineStr">
        <is>
          <t>T-252</t>
        </is>
      </c>
      <c r="C257" s="296" t="inlineStr">
        <is>
          <t>PI 144</t>
        </is>
      </c>
      <c r="D257" s="349" t="inlineStr">
        <is>
          <t>PI 153</t>
        </is>
      </c>
      <c r="E257" s="345" t="n">
        <v>8.9</v>
      </c>
      <c r="F257" s="349" t="inlineStr">
        <is>
          <t>200</t>
        </is>
      </c>
      <c r="G257" s="349" t="inlineStr">
        <is>
          <t>Tubo PVC</t>
        </is>
      </c>
      <c r="H257" s="345" t="n">
        <v>0.72</v>
      </c>
      <c r="I257" s="345" t="n">
        <v>5.16</v>
      </c>
      <c r="J257" s="365" t="inlineStr">
        <is>
          <t>PENDENTE</t>
        </is>
      </c>
    </row>
    <row r="258" ht="15" customHeight="1" s="290">
      <c r="A258" s="295" t="inlineStr">
        <is>
          <t>ESGOTO</t>
        </is>
      </c>
      <c r="B258" s="295" t="inlineStr">
        <is>
          <t>T-253</t>
        </is>
      </c>
      <c r="C258" s="295" t="inlineStr">
        <is>
          <t>PI 153</t>
        </is>
      </c>
      <c r="D258" s="334" t="inlineStr">
        <is>
          <t>PI 144</t>
        </is>
      </c>
      <c r="E258" s="340" t="n">
        <v>2</v>
      </c>
      <c r="F258" s="334" t="inlineStr">
        <is>
          <t>200</t>
        </is>
      </c>
      <c r="G258" s="334" t="inlineStr">
        <is>
          <t>Tubo PVC</t>
        </is>
      </c>
      <c r="H258" s="340" t="n">
        <v>0.72</v>
      </c>
      <c r="I258" s="340" t="n">
        <v>1.16</v>
      </c>
      <c r="J258" s="365" t="inlineStr">
        <is>
          <t>PENDENTE</t>
        </is>
      </c>
    </row>
    <row r="259" ht="15" customHeight="1" s="290">
      <c r="A259" s="296" t="inlineStr">
        <is>
          <t>ESGOTO</t>
        </is>
      </c>
      <c r="B259" s="296" t="inlineStr">
        <is>
          <t>T-254</t>
        </is>
      </c>
      <c r="C259" s="296" t="inlineStr">
        <is>
          <t>PI 154</t>
        </is>
      </c>
      <c r="D259" s="349" t="inlineStr">
        <is>
          <t>PI 155</t>
        </is>
      </c>
      <c r="E259" s="345" t="n">
        <v>8.06</v>
      </c>
      <c r="F259" s="349" t="inlineStr">
        <is>
          <t>200</t>
        </is>
      </c>
      <c r="G259" s="349" t="inlineStr">
        <is>
          <t>Tubo PVC</t>
        </is>
      </c>
      <c r="H259" s="345" t="n">
        <v>0.6</v>
      </c>
      <c r="I259" s="345" t="n">
        <v>3.87</v>
      </c>
      <c r="J259" s="365" t="inlineStr">
        <is>
          <t>PENDENTE</t>
        </is>
      </c>
    </row>
    <row r="260" ht="15" customHeight="1" s="290">
      <c r="A260" s="295" t="inlineStr">
        <is>
          <t>ESGOTO</t>
        </is>
      </c>
      <c r="B260" s="295" t="inlineStr">
        <is>
          <t>T-255</t>
        </is>
      </c>
      <c r="C260" s="295" t="inlineStr">
        <is>
          <t>PI 154</t>
        </is>
      </c>
      <c r="D260" s="334" t="inlineStr">
        <is>
          <t>PI 155</t>
        </is>
      </c>
      <c r="E260" s="340" t="n">
        <v>2</v>
      </c>
      <c r="F260" s="334" t="inlineStr">
        <is>
          <t>200</t>
        </is>
      </c>
      <c r="G260" s="334" t="inlineStr">
        <is>
          <t>Tubo PVC</t>
        </is>
      </c>
      <c r="H260" s="340" t="n">
        <v>0.6</v>
      </c>
      <c r="I260" s="340" t="n">
        <v>0.96</v>
      </c>
      <c r="J260" s="365" t="inlineStr">
        <is>
          <t>PENDENTE</t>
        </is>
      </c>
    </row>
    <row r="261" ht="15" customHeight="1" s="290">
      <c r="A261" s="296" t="inlineStr">
        <is>
          <t>ESGOTO</t>
        </is>
      </c>
      <c r="B261" s="296" t="inlineStr">
        <is>
          <t>T-256</t>
        </is>
      </c>
      <c r="C261" s="296" t="inlineStr">
        <is>
          <t>PI 155</t>
        </is>
      </c>
      <c r="D261" s="349" t="inlineStr">
        <is>
          <t>PI 143</t>
        </is>
      </c>
      <c r="E261" s="345" t="n">
        <v>9.380000000000001</v>
      </c>
      <c r="F261" s="349" t="inlineStr">
        <is>
          <t>200</t>
        </is>
      </c>
      <c r="G261" s="349" t="inlineStr">
        <is>
          <t>Tubo PVC</t>
        </is>
      </c>
      <c r="H261" s="345" t="n">
        <v>0.6899999999999999</v>
      </c>
      <c r="I261" s="345" t="n">
        <v>5.14</v>
      </c>
      <c r="J261" s="365" t="inlineStr">
        <is>
          <t>PENDENTE</t>
        </is>
      </c>
    </row>
    <row r="262" ht="15" customHeight="1" s="290">
      <c r="A262" s="295" t="inlineStr">
        <is>
          <t>ESGOTO</t>
        </is>
      </c>
      <c r="B262" s="295" t="inlineStr">
        <is>
          <t>T-257</t>
        </is>
      </c>
      <c r="C262" s="295" t="inlineStr">
        <is>
          <t>PI 155</t>
        </is>
      </c>
      <c r="D262" s="334" t="inlineStr">
        <is>
          <t>PI 143</t>
        </is>
      </c>
      <c r="E262" s="340" t="n">
        <v>2</v>
      </c>
      <c r="F262" s="334" t="inlineStr">
        <is>
          <t>200</t>
        </is>
      </c>
      <c r="G262" s="334" t="inlineStr">
        <is>
          <t>Tubo PVC</t>
        </is>
      </c>
      <c r="H262" s="340" t="n">
        <v>0.6899999999999999</v>
      </c>
      <c r="I262" s="340" t="n">
        <v>1.1</v>
      </c>
      <c r="J262" s="365" t="inlineStr">
        <is>
          <t>PENDENTE</t>
        </is>
      </c>
    </row>
    <row r="263" ht="15" customHeight="1" s="290">
      <c r="A263" s="296" t="inlineStr">
        <is>
          <t>ESGOTO</t>
        </is>
      </c>
      <c r="B263" s="296" t="inlineStr">
        <is>
          <t>T-258</t>
        </is>
      </c>
      <c r="C263" s="296" t="inlineStr">
        <is>
          <t>PI 142</t>
        </is>
      </c>
      <c r="D263" s="349" t="inlineStr">
        <is>
          <t>PI 156</t>
        </is>
      </c>
      <c r="E263" s="345" t="n">
        <v>5.25</v>
      </c>
      <c r="F263" s="349" t="inlineStr">
        <is>
          <t>200</t>
        </is>
      </c>
      <c r="G263" s="349" t="inlineStr">
        <is>
          <t>Tubo PVC</t>
        </is>
      </c>
      <c r="H263" s="345" t="n">
        <v>0.55</v>
      </c>
      <c r="I263" s="345" t="n">
        <v>2.29</v>
      </c>
      <c r="J263" s="365" t="inlineStr">
        <is>
          <t>PENDENTE</t>
        </is>
      </c>
    </row>
    <row r="264" ht="15" customHeight="1" s="290">
      <c r="A264" s="295" t="inlineStr">
        <is>
          <t>ESGOTO</t>
        </is>
      </c>
      <c r="B264" s="295" t="inlineStr">
        <is>
          <t>T-259</t>
        </is>
      </c>
      <c r="C264" s="295" t="inlineStr">
        <is>
          <t>PI 156</t>
        </is>
      </c>
      <c r="D264" s="334" t="inlineStr">
        <is>
          <t>PI 142</t>
        </is>
      </c>
      <c r="E264" s="340" t="n">
        <v>2</v>
      </c>
      <c r="F264" s="334" t="inlineStr">
        <is>
          <t>200</t>
        </is>
      </c>
      <c r="G264" s="334" t="inlineStr">
        <is>
          <t>Tubo PVC</t>
        </is>
      </c>
      <c r="H264" s="340" t="n">
        <v>0.55</v>
      </c>
      <c r="I264" s="340" t="n">
        <v>0.87</v>
      </c>
      <c r="J264" s="365" t="inlineStr">
        <is>
          <t>PENDENTE</t>
        </is>
      </c>
    </row>
    <row r="265" ht="15" customHeight="1" s="290">
      <c r="A265" s="296" t="inlineStr">
        <is>
          <t>ESGOTO</t>
        </is>
      </c>
      <c r="B265" s="296" t="inlineStr">
        <is>
          <t>T-260</t>
        </is>
      </c>
      <c r="C265" s="296" t="inlineStr">
        <is>
          <t>PI 156</t>
        </is>
      </c>
      <c r="D265" s="349" t="inlineStr">
        <is>
          <t>PI 157</t>
        </is>
      </c>
      <c r="E265" s="345" t="n">
        <v>2.57</v>
      </c>
      <c r="F265" s="349" t="inlineStr">
        <is>
          <t>200</t>
        </is>
      </c>
      <c r="G265" s="349" t="inlineStr">
        <is>
          <t>Tubo PVC</t>
        </is>
      </c>
      <c r="H265" s="345" t="n">
        <v>0.55</v>
      </c>
      <c r="I265" s="345" t="n">
        <v>1.14</v>
      </c>
      <c r="J265" s="365" t="inlineStr">
        <is>
          <t>PENDENTE</t>
        </is>
      </c>
    </row>
    <row r="266" ht="15" customHeight="1" s="290">
      <c r="A266" s="295" t="inlineStr">
        <is>
          <t>ESGOTO</t>
        </is>
      </c>
      <c r="B266" s="295" t="inlineStr">
        <is>
          <t>T-261</t>
        </is>
      </c>
      <c r="C266" s="295" t="inlineStr">
        <is>
          <t>PI 157</t>
        </is>
      </c>
      <c r="D266" s="334" t="inlineStr">
        <is>
          <t>PI 156</t>
        </is>
      </c>
      <c r="E266" s="340" t="n">
        <v>1.54</v>
      </c>
      <c r="F266" s="334" t="inlineStr">
        <is>
          <t>200</t>
        </is>
      </c>
      <c r="G266" s="334" t="inlineStr">
        <is>
          <t>Tubo PVC</t>
        </is>
      </c>
      <c r="H266" s="340" t="n">
        <v>0.55</v>
      </c>
      <c r="I266" s="340" t="n">
        <v>0.68</v>
      </c>
      <c r="J266" s="365" t="inlineStr">
        <is>
          <t>PENDENTE</t>
        </is>
      </c>
    </row>
    <row r="267" ht="15" customHeight="1" s="290">
      <c r="A267" s="296" t="inlineStr">
        <is>
          <t>ESGOTO</t>
        </is>
      </c>
      <c r="B267" s="296" t="inlineStr">
        <is>
          <t>T-262</t>
        </is>
      </c>
      <c r="C267" s="296" t="inlineStr">
        <is>
          <t>PI 157</t>
        </is>
      </c>
      <c r="D267" s="349" t="inlineStr">
        <is>
          <t>PI 158</t>
        </is>
      </c>
      <c r="E267" s="345" t="n">
        <v>7.44</v>
      </c>
      <c r="F267" s="349" t="inlineStr">
        <is>
          <t>200</t>
        </is>
      </c>
      <c r="G267" s="349" t="inlineStr">
        <is>
          <t>Tubo PVC</t>
        </is>
      </c>
      <c r="H267" s="345" t="n">
        <v>0.5</v>
      </c>
      <c r="I267" s="345" t="n">
        <v>3</v>
      </c>
      <c r="J267" s="365" t="inlineStr">
        <is>
          <t>PENDENTE</t>
        </is>
      </c>
    </row>
    <row r="268" ht="15" customHeight="1" s="290">
      <c r="A268" s="295" t="inlineStr">
        <is>
          <t>ESGOTO</t>
        </is>
      </c>
      <c r="B268" s="295" t="inlineStr">
        <is>
          <t>T-263</t>
        </is>
      </c>
      <c r="C268" s="295" t="inlineStr">
        <is>
          <t>PI 158</t>
        </is>
      </c>
      <c r="D268" s="334" t="inlineStr">
        <is>
          <t>PI 157</t>
        </is>
      </c>
      <c r="E268" s="340" t="n">
        <v>2</v>
      </c>
      <c r="F268" s="334" t="inlineStr">
        <is>
          <t>200</t>
        </is>
      </c>
      <c r="G268" s="334" t="inlineStr">
        <is>
          <t>Tubo PVC</t>
        </is>
      </c>
      <c r="H268" s="340" t="n">
        <v>0.5</v>
      </c>
      <c r="I268" s="340" t="n">
        <v>0.8100000000000001</v>
      </c>
      <c r="J268" s="365" t="inlineStr">
        <is>
          <t>PENDENTE</t>
        </is>
      </c>
    </row>
    <row r="269" ht="15" customHeight="1" s="290">
      <c r="A269" s="296" t="inlineStr">
        <is>
          <t>ESGOTO</t>
        </is>
      </c>
      <c r="B269" s="296" t="inlineStr">
        <is>
          <t>T-264</t>
        </is>
      </c>
      <c r="C269" s="296" t="inlineStr">
        <is>
          <t>PI 159</t>
        </is>
      </c>
      <c r="D269" s="349" t="inlineStr">
        <is>
          <t>PI 160</t>
        </is>
      </c>
      <c r="E269" s="345" t="n">
        <v>8.01</v>
      </c>
      <c r="F269" s="349" t="inlineStr">
        <is>
          <t>200</t>
        </is>
      </c>
      <c r="G269" s="349" t="inlineStr">
        <is>
          <t>Tubo PVC</t>
        </is>
      </c>
      <c r="H269" s="345" t="n">
        <v>0.44</v>
      </c>
      <c r="I269" s="345" t="n">
        <v>2.83</v>
      </c>
      <c r="J269" s="365" t="inlineStr">
        <is>
          <t>PENDENTE</t>
        </is>
      </c>
    </row>
    <row r="270" ht="15" customHeight="1" s="290">
      <c r="A270" s="295" t="inlineStr">
        <is>
          <t>ESGOTO</t>
        </is>
      </c>
      <c r="B270" s="295" t="inlineStr">
        <is>
          <t>T-265</t>
        </is>
      </c>
      <c r="C270" s="295" t="inlineStr">
        <is>
          <t>PI 158</t>
        </is>
      </c>
      <c r="D270" s="334" t="inlineStr">
        <is>
          <t>PI 159</t>
        </is>
      </c>
      <c r="E270" s="340" t="n">
        <v>0.19</v>
      </c>
      <c r="F270" s="334" t="inlineStr">
        <is>
          <t>200</t>
        </is>
      </c>
      <c r="G270" s="334" t="inlineStr">
        <is>
          <t>Tubo PVC</t>
        </is>
      </c>
      <c r="H270" s="340" t="n">
        <v>0.48</v>
      </c>
      <c r="I270" s="340" t="n">
        <v>0.07000000000000001</v>
      </c>
      <c r="J270" s="365" t="inlineStr">
        <is>
          <t>PENDENTE</t>
        </is>
      </c>
    </row>
    <row r="271" ht="15" customHeight="1" s="290">
      <c r="A271" s="296" t="inlineStr">
        <is>
          <t>ESGOTO</t>
        </is>
      </c>
      <c r="B271" s="296" t="inlineStr">
        <is>
          <t>T-266</t>
        </is>
      </c>
      <c r="C271" s="296" t="inlineStr">
        <is>
          <t>PI 159</t>
        </is>
      </c>
      <c r="D271" s="349" t="inlineStr">
        <is>
          <t>PI 158</t>
        </is>
      </c>
      <c r="E271" s="345" t="n">
        <v>0.11</v>
      </c>
      <c r="F271" s="349" t="inlineStr">
        <is>
          <t>200</t>
        </is>
      </c>
      <c r="G271" s="349" t="inlineStr">
        <is>
          <t>Tubo PVC</t>
        </is>
      </c>
      <c r="H271" s="345" t="n">
        <v>0.48</v>
      </c>
      <c r="I271" s="345" t="n">
        <v>0.04</v>
      </c>
      <c r="J271" s="365" t="inlineStr">
        <is>
          <t>PENDENTE</t>
        </is>
      </c>
    </row>
    <row r="272" ht="15" customHeight="1" s="290">
      <c r="A272" s="295" t="inlineStr">
        <is>
          <t>ESGOTO</t>
        </is>
      </c>
      <c r="B272" s="295" t="inlineStr">
        <is>
          <t>T-267</t>
        </is>
      </c>
      <c r="C272" s="295" t="inlineStr">
        <is>
          <t>PI 159</t>
        </is>
      </c>
      <c r="D272" s="334" t="inlineStr">
        <is>
          <t>PI 160</t>
        </is>
      </c>
      <c r="E272" s="340" t="n">
        <v>5.77</v>
      </c>
      <c r="F272" s="334" t="inlineStr">
        <is>
          <t>200</t>
        </is>
      </c>
      <c r="G272" s="334" t="inlineStr">
        <is>
          <t>Tubo PVC</t>
        </is>
      </c>
      <c r="H272" s="340" t="n">
        <v>0.44</v>
      </c>
      <c r="I272" s="340" t="n">
        <v>2.04</v>
      </c>
      <c r="J272" s="365" t="inlineStr">
        <is>
          <t>PENDENTE</t>
        </is>
      </c>
    </row>
    <row r="273" ht="15" customHeight="1" s="290">
      <c r="A273" s="296" t="inlineStr">
        <is>
          <t>ESGOTO</t>
        </is>
      </c>
      <c r="B273" s="296" t="inlineStr">
        <is>
          <t>T-268</t>
        </is>
      </c>
      <c r="C273" s="296" t="inlineStr">
        <is>
          <t>PI 160</t>
        </is>
      </c>
      <c r="D273" s="349" t="inlineStr">
        <is>
          <t>PI 159</t>
        </is>
      </c>
      <c r="E273" s="345" t="n">
        <v>2</v>
      </c>
      <c r="F273" s="349" t="inlineStr">
        <is>
          <t>200</t>
        </is>
      </c>
      <c r="G273" s="349" t="inlineStr">
        <is>
          <t>Tubo PVC</t>
        </is>
      </c>
      <c r="H273" s="345" t="n">
        <v>0.44</v>
      </c>
      <c r="I273" s="345" t="n">
        <v>0.71</v>
      </c>
      <c r="J273" s="365" t="inlineStr">
        <is>
          <t>PENDENTE</t>
        </is>
      </c>
    </row>
    <row r="274" ht="15" customHeight="1" s="290">
      <c r="A274" s="295" t="inlineStr">
        <is>
          <t>ESGOTO</t>
        </is>
      </c>
      <c r="B274" s="295" t="inlineStr">
        <is>
          <t>T-269</t>
        </is>
      </c>
      <c r="C274" s="295" t="inlineStr">
        <is>
          <t>PI 46</t>
        </is>
      </c>
      <c r="D274" s="334" t="inlineStr">
        <is>
          <t>PI 161</t>
        </is>
      </c>
      <c r="E274" s="340" t="n">
        <v>17.74</v>
      </c>
      <c r="F274" s="334" t="inlineStr">
        <is>
          <t>200</t>
        </is>
      </c>
      <c r="G274" s="334" t="inlineStr">
        <is>
          <t>Tubo PVC</t>
        </is>
      </c>
      <c r="H274" s="340" t="n">
        <v>0.45</v>
      </c>
      <c r="I274" s="340" t="n">
        <v>6.35</v>
      </c>
      <c r="J274" s="365" t="inlineStr">
        <is>
          <t>PENDENTE</t>
        </is>
      </c>
    </row>
    <row r="275" ht="15" customHeight="1" s="290">
      <c r="A275" s="296" t="inlineStr">
        <is>
          <t>ESGOTO</t>
        </is>
      </c>
      <c r="B275" s="296" t="inlineStr">
        <is>
          <t>T-270</t>
        </is>
      </c>
      <c r="C275" s="296" t="inlineStr">
        <is>
          <t>PI 161</t>
        </is>
      </c>
      <c r="D275" s="349" t="inlineStr">
        <is>
          <t>PI 162</t>
        </is>
      </c>
      <c r="E275" s="345" t="n">
        <v>22.6</v>
      </c>
      <c r="F275" s="349" t="inlineStr">
        <is>
          <t>200</t>
        </is>
      </c>
      <c r="G275" s="349" t="inlineStr">
        <is>
          <t>Tubo PVC</t>
        </is>
      </c>
      <c r="H275" s="345" t="n">
        <v>0.42</v>
      </c>
      <c r="I275" s="345" t="n">
        <v>7.64</v>
      </c>
      <c r="J275" s="365" t="inlineStr">
        <is>
          <t>PENDENTE</t>
        </is>
      </c>
    </row>
    <row r="276" ht="15" customHeight="1" s="290">
      <c r="A276" s="295" t="inlineStr">
        <is>
          <t>ESGOTO</t>
        </is>
      </c>
      <c r="B276" s="295" t="inlineStr">
        <is>
          <t>T-271</t>
        </is>
      </c>
      <c r="C276" s="295" t="inlineStr">
        <is>
          <t>PI 160</t>
        </is>
      </c>
      <c r="D276" s="334" t="inlineStr">
        <is>
          <t>PI 161</t>
        </is>
      </c>
      <c r="E276" s="340" t="n">
        <v>7.43</v>
      </c>
      <c r="F276" s="334" t="inlineStr">
        <is>
          <t>200</t>
        </is>
      </c>
      <c r="G276" s="334" t="inlineStr">
        <is>
          <t>Tubo PVC</t>
        </is>
      </c>
      <c r="H276" s="340" t="n">
        <v>0.33</v>
      </c>
      <c r="I276" s="340" t="n">
        <v>1.98</v>
      </c>
      <c r="J276" s="365" t="inlineStr">
        <is>
          <t>PENDENTE</t>
        </is>
      </c>
    </row>
    <row r="277" ht="15" customHeight="1" s="290">
      <c r="A277" s="296" t="inlineStr">
        <is>
          <t>ESGOTO</t>
        </is>
      </c>
      <c r="B277" s="296" t="inlineStr">
        <is>
          <t>T-272</t>
        </is>
      </c>
      <c r="C277" s="296" t="inlineStr">
        <is>
          <t>PI 160</t>
        </is>
      </c>
      <c r="D277" s="349" t="inlineStr">
        <is>
          <t>PI 161</t>
        </is>
      </c>
      <c r="E277" s="345" t="n">
        <v>2</v>
      </c>
      <c r="F277" s="349" t="inlineStr">
        <is>
          <t>200</t>
        </is>
      </c>
      <c r="G277" s="349" t="inlineStr">
        <is>
          <t>Tubo PVC</t>
        </is>
      </c>
      <c r="H277" s="345" t="n">
        <v>0.33</v>
      </c>
      <c r="I277" s="345" t="n">
        <v>0.53</v>
      </c>
      <c r="J277" s="365" t="inlineStr">
        <is>
          <t>PENDENTE</t>
        </is>
      </c>
    </row>
    <row r="278" ht="15" customHeight="1" s="290">
      <c r="A278" s="295" t="inlineStr">
        <is>
          <t>ESGOTO</t>
        </is>
      </c>
      <c r="B278" s="295" t="inlineStr">
        <is>
          <t>T-273</t>
        </is>
      </c>
      <c r="C278" s="295" t="inlineStr">
        <is>
          <t>PI 155</t>
        </is>
      </c>
      <c r="D278" s="334" t="inlineStr">
        <is>
          <t>PI 154</t>
        </is>
      </c>
      <c r="E278" s="340" t="n">
        <v>8.76</v>
      </c>
      <c r="F278" s="334" t="inlineStr">
        <is>
          <t>200</t>
        </is>
      </c>
      <c r="G278" s="334" t="inlineStr">
        <is>
          <t>Tubo PVC</t>
        </is>
      </c>
      <c r="H278" s="340" t="n">
        <v>0.6</v>
      </c>
      <c r="I278" s="340" t="n">
        <v>4.2</v>
      </c>
      <c r="J278" s="365" t="inlineStr">
        <is>
          <t>PENDENTE</t>
        </is>
      </c>
    </row>
    <row r="279" ht="15" customHeight="1" s="290">
      <c r="A279" s="296" t="inlineStr">
        <is>
          <t>ESGOTO</t>
        </is>
      </c>
      <c r="B279" s="296" t="inlineStr">
        <is>
          <t>T-274</t>
        </is>
      </c>
      <c r="C279" s="296" t="inlineStr">
        <is>
          <t>PI 160</t>
        </is>
      </c>
      <c r="D279" s="349" t="inlineStr">
        <is>
          <t>PI 158</t>
        </is>
      </c>
      <c r="E279" s="345" t="n">
        <v>6.49</v>
      </c>
      <c r="F279" s="349" t="inlineStr">
        <is>
          <t>200</t>
        </is>
      </c>
      <c r="G279" s="349" t="inlineStr">
        <is>
          <t>Tubo PVC</t>
        </is>
      </c>
      <c r="H279" s="345" t="n">
        <v>0.41</v>
      </c>
      <c r="I279" s="345" t="n">
        <v>2.11</v>
      </c>
      <c r="J279" s="365" t="inlineStr">
        <is>
          <t>PENDENTE</t>
        </is>
      </c>
    </row>
    <row r="280" ht="15" customHeight="1" s="290">
      <c r="A280" s="295" t="inlineStr">
        <is>
          <t>ESGOTO</t>
        </is>
      </c>
      <c r="B280" s="295" t="inlineStr">
        <is>
          <t>T-275</t>
        </is>
      </c>
      <c r="C280" s="295" t="inlineStr">
        <is>
          <t>PI 139</t>
        </is>
      </c>
      <c r="D280" s="334" t="inlineStr">
        <is>
          <t>PI 163</t>
        </is>
      </c>
      <c r="E280" s="340" t="n">
        <v>18.96</v>
      </c>
      <c r="F280" s="334" t="inlineStr">
        <is>
          <t>200</t>
        </is>
      </c>
      <c r="G280" s="334" t="inlineStr">
        <is>
          <t>Tubo PVC</t>
        </is>
      </c>
      <c r="H280" s="340" t="n">
        <v>0.72</v>
      </c>
      <c r="I280" s="340" t="n">
        <v>11</v>
      </c>
      <c r="J280" s="365" t="inlineStr">
        <is>
          <t>PENDENTE</t>
        </is>
      </c>
    </row>
    <row r="281" ht="15" customHeight="1" s="290">
      <c r="A281" s="296" t="inlineStr">
        <is>
          <t>ESGOTO</t>
        </is>
      </c>
      <c r="B281" s="296" t="inlineStr">
        <is>
          <t>T-276</t>
        </is>
      </c>
      <c r="C281" s="296" t="inlineStr">
        <is>
          <t>PI 163</t>
        </is>
      </c>
      <c r="D281" s="349" t="inlineStr">
        <is>
          <t>PI 77</t>
        </is>
      </c>
      <c r="E281" s="345" t="n">
        <v>11.4</v>
      </c>
      <c r="F281" s="349" t="inlineStr">
        <is>
          <t>200</t>
        </is>
      </c>
      <c r="G281" s="349" t="inlineStr">
        <is>
          <t>Tubo PVC</t>
        </is>
      </c>
      <c r="H281" s="345" t="n">
        <v>0.6</v>
      </c>
      <c r="I281" s="345" t="n">
        <v>5.47</v>
      </c>
      <c r="J281" s="365" t="inlineStr">
        <is>
          <t>PENDENTE</t>
        </is>
      </c>
    </row>
    <row r="282" ht="15" customHeight="1" s="290">
      <c r="A282" s="295" t="inlineStr">
        <is>
          <t>ESGOTO</t>
        </is>
      </c>
      <c r="B282" s="295" t="inlineStr">
        <is>
          <t>T-277</t>
        </is>
      </c>
      <c r="C282" s="295" t="inlineStr">
        <is>
          <t>PI 135</t>
        </is>
      </c>
      <c r="D282" s="334" t="inlineStr">
        <is>
          <t>PI 164</t>
        </is>
      </c>
      <c r="E282" s="340" t="n">
        <v>14.06</v>
      </c>
      <c r="F282" s="334" t="inlineStr">
        <is>
          <t>200</t>
        </is>
      </c>
      <c r="G282" s="334" t="inlineStr">
        <is>
          <t>Tubo PVC</t>
        </is>
      </c>
      <c r="H282" s="340" t="n">
        <v>0.6</v>
      </c>
      <c r="I282" s="340" t="n">
        <v>6.75</v>
      </c>
      <c r="J282" s="365" t="inlineStr">
        <is>
          <t>PENDENTE</t>
        </is>
      </c>
    </row>
    <row r="283" ht="15" customHeight="1" s="290">
      <c r="A283" s="296" t="inlineStr">
        <is>
          <t>ESGOTO</t>
        </is>
      </c>
      <c r="B283" s="296" t="inlineStr">
        <is>
          <t>T-278</t>
        </is>
      </c>
      <c r="C283" s="296" t="inlineStr">
        <is>
          <t>PI 92</t>
        </is>
      </c>
      <c r="D283" s="349" t="inlineStr">
        <is>
          <t>PI 165</t>
        </is>
      </c>
      <c r="E283" s="345" t="n">
        <v>11.87</v>
      </c>
      <c r="F283" s="349" t="inlineStr">
        <is>
          <t>200</t>
        </is>
      </c>
      <c r="G283" s="349" t="inlineStr">
        <is>
          <t>Tubo PVC</t>
        </is>
      </c>
      <c r="H283" s="345" t="n">
        <v>0.6</v>
      </c>
      <c r="I283" s="345" t="n">
        <v>5.7</v>
      </c>
      <c r="J283" s="365" t="inlineStr">
        <is>
          <t>PENDENTE</t>
        </is>
      </c>
    </row>
    <row r="284" ht="15" customHeight="1" s="290">
      <c r="A284" s="295" t="inlineStr">
        <is>
          <t>ESGOTO</t>
        </is>
      </c>
      <c r="B284" s="295" t="inlineStr">
        <is>
          <t>T-279</t>
        </is>
      </c>
      <c r="C284" s="295" t="inlineStr">
        <is>
          <t>PI 86</t>
        </is>
      </c>
      <c r="D284" s="334" t="inlineStr">
        <is>
          <t>PI 166</t>
        </is>
      </c>
      <c r="E284" s="340" t="n">
        <v>15.38</v>
      </c>
      <c r="F284" s="334" t="inlineStr">
        <is>
          <t>200</t>
        </is>
      </c>
      <c r="G284" s="334" t="inlineStr">
        <is>
          <t>Tubo PVC</t>
        </is>
      </c>
      <c r="H284" s="340" t="n">
        <v>0.55</v>
      </c>
      <c r="I284" s="340" t="n">
        <v>6.71</v>
      </c>
      <c r="J284" s="365" t="inlineStr">
        <is>
          <t>PENDENTE</t>
        </is>
      </c>
    </row>
    <row r="285" ht="15" customHeight="1" s="290">
      <c r="A285" s="296" t="inlineStr">
        <is>
          <t>ESGOTO</t>
        </is>
      </c>
      <c r="B285" s="296" t="inlineStr">
        <is>
          <t>T-280</t>
        </is>
      </c>
      <c r="C285" s="296" t="inlineStr">
        <is>
          <t>PI 35</t>
        </is>
      </c>
      <c r="D285" s="349" t="inlineStr">
        <is>
          <t>PI 34</t>
        </is>
      </c>
      <c r="E285" s="345" t="n">
        <v>3.7</v>
      </c>
      <c r="F285" s="349" t="inlineStr">
        <is>
          <t>200</t>
        </is>
      </c>
      <c r="G285" s="349" t="inlineStr">
        <is>
          <t>Tubo PVC</t>
        </is>
      </c>
      <c r="H285" s="345" t="n">
        <v>0.71</v>
      </c>
      <c r="I285" s="345" t="n">
        <v>2.1</v>
      </c>
      <c r="J285" s="365" t="inlineStr">
        <is>
          <t>PENDENTE</t>
        </is>
      </c>
    </row>
    <row r="286" ht="15" customHeight="1" s="290">
      <c r="A286" s="295" t="inlineStr">
        <is>
          <t>ESGOTO</t>
        </is>
      </c>
      <c r="B286" s="295" t="inlineStr">
        <is>
          <t>T-281</t>
        </is>
      </c>
      <c r="C286" s="295" t="inlineStr">
        <is>
          <t>PI 35</t>
        </is>
      </c>
      <c r="D286" s="334" t="inlineStr">
        <is>
          <t>PI 34</t>
        </is>
      </c>
      <c r="E286" s="340" t="n">
        <v>0.8</v>
      </c>
      <c r="F286" s="334" t="inlineStr">
        <is>
          <t>200</t>
        </is>
      </c>
      <c r="G286" s="334" t="inlineStr">
        <is>
          <t>Tubo PVC</t>
        </is>
      </c>
      <c r="H286" s="340" t="n">
        <v>0.71</v>
      </c>
      <c r="I286" s="340" t="n">
        <v>0.45</v>
      </c>
      <c r="J286" s="365" t="inlineStr">
        <is>
          <t>PENDENTE</t>
        </is>
      </c>
    </row>
    <row r="287" ht="15" customHeight="1" s="290">
      <c r="A287" s="296" t="inlineStr">
        <is>
          <t>ESGOTO</t>
        </is>
      </c>
      <c r="B287" s="296" t="inlineStr">
        <is>
          <t>T-282</t>
        </is>
      </c>
      <c r="C287" s="296" t="inlineStr">
        <is>
          <t>PI 34</t>
        </is>
      </c>
      <c r="D287" s="349" t="inlineStr">
        <is>
          <t>PI 36</t>
        </is>
      </c>
      <c r="E287" s="345" t="n">
        <v>12.86</v>
      </c>
      <c r="F287" s="349" t="inlineStr">
        <is>
          <t>200</t>
        </is>
      </c>
      <c r="G287" s="349" t="inlineStr">
        <is>
          <t>Tubo PVC</t>
        </is>
      </c>
      <c r="H287" s="345" t="n">
        <v>0.86</v>
      </c>
      <c r="I287" s="345" t="n">
        <v>8.869999999999999</v>
      </c>
      <c r="J287" s="365" t="inlineStr">
        <is>
          <t>PENDENTE</t>
        </is>
      </c>
    </row>
    <row r="288" ht="15" customHeight="1" s="290">
      <c r="A288" s="295" t="inlineStr">
        <is>
          <t>ESGOTO</t>
        </is>
      </c>
      <c r="B288" s="295" t="inlineStr">
        <is>
          <t>T-283</t>
        </is>
      </c>
      <c r="C288" s="295" t="inlineStr">
        <is>
          <t>PI 36</t>
        </is>
      </c>
      <c r="D288" s="334" t="inlineStr">
        <is>
          <t>PI 37</t>
        </is>
      </c>
      <c r="E288" s="340" t="n">
        <v>9.92</v>
      </c>
      <c r="F288" s="334" t="inlineStr">
        <is>
          <t>200</t>
        </is>
      </c>
      <c r="G288" s="334" t="inlineStr">
        <is>
          <t>Tubo PVC</t>
        </is>
      </c>
      <c r="H288" s="340" t="n">
        <v>1.04</v>
      </c>
      <c r="I288" s="340" t="n">
        <v>8.23</v>
      </c>
      <c r="J288" s="365" t="inlineStr">
        <is>
          <t>PENDENTE</t>
        </is>
      </c>
    </row>
    <row r="289" ht="15" customHeight="1" s="290">
      <c r="A289" s="296" t="inlineStr">
        <is>
          <t>ESGOTO</t>
        </is>
      </c>
      <c r="B289" s="296" t="inlineStr">
        <is>
          <t>T-284</t>
        </is>
      </c>
      <c r="C289" s="296" t="inlineStr">
        <is>
          <t>PI 37</t>
        </is>
      </c>
      <c r="D289" s="349" t="inlineStr">
        <is>
          <t>PI 38</t>
        </is>
      </c>
      <c r="E289" s="345" t="n">
        <v>0.29</v>
      </c>
      <c r="F289" s="349" t="inlineStr">
        <is>
          <t>200</t>
        </is>
      </c>
      <c r="G289" s="349" t="inlineStr">
        <is>
          <t>Tubo PVC</t>
        </is>
      </c>
      <c r="H289" s="345" t="n">
        <v>1.16</v>
      </c>
      <c r="I289" s="345" t="n">
        <v>0.27</v>
      </c>
      <c r="J289" s="365" t="inlineStr">
        <is>
          <t>PENDENTE</t>
        </is>
      </c>
    </row>
    <row r="290" ht="15" customHeight="1" s="290">
      <c r="A290" s="295" t="inlineStr">
        <is>
          <t>ESGOTO</t>
        </is>
      </c>
      <c r="B290" s="295" t="inlineStr">
        <is>
          <t>T-285</t>
        </is>
      </c>
      <c r="C290" s="295" t="inlineStr">
        <is>
          <t>PI 37</t>
        </is>
      </c>
      <c r="D290" s="334" t="inlineStr">
        <is>
          <t>PI 38</t>
        </is>
      </c>
      <c r="E290" s="340" t="n">
        <v>0.8</v>
      </c>
      <c r="F290" s="334" t="inlineStr">
        <is>
          <t>200</t>
        </is>
      </c>
      <c r="G290" s="334" t="inlineStr">
        <is>
          <t>Tubo PVC</t>
        </is>
      </c>
      <c r="H290" s="340" t="n">
        <v>1.16</v>
      </c>
      <c r="I290" s="340" t="n">
        <v>0.74</v>
      </c>
      <c r="J290" s="365" t="inlineStr">
        <is>
          <t>PENDENTE</t>
        </is>
      </c>
    </row>
    <row r="291" ht="15" customHeight="1" s="290">
      <c r="A291" s="296" t="inlineStr">
        <is>
          <t>ESGOTO</t>
        </is>
      </c>
      <c r="B291" s="296" t="inlineStr">
        <is>
          <t>T-286</t>
        </is>
      </c>
      <c r="C291" s="296" t="inlineStr">
        <is>
          <t>PI 38</t>
        </is>
      </c>
      <c r="D291" s="349" t="inlineStr">
        <is>
          <t>PI 39</t>
        </is>
      </c>
      <c r="E291" s="345" t="n">
        <v>9.84</v>
      </c>
      <c r="F291" s="349" t="inlineStr">
        <is>
          <t>200</t>
        </is>
      </c>
      <c r="G291" s="349" t="inlineStr">
        <is>
          <t>Tubo PVC</t>
        </is>
      </c>
      <c r="H291" s="345" t="n">
        <v>1.18</v>
      </c>
      <c r="I291" s="345" t="n">
        <v>9.27</v>
      </c>
      <c r="J291" s="365" t="inlineStr">
        <is>
          <t>PENDENTE</t>
        </is>
      </c>
    </row>
    <row r="292" ht="15" customHeight="1" s="290">
      <c r="A292" s="295" t="inlineStr">
        <is>
          <t>ESGOTO</t>
        </is>
      </c>
      <c r="B292" s="295" t="inlineStr">
        <is>
          <t>T-287</t>
        </is>
      </c>
      <c r="C292" s="295" t="inlineStr">
        <is>
          <t>PI 45</t>
        </is>
      </c>
      <c r="D292" s="334" t="inlineStr">
        <is>
          <t>PV 07</t>
        </is>
      </c>
      <c r="E292" s="340" t="n">
        <v>17.07</v>
      </c>
      <c r="F292" s="334" t="inlineStr">
        <is>
          <t>200</t>
        </is>
      </c>
      <c r="G292" s="334" t="inlineStr">
        <is>
          <t>Tubo PVC</t>
        </is>
      </c>
      <c r="H292" s="340" t="n">
        <v>0.8</v>
      </c>
      <c r="I292" s="340" t="n">
        <v>10.92</v>
      </c>
      <c r="J292" s="365" t="inlineStr">
        <is>
          <t>PENDENTE</t>
        </is>
      </c>
    </row>
    <row r="293" ht="15" customHeight="1" s="290">
      <c r="A293" s="296" t="inlineStr">
        <is>
          <t>ESGOTO</t>
        </is>
      </c>
      <c r="B293" s="296" t="inlineStr">
        <is>
          <t>T-288</t>
        </is>
      </c>
      <c r="C293" s="296" t="inlineStr">
        <is>
          <t>PI 45</t>
        </is>
      </c>
      <c r="D293" s="349" t="inlineStr">
        <is>
          <t>PI 44</t>
        </is>
      </c>
      <c r="E293" s="345" t="n">
        <v>19.01</v>
      </c>
      <c r="F293" s="349" t="inlineStr">
        <is>
          <t>300</t>
        </is>
      </c>
      <c r="G293" s="349" t="inlineStr">
        <is>
          <t>Tubo PVC</t>
        </is>
      </c>
      <c r="H293" s="345" t="n">
        <v>0.6</v>
      </c>
      <c r="I293" s="345" t="n">
        <v>9.119999999999999</v>
      </c>
      <c r="J293" s="365" t="inlineStr">
        <is>
          <t>PENDENTE</t>
        </is>
      </c>
    </row>
    <row r="294" ht="15" customHeight="1" s="290">
      <c r="A294" s="295" t="inlineStr">
        <is>
          <t>ESGOTO</t>
        </is>
      </c>
      <c r="B294" s="295" t="inlineStr">
        <is>
          <t>T-289</t>
        </is>
      </c>
      <c r="C294" s="295" t="inlineStr">
        <is>
          <t>PI 44</t>
        </is>
      </c>
      <c r="D294" s="334" t="inlineStr">
        <is>
          <t>PI 43</t>
        </is>
      </c>
      <c r="E294" s="340" t="n">
        <v>16.68</v>
      </c>
      <c r="F294" s="334" t="inlineStr">
        <is>
          <t>300</t>
        </is>
      </c>
      <c r="G294" s="334" t="inlineStr">
        <is>
          <t>Tubo PVC</t>
        </is>
      </c>
      <c r="H294" s="340" t="n">
        <v>0.88</v>
      </c>
      <c r="I294" s="340" t="n">
        <v>11.68</v>
      </c>
      <c r="J294" s="365" t="inlineStr">
        <is>
          <t>PENDENTE</t>
        </is>
      </c>
    </row>
    <row r="295" ht="15" customHeight="1" s="290">
      <c r="A295" s="296" t="inlineStr">
        <is>
          <t>ESGOTO</t>
        </is>
      </c>
      <c r="B295" s="296" t="inlineStr">
        <is>
          <t>T-290</t>
        </is>
      </c>
      <c r="C295" s="296" t="inlineStr">
        <is>
          <t>PI 43</t>
        </is>
      </c>
      <c r="D295" s="349" t="inlineStr">
        <is>
          <t>PI 42</t>
        </is>
      </c>
      <c r="E295" s="345" t="n">
        <v>16.47</v>
      </c>
      <c r="F295" s="349" t="inlineStr">
        <is>
          <t>300</t>
        </is>
      </c>
      <c r="G295" s="349" t="inlineStr">
        <is>
          <t>Tubo PVC</t>
        </is>
      </c>
      <c r="H295" s="345" t="n">
        <v>1.12</v>
      </c>
      <c r="I295" s="345" t="n">
        <v>14.82</v>
      </c>
      <c r="J295" s="365" t="inlineStr">
        <is>
          <t>PENDENTE</t>
        </is>
      </c>
    </row>
    <row r="296" ht="15" customHeight="1" s="290">
      <c r="A296" s="295" t="inlineStr">
        <is>
          <t>ESGOTO</t>
        </is>
      </c>
      <c r="B296" s="295" t="inlineStr">
        <is>
          <t>T-291</t>
        </is>
      </c>
      <c r="C296" s="295" t="inlineStr">
        <is>
          <t>PI 42</t>
        </is>
      </c>
      <c r="D296" s="334" t="inlineStr">
        <is>
          <t>PI 41</t>
        </is>
      </c>
      <c r="E296" s="340" t="n">
        <v>11.08</v>
      </c>
      <c r="F296" s="334" t="inlineStr">
        <is>
          <t>300</t>
        </is>
      </c>
      <c r="G296" s="334" t="inlineStr">
        <is>
          <t>Tubo PVC</t>
        </is>
      </c>
      <c r="H296" s="340" t="n">
        <v>1.11</v>
      </c>
      <c r="I296" s="340" t="n">
        <v>9.84</v>
      </c>
      <c r="J296" s="365" t="inlineStr">
        <is>
          <t>PENDENTE</t>
        </is>
      </c>
    </row>
    <row r="297" ht="15" customHeight="1" s="290">
      <c r="A297" s="296" t="inlineStr">
        <is>
          <t>ESGOTO</t>
        </is>
      </c>
      <c r="B297" s="296" t="inlineStr">
        <is>
          <t>T-292</t>
        </is>
      </c>
      <c r="C297" s="296" t="inlineStr">
        <is>
          <t>PI 41</t>
        </is>
      </c>
      <c r="D297" s="349" t="inlineStr">
        <is>
          <t>PI 40</t>
        </is>
      </c>
      <c r="E297" s="345" t="n">
        <v>5.19</v>
      </c>
      <c r="F297" s="349" t="inlineStr">
        <is>
          <t>300</t>
        </is>
      </c>
      <c r="G297" s="349" t="inlineStr">
        <is>
          <t>Tubo PVC</t>
        </is>
      </c>
      <c r="H297" s="345" t="n">
        <v>1.15</v>
      </c>
      <c r="I297" s="345" t="n">
        <v>4.79</v>
      </c>
      <c r="J297" s="365" t="inlineStr">
        <is>
          <t>PENDENTE</t>
        </is>
      </c>
    </row>
    <row r="298" ht="15" customHeight="1" s="290">
      <c r="A298" s="295" t="inlineStr">
        <is>
          <t>ESGOTO</t>
        </is>
      </c>
      <c r="B298" s="295" t="inlineStr">
        <is>
          <t>T-293</t>
        </is>
      </c>
      <c r="C298" s="295" t="inlineStr">
        <is>
          <t>PI 41</t>
        </is>
      </c>
      <c r="D298" s="334" t="inlineStr">
        <is>
          <t>PI 40</t>
        </is>
      </c>
      <c r="E298" s="340" t="n">
        <v>0.8</v>
      </c>
      <c r="F298" s="334" t="inlineStr">
        <is>
          <t>200</t>
        </is>
      </c>
      <c r="G298" s="334" t="inlineStr">
        <is>
          <t>Tubo PVC</t>
        </is>
      </c>
      <c r="H298" s="340" t="n">
        <v>1.15</v>
      </c>
      <c r="I298" s="340" t="n">
        <v>0.74</v>
      </c>
      <c r="J298" s="365" t="inlineStr">
        <is>
          <t>PENDENTE</t>
        </is>
      </c>
    </row>
    <row r="299" ht="15" customHeight="1" s="290">
      <c r="A299" s="296" t="inlineStr">
        <is>
          <t>ESGOTO</t>
        </is>
      </c>
      <c r="B299" s="296" t="inlineStr">
        <is>
          <t>T-294</t>
        </is>
      </c>
      <c r="C299" s="296" t="inlineStr">
        <is>
          <t>PI 40</t>
        </is>
      </c>
      <c r="D299" s="349" t="inlineStr">
        <is>
          <t>PI 39</t>
        </is>
      </c>
      <c r="E299" s="345" t="n">
        <v>2.25</v>
      </c>
      <c r="F299" s="349" t="inlineStr">
        <is>
          <t>300</t>
        </is>
      </c>
      <c r="G299" s="349" t="inlineStr">
        <is>
          <t>Tubo PVC</t>
        </is>
      </c>
      <c r="H299" s="345" t="n">
        <v>1.19</v>
      </c>
      <c r="I299" s="345" t="n">
        <v>2.15</v>
      </c>
      <c r="J299" s="365" t="inlineStr">
        <is>
          <t>PENDENTE</t>
        </is>
      </c>
    </row>
    <row r="300" ht="15" customHeight="1" s="290">
      <c r="A300" s="295" t="inlineStr">
        <is>
          <t>ESGOTO</t>
        </is>
      </c>
      <c r="B300" s="295" t="inlineStr">
        <is>
          <t>T-295</t>
        </is>
      </c>
      <c r="C300" s="295" t="inlineStr">
        <is>
          <t>PI 40</t>
        </is>
      </c>
      <c r="D300" s="334" t="inlineStr">
        <is>
          <t>PI 39</t>
        </is>
      </c>
      <c r="E300" s="340" t="n">
        <v>0.8</v>
      </c>
      <c r="F300" s="334" t="inlineStr">
        <is>
          <t>200</t>
        </is>
      </c>
      <c r="G300" s="334" t="inlineStr">
        <is>
          <t>Tubo PVC</t>
        </is>
      </c>
      <c r="H300" s="340" t="n">
        <v>1.19</v>
      </c>
      <c r="I300" s="340" t="n">
        <v>0.76</v>
      </c>
      <c r="J300" s="365" t="inlineStr">
        <is>
          <t>PENDENTE</t>
        </is>
      </c>
    </row>
    <row r="301" ht="15" customHeight="1" s="290">
      <c r="A301" s="296" t="inlineStr">
        <is>
          <t>ESGOTO</t>
        </is>
      </c>
      <c r="B301" s="296" t="inlineStr">
        <is>
          <t>T-296</t>
        </is>
      </c>
      <c r="C301" s="296" t="inlineStr">
        <is>
          <t>PI 39</t>
        </is>
      </c>
      <c r="D301" s="349" t="inlineStr">
        <is>
          <t>PV 33</t>
        </is>
      </c>
      <c r="E301" s="345" t="n">
        <v>33.6</v>
      </c>
      <c r="F301" s="349" t="inlineStr">
        <is>
          <t>300</t>
        </is>
      </c>
      <c r="G301" s="349" t="inlineStr">
        <is>
          <t>Tubo PVC</t>
        </is>
      </c>
      <c r="H301" s="345" t="n">
        <v>1.38</v>
      </c>
      <c r="I301" s="345" t="n">
        <v>36.95</v>
      </c>
      <c r="J301" s="365" t="inlineStr">
        <is>
          <t>PENDENTE</t>
        </is>
      </c>
    </row>
    <row r="302" ht="15" customHeight="1" s="290">
      <c r="A302" s="295" t="inlineStr">
        <is>
          <t>ESGOTO</t>
        </is>
      </c>
      <c r="B302" s="295" t="inlineStr">
        <is>
          <t>T-297</t>
        </is>
      </c>
      <c r="C302" s="295" t="inlineStr">
        <is>
          <t>PV 33</t>
        </is>
      </c>
      <c r="D302" s="334" t="inlineStr">
        <is>
          <t>PV 34</t>
        </is>
      </c>
      <c r="E302" s="340" t="n">
        <v>42.92</v>
      </c>
      <c r="F302" s="334" t="inlineStr">
        <is>
          <t>300</t>
        </is>
      </c>
      <c r="G302" s="334" t="inlineStr">
        <is>
          <t>Tubo PVC</t>
        </is>
      </c>
      <c r="H302" s="340" t="n">
        <v>1.53</v>
      </c>
      <c r="I302" s="340" t="n">
        <v>52.6</v>
      </c>
      <c r="J302" s="365" t="inlineStr">
        <is>
          <t>PENDENTE</t>
        </is>
      </c>
    </row>
    <row r="303" ht="15" customHeight="1" s="290">
      <c r="A303" s="296" t="inlineStr">
        <is>
          <t>ESGOTO</t>
        </is>
      </c>
      <c r="B303" s="296" t="inlineStr">
        <is>
          <t>T-298</t>
        </is>
      </c>
      <c r="C303" s="296" t="inlineStr">
        <is>
          <t>PV 34</t>
        </is>
      </c>
      <c r="D303" s="349" t="inlineStr">
        <is>
          <t>PV 35</t>
        </is>
      </c>
      <c r="E303" s="345" t="n">
        <v>33.08</v>
      </c>
      <c r="F303" s="349" t="inlineStr">
        <is>
          <t>300</t>
        </is>
      </c>
      <c r="G303" s="349" t="inlineStr">
        <is>
          <t>Tubo PVC</t>
        </is>
      </c>
      <c r="H303" s="345" t="n">
        <v>1.57</v>
      </c>
      <c r="I303" s="345" t="n">
        <v>41.62</v>
      </c>
      <c r="J303" s="365" t="inlineStr">
        <is>
          <t>PENDENTE</t>
        </is>
      </c>
    </row>
    <row r="304" ht="15" customHeight="1" s="290">
      <c r="A304" s="295" t="inlineStr">
        <is>
          <t>ESGOTO</t>
        </is>
      </c>
      <c r="B304" s="295" t="inlineStr">
        <is>
          <t>T-299</t>
        </is>
      </c>
      <c r="C304" s="295" t="inlineStr">
        <is>
          <t>PI 74</t>
        </is>
      </c>
      <c r="D304" s="334" t="inlineStr">
        <is>
          <t>PI 50</t>
        </is>
      </c>
      <c r="E304" s="340" t="n">
        <v>5.05</v>
      </c>
      <c r="F304" s="334" t="inlineStr">
        <is>
          <t>200</t>
        </is>
      </c>
      <c r="G304" s="334" t="inlineStr">
        <is>
          <t>Tubo PVC</t>
        </is>
      </c>
      <c r="H304" s="340" t="n">
        <v>0.8</v>
      </c>
      <c r="I304" s="340" t="n">
        <v>3.25</v>
      </c>
      <c r="J304" s="365" t="inlineStr">
        <is>
          <t>PENDENTE</t>
        </is>
      </c>
    </row>
    <row r="305" ht="15" customHeight="1" s="290">
      <c r="A305" s="296" t="inlineStr">
        <is>
          <t>ESGOTO</t>
        </is>
      </c>
      <c r="B305" s="296" t="inlineStr">
        <is>
          <t>T-300</t>
        </is>
      </c>
      <c r="C305" s="296" t="inlineStr">
        <is>
          <t>PI 74</t>
        </is>
      </c>
      <c r="D305" s="349" t="inlineStr">
        <is>
          <t>PI 50</t>
        </is>
      </c>
      <c r="E305" s="345" t="n">
        <v>0.8</v>
      </c>
      <c r="F305" s="349" t="inlineStr">
        <is>
          <t>200</t>
        </is>
      </c>
      <c r="G305" s="349" t="inlineStr">
        <is>
          <t>Tubo PVC</t>
        </is>
      </c>
      <c r="H305" s="345" t="n">
        <v>0.8</v>
      </c>
      <c r="I305" s="345" t="n">
        <v>0.51</v>
      </c>
      <c r="J305" s="365" t="inlineStr">
        <is>
          <t>PENDENTE</t>
        </is>
      </c>
    </row>
    <row r="306" ht="15" customHeight="1" s="290">
      <c r="A306" s="295" t="inlineStr">
        <is>
          <t>ESGOTO</t>
        </is>
      </c>
      <c r="B306" s="295" t="inlineStr">
        <is>
          <t>T-301</t>
        </is>
      </c>
      <c r="C306" s="295" t="inlineStr">
        <is>
          <t>PV 20</t>
        </is>
      </c>
      <c r="D306" s="334" t="inlineStr">
        <is>
          <t>PV 21</t>
        </is>
      </c>
      <c r="E306" s="340" t="n">
        <v>34.15</v>
      </c>
      <c r="F306" s="334" t="inlineStr">
        <is>
          <t>300</t>
        </is>
      </c>
      <c r="G306" s="334" t="inlineStr">
        <is>
          <t>Tubo PVC</t>
        </is>
      </c>
      <c r="H306" s="340" t="n">
        <v>2.21</v>
      </c>
      <c r="I306" s="340" t="n">
        <v>60.36</v>
      </c>
      <c r="J306" s="365" t="inlineStr">
        <is>
          <t>PENDENTE</t>
        </is>
      </c>
    </row>
    <row r="307" ht="15" customHeight="1" s="290">
      <c r="A307" s="296" t="inlineStr">
        <is>
          <t>ESGOTO</t>
        </is>
      </c>
      <c r="B307" s="296" t="inlineStr">
        <is>
          <t>T-302</t>
        </is>
      </c>
      <c r="C307" s="296" t="inlineStr">
        <is>
          <t>PV 21</t>
        </is>
      </c>
      <c r="D307" s="349" t="inlineStr">
        <is>
          <t>PV 22</t>
        </is>
      </c>
      <c r="E307" s="345" t="n">
        <v>11.18</v>
      </c>
      <c r="F307" s="349" t="inlineStr">
        <is>
          <t>300</t>
        </is>
      </c>
      <c r="G307" s="349" t="inlineStr">
        <is>
          <t>Tubo PVC</t>
        </is>
      </c>
      <c r="H307" s="345" t="n">
        <v>2.54</v>
      </c>
      <c r="I307" s="345" t="n">
        <v>22.7</v>
      </c>
      <c r="J307" s="365" t="inlineStr">
        <is>
          <t>PENDENTE</t>
        </is>
      </c>
    </row>
    <row r="308" ht="15" customHeight="1" s="290">
      <c r="A308" s="295" t="inlineStr">
        <is>
          <t>ESGOTO</t>
        </is>
      </c>
      <c r="B308" s="295" t="inlineStr">
        <is>
          <t>T-303</t>
        </is>
      </c>
      <c r="C308" s="295" t="inlineStr">
        <is>
          <t>PV 22</t>
        </is>
      </c>
      <c r="D308" s="334" t="inlineStr">
        <is>
          <t>PV 23</t>
        </is>
      </c>
      <c r="E308" s="340" t="n">
        <v>23.93</v>
      </c>
      <c r="F308" s="334" t="inlineStr">
        <is>
          <t>300</t>
        </is>
      </c>
      <c r="G308" s="334" t="inlineStr">
        <is>
          <t>Tubo PVC</t>
        </is>
      </c>
      <c r="H308" s="340" t="n">
        <v>2.75</v>
      </c>
      <c r="I308" s="340" t="n">
        <v>52.58</v>
      </c>
      <c r="J308" s="365" t="inlineStr">
        <is>
          <t>PENDENTE</t>
        </is>
      </c>
    </row>
    <row r="309" ht="15" customHeight="1" s="290">
      <c r="A309" s="296" t="inlineStr">
        <is>
          <t>ESGOTO</t>
        </is>
      </c>
      <c r="B309" s="296" t="inlineStr">
        <is>
          <t>T-304</t>
        </is>
      </c>
      <c r="C309" s="296" t="inlineStr">
        <is>
          <t>PI 149</t>
        </is>
      </c>
      <c r="D309" s="349" t="inlineStr">
        <is>
          <t>PV 22</t>
        </is>
      </c>
      <c r="E309" s="345" t="n">
        <v>19.79</v>
      </c>
      <c r="F309" s="349" t="inlineStr">
        <is>
          <t>200</t>
        </is>
      </c>
      <c r="G309" s="349" t="inlineStr">
        <is>
          <t>Tubo PVC</t>
        </is>
      </c>
      <c r="H309" s="345" t="n">
        <v>1.95</v>
      </c>
      <c r="I309" s="345" t="n">
        <v>30.87</v>
      </c>
      <c r="J309" s="365" t="inlineStr">
        <is>
          <t>PENDENTE</t>
        </is>
      </c>
    </row>
    <row r="310" ht="15" customHeight="1" s="290">
      <c r="A310" s="295" t="inlineStr">
        <is>
          <t>ESGOTO</t>
        </is>
      </c>
      <c r="B310" s="295" t="inlineStr">
        <is>
          <t>T-305</t>
        </is>
      </c>
      <c r="C310" s="295" t="inlineStr">
        <is>
          <t>PV 24</t>
        </is>
      </c>
      <c r="D310" s="334" t="inlineStr">
        <is>
          <t>PV 25</t>
        </is>
      </c>
      <c r="E310" s="340" t="n">
        <v>27.17</v>
      </c>
      <c r="F310" s="334" t="inlineStr">
        <is>
          <t>300</t>
        </is>
      </c>
      <c r="G310" s="334" t="inlineStr">
        <is>
          <t>Tubo PVC</t>
        </is>
      </c>
      <c r="H310" s="340" t="n">
        <v>2.86</v>
      </c>
      <c r="I310" s="340" t="n">
        <v>62.17</v>
      </c>
      <c r="J310" s="365" t="inlineStr">
        <is>
          <t>PENDENTE</t>
        </is>
      </c>
    </row>
    <row r="311" ht="15" customHeight="1" s="290">
      <c r="A311" s="296" t="inlineStr">
        <is>
          <t>ESGOTO</t>
        </is>
      </c>
      <c r="B311" s="296" t="inlineStr">
        <is>
          <t>T-306</t>
        </is>
      </c>
      <c r="C311" s="296" t="inlineStr">
        <is>
          <t>PV 25</t>
        </is>
      </c>
      <c r="D311" s="349" t="inlineStr">
        <is>
          <t>PV 26</t>
        </is>
      </c>
      <c r="E311" s="345" t="n">
        <v>37.59</v>
      </c>
      <c r="F311" s="349" t="inlineStr">
        <is>
          <t>300</t>
        </is>
      </c>
      <c r="G311" s="349" t="inlineStr">
        <is>
          <t>Tubo PVC</t>
        </is>
      </c>
      <c r="H311" s="345" t="n">
        <v>2.58</v>
      </c>
      <c r="I311" s="345" t="n">
        <v>77.73999999999999</v>
      </c>
      <c r="J311" s="365" t="inlineStr">
        <is>
          <t>PENDENTE</t>
        </is>
      </c>
    </row>
    <row r="312" ht="15" customHeight="1" s="290">
      <c r="A312" s="295" t="inlineStr">
        <is>
          <t>ESGOTO</t>
        </is>
      </c>
      <c r="B312" s="295" t="inlineStr">
        <is>
          <t>T-307</t>
        </is>
      </c>
      <c r="C312" s="295" t="inlineStr">
        <is>
          <t>PV 26</t>
        </is>
      </c>
      <c r="D312" s="334" t="inlineStr">
        <is>
          <t>PV 27</t>
        </is>
      </c>
      <c r="E312" s="340" t="n">
        <v>55.1</v>
      </c>
      <c r="F312" s="334" t="inlineStr">
        <is>
          <t>300</t>
        </is>
      </c>
      <c r="G312" s="334" t="inlineStr">
        <is>
          <t>Tubo PVC</t>
        </is>
      </c>
      <c r="H312" s="340" t="n">
        <v>2.24</v>
      </c>
      <c r="I312" s="340" t="n">
        <v>98.86</v>
      </c>
      <c r="J312" s="365" t="inlineStr">
        <is>
          <t>PENDENTE</t>
        </is>
      </c>
    </row>
    <row r="313" ht="15" customHeight="1" s="290">
      <c r="A313" s="296" t="inlineStr">
        <is>
          <t>ESGOTO</t>
        </is>
      </c>
      <c r="B313" s="296" t="inlineStr">
        <is>
          <t>T-308</t>
        </is>
      </c>
      <c r="C313" s="296" t="inlineStr">
        <is>
          <t>PV 27</t>
        </is>
      </c>
      <c r="D313" s="349" t="inlineStr">
        <is>
          <t>PV 36</t>
        </is>
      </c>
      <c r="E313" s="345" t="n">
        <v>44.72</v>
      </c>
      <c r="F313" s="349" t="inlineStr">
        <is>
          <t>300</t>
        </is>
      </c>
      <c r="G313" s="349" t="inlineStr">
        <is>
          <t>Tubo PVC</t>
        </is>
      </c>
      <c r="H313" s="345" t="n">
        <v>1.98</v>
      </c>
      <c r="I313" s="345" t="n">
        <v>71</v>
      </c>
      <c r="J313" s="365" t="inlineStr">
        <is>
          <t>PENDENTE</t>
        </is>
      </c>
    </row>
    <row r="314" ht="15" customHeight="1" s="290">
      <c r="A314" s="295" t="inlineStr">
        <is>
          <t>ESGOTO</t>
        </is>
      </c>
      <c r="B314" s="295" t="inlineStr">
        <is>
          <t>T-309</t>
        </is>
      </c>
      <c r="C314" s="295" t="inlineStr">
        <is>
          <t>PI 00</t>
        </is>
      </c>
      <c r="D314" s="334" t="inlineStr">
        <is>
          <t>PV 37</t>
        </is>
      </c>
      <c r="E314" s="340" t="n">
        <v>36.82</v>
      </c>
      <c r="F314" s="334" t="inlineStr">
        <is>
          <t>300</t>
        </is>
      </c>
      <c r="G314" s="334" t="inlineStr">
        <is>
          <t>Tubo PVC</t>
        </is>
      </c>
      <c r="H314" s="340" t="n">
        <v>1.92</v>
      </c>
      <c r="I314" s="340" t="n">
        <v>56.62</v>
      </c>
      <c r="J314" s="365" t="inlineStr">
        <is>
          <t>PENDENTE</t>
        </is>
      </c>
    </row>
    <row r="315" ht="15" customHeight="1" s="290">
      <c r="A315" s="296" t="inlineStr">
        <is>
          <t>ESGOTO</t>
        </is>
      </c>
      <c r="B315" s="296" t="inlineStr">
        <is>
          <t>T-310</t>
        </is>
      </c>
      <c r="C315" s="296" t="inlineStr">
        <is>
          <t>PV 37</t>
        </is>
      </c>
      <c r="D315" s="349" t="inlineStr">
        <is>
          <t>PV 38</t>
        </is>
      </c>
      <c r="E315" s="345" t="n">
        <v>36.23</v>
      </c>
      <c r="F315" s="349" t="inlineStr">
        <is>
          <t>300</t>
        </is>
      </c>
      <c r="G315" s="349" t="inlineStr">
        <is>
          <t>Tubo PVC</t>
        </is>
      </c>
      <c r="H315" s="345" t="n">
        <v>2.13</v>
      </c>
      <c r="I315" s="345" t="n">
        <v>61.83</v>
      </c>
      <c r="J315" s="365" t="inlineStr">
        <is>
          <t>PENDENTE</t>
        </is>
      </c>
    </row>
    <row r="316" ht="15" customHeight="1" s="290">
      <c r="A316" s="295" t="inlineStr">
        <is>
          <t>ESGOTO</t>
        </is>
      </c>
      <c r="B316" s="295" t="inlineStr">
        <is>
          <t>T-311</t>
        </is>
      </c>
      <c r="C316" s="295" t="inlineStr">
        <is>
          <t>PV 38</t>
        </is>
      </c>
      <c r="D316" s="334" t="inlineStr">
        <is>
          <t>PV 11</t>
        </is>
      </c>
      <c r="E316" s="340" t="n">
        <v>14.78</v>
      </c>
      <c r="F316" s="334" t="inlineStr">
        <is>
          <t>300</t>
        </is>
      </c>
      <c r="G316" s="334" t="inlineStr">
        <is>
          <t>Tubo PVC</t>
        </is>
      </c>
      <c r="H316" s="340" t="n">
        <v>2.4</v>
      </c>
      <c r="I316" s="340" t="n">
        <v>28.34</v>
      </c>
      <c r="J316" s="365" t="inlineStr">
        <is>
          <t>PENDENTE</t>
        </is>
      </c>
    </row>
    <row r="317" ht="15" customHeight="1" s="290">
      <c r="A317" s="296" t="inlineStr">
        <is>
          <t>ESGOTO</t>
        </is>
      </c>
      <c r="B317" s="296" t="inlineStr">
        <is>
          <t>T-312</t>
        </is>
      </c>
      <c r="C317" s="296" t="inlineStr">
        <is>
          <t>PV 35</t>
        </is>
      </c>
      <c r="D317" s="349" t="inlineStr">
        <is>
          <t>PI 00</t>
        </is>
      </c>
      <c r="E317" s="345" t="n">
        <v>30.24</v>
      </c>
      <c r="F317" s="349" t="inlineStr">
        <is>
          <t>300</t>
        </is>
      </c>
      <c r="G317" s="349" t="inlineStr">
        <is>
          <t>Tubo PVC</t>
        </is>
      </c>
      <c r="H317" s="345" t="n">
        <v>1.63</v>
      </c>
      <c r="I317" s="345" t="n">
        <v>39.44</v>
      </c>
      <c r="J317" s="365" t="inlineStr">
        <is>
          <t>PENDENTE</t>
        </is>
      </c>
    </row>
    <row r="318" ht="15" customHeight="1" s="290">
      <c r="A318" s="295" t="inlineStr">
        <is>
          <t>ESGOTO</t>
        </is>
      </c>
      <c r="B318" s="295" t="inlineStr">
        <is>
          <t>T-313</t>
        </is>
      </c>
      <c r="C318" s="295" t="inlineStr">
        <is>
          <t>PI 152</t>
        </is>
      </c>
      <c r="D318" s="334" t="inlineStr">
        <is>
          <t>PV 21</t>
        </is>
      </c>
      <c r="E318" s="340" t="n">
        <v>40.61</v>
      </c>
      <c r="F318" s="334" t="inlineStr">
        <is>
          <t>200</t>
        </is>
      </c>
      <c r="G318" s="334" t="inlineStr">
        <is>
          <t>Tubo PVC</t>
        </is>
      </c>
      <c r="H318" s="340" t="n">
        <v>1.58</v>
      </c>
      <c r="I318" s="340" t="n">
        <v>51.3</v>
      </c>
      <c r="J318" s="365" t="inlineStr">
        <is>
          <t>PENDENTE</t>
        </is>
      </c>
    </row>
    <row r="319" ht="15" customHeight="1" s="290">
      <c r="A319" s="296" t="inlineStr">
        <is>
          <t>TOTAL</t>
        </is>
      </c>
      <c r="B319" s="296" t="n"/>
      <c r="C319" s="296" t="n"/>
      <c r="D319" s="349" t="n"/>
      <c r="E319" s="345" t="n">
        <v>3471.26</v>
      </c>
      <c r="F319" s="349" t="n"/>
      <c r="G319" s="349" t="n"/>
      <c r="H319" s="349" t="n"/>
      <c r="I319" s="349" t="n"/>
      <c r="J319" s="349" t="n"/>
    </row>
  </sheetData>
  <mergeCells count="1">
    <mergeCell ref="A1:J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289" min="1" max="1"/>
    <col width="12" customWidth="1" style="289" min="2" max="3"/>
    <col width="7" customWidth="1" style="289" min="4" max="4"/>
    <col width="12" customWidth="1" style="289" min="5" max="7"/>
    <col width="7" customWidth="1" style="289" min="8" max="8"/>
    <col width="12" customWidth="1" style="289" min="9" max="11"/>
    <col width="7" customWidth="1" style="289" min="12" max="12"/>
    <col width="14" customWidth="1" style="289" min="13" max="13"/>
  </cols>
  <sheetData>
    <row r="1" ht="27.75" customHeight="1" s="290">
      <c r="A1" s="366" t="inlineStr">
        <is>
          <t>PROJETO vs EXECUTADO — Linkado à aba PROJETO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  <c r="K1" s="303" t="n"/>
      <c r="L1" s="303" t="n"/>
      <c r="M1" s="367" t="n"/>
    </row>
    <row r="3" ht="15" customHeight="1" s="290">
      <c r="A3" s="305" t="inlineStr">
        <is>
          <t>NÚCLEO</t>
        </is>
      </c>
      <c r="B3" s="305" t="inlineStr">
        <is>
          <t>PROJ ESG</t>
        </is>
      </c>
      <c r="C3" s="305" t="inlineStr">
        <is>
          <t>EXEC ESG</t>
        </is>
      </c>
      <c r="D3" s="305" t="inlineStr">
        <is>
          <t>% ESG</t>
        </is>
      </c>
      <c r="E3" s="305" t="inlineStr">
        <is>
          <t>FALTA ESG</t>
        </is>
      </c>
      <c r="F3" s="305" t="inlineStr">
        <is>
          <t>PROJ AG</t>
        </is>
      </c>
      <c r="G3" s="305" t="inlineStr">
        <is>
          <t>EXEC AG</t>
        </is>
      </c>
      <c r="H3" s="305" t="inlineStr">
        <is>
          <t>% AG</t>
        </is>
      </c>
      <c r="I3" s="305" t="inlineStr">
        <is>
          <t>FALTA AG</t>
        </is>
      </c>
      <c r="J3" s="305" t="inlineStr">
        <is>
          <t>PROJ TOT</t>
        </is>
      </c>
      <c r="K3" s="305" t="inlineStr">
        <is>
          <t>EXEC TOT</t>
        </is>
      </c>
      <c r="L3" s="305" t="inlineStr">
        <is>
          <t>% TOT</t>
        </is>
      </c>
      <c r="M3" s="305" t="inlineStr">
        <is>
          <t>CUSTO EXEC</t>
        </is>
      </c>
    </row>
    <row r="4" ht="15" customHeight="1" s="290">
      <c r="A4" s="306">
        <f>PROJETO!A5</f>
        <v/>
      </c>
      <c r="B4" s="368">
        <f>PROJETO!C5</f>
        <v/>
      </c>
      <c r="C4" s="368">
        <f>PROJETO!F5</f>
        <v/>
      </c>
      <c r="D4" s="320">
        <f>IF(B4&gt;0,C4/B4,0)</f>
        <v/>
      </c>
      <c r="E4" s="323">
        <f>B4-C4</f>
        <v/>
      </c>
      <c r="F4" s="368">
        <f>PROJETO!B5</f>
        <v/>
      </c>
      <c r="G4" s="368">
        <f>PROJETO!E5</f>
        <v/>
      </c>
      <c r="H4" s="320">
        <f>IF(F4&gt;0,G4/F4,0)</f>
        <v/>
      </c>
      <c r="I4" s="322">
        <f>F4-G4</f>
        <v/>
      </c>
      <c r="J4" s="319">
        <f>B4+F4</f>
        <v/>
      </c>
      <c r="K4" s="319">
        <f>C4+G4</f>
        <v/>
      </c>
      <c r="L4" s="369">
        <f>IF(J4&gt;0,K4/J4,0)</f>
        <v/>
      </c>
      <c r="M4" s="319">
        <f>K4*910</f>
        <v/>
      </c>
    </row>
    <row r="5" ht="15" customHeight="1" s="290">
      <c r="A5" s="311">
        <f>PROJETO!A6</f>
        <v/>
      </c>
      <c r="B5" s="370">
        <f>PROJETO!C6</f>
        <v/>
      </c>
      <c r="C5" s="370">
        <f>PROJETO!F6</f>
        <v/>
      </c>
      <c r="D5" s="325">
        <f>IF(B5&gt;0,C5/B5,0)</f>
        <v/>
      </c>
      <c r="E5" s="328">
        <f>B5-C5</f>
        <v/>
      </c>
      <c r="F5" s="370">
        <f>PROJETO!B6</f>
        <v/>
      </c>
      <c r="G5" s="370">
        <f>PROJETO!E6</f>
        <v/>
      </c>
      <c r="H5" s="325">
        <f>IF(F5&gt;0,G5/F5,0)</f>
        <v/>
      </c>
      <c r="I5" s="327">
        <f>F5-G5</f>
        <v/>
      </c>
      <c r="J5" s="324">
        <f>B5+F5</f>
        <v/>
      </c>
      <c r="K5" s="324">
        <f>C5+G5</f>
        <v/>
      </c>
      <c r="L5" s="371">
        <f>IF(J5&gt;0,K5/J5,0)</f>
        <v/>
      </c>
      <c r="M5" s="324">
        <f>K5*910</f>
        <v/>
      </c>
    </row>
    <row r="6" ht="15" customHeight="1" s="290">
      <c r="A6" s="306">
        <f>PROJETO!A7</f>
        <v/>
      </c>
      <c r="B6" s="368">
        <f>PROJETO!C7</f>
        <v/>
      </c>
      <c r="C6" s="368">
        <f>PROJETO!F7</f>
        <v/>
      </c>
      <c r="D6" s="320">
        <f>IF(B6&gt;0,C6/B6,0)</f>
        <v/>
      </c>
      <c r="E6" s="323">
        <f>B6-C6</f>
        <v/>
      </c>
      <c r="F6" s="368">
        <f>PROJETO!B7</f>
        <v/>
      </c>
      <c r="G6" s="368">
        <f>PROJETO!E7</f>
        <v/>
      </c>
      <c r="H6" s="320">
        <f>IF(F6&gt;0,G6/F6,0)</f>
        <v/>
      </c>
      <c r="I6" s="322">
        <f>F6-G6</f>
        <v/>
      </c>
      <c r="J6" s="319">
        <f>B6+F6</f>
        <v/>
      </c>
      <c r="K6" s="319">
        <f>C6+G6</f>
        <v/>
      </c>
      <c r="L6" s="369">
        <f>IF(J6&gt;0,K6/J6,0)</f>
        <v/>
      </c>
      <c r="M6" s="319">
        <f>K6*910</f>
        <v/>
      </c>
    </row>
    <row r="7" ht="15" customHeight="1" s="290">
      <c r="A7" s="311">
        <f>PROJETO!A8</f>
        <v/>
      </c>
      <c r="B7" s="370">
        <f>PROJETO!C8</f>
        <v/>
      </c>
      <c r="C7" s="370">
        <f>PROJETO!F8</f>
        <v/>
      </c>
      <c r="D7" s="325">
        <f>IF(B7&gt;0,C7/B7,0)</f>
        <v/>
      </c>
      <c r="E7" s="328">
        <f>B7-C7</f>
        <v/>
      </c>
      <c r="F7" s="370">
        <f>PROJETO!B8</f>
        <v/>
      </c>
      <c r="G7" s="370">
        <f>PROJETO!E8</f>
        <v/>
      </c>
      <c r="H7" s="325">
        <f>IF(F7&gt;0,G7/F7,0)</f>
        <v/>
      </c>
      <c r="I7" s="327">
        <f>F7-G7</f>
        <v/>
      </c>
      <c r="J7" s="324">
        <f>B7+F7</f>
        <v/>
      </c>
      <c r="K7" s="324">
        <f>C7+G7</f>
        <v/>
      </c>
      <c r="L7" s="371">
        <f>IF(J7&gt;0,K7/J7,0)</f>
        <v/>
      </c>
      <c r="M7" s="324">
        <f>K7*910</f>
        <v/>
      </c>
    </row>
    <row r="8" ht="15" customHeight="1" s="290">
      <c r="A8" s="306">
        <f>PROJETO!A9</f>
        <v/>
      </c>
      <c r="B8" s="368">
        <f>PROJETO!C9</f>
        <v/>
      </c>
      <c r="C8" s="368">
        <f>PROJETO!F9</f>
        <v/>
      </c>
      <c r="D8" s="320">
        <f>IF(B8&gt;0,C8/B8,0)</f>
        <v/>
      </c>
      <c r="E8" s="323">
        <f>B8-C8</f>
        <v/>
      </c>
      <c r="F8" s="368">
        <f>PROJETO!B9</f>
        <v/>
      </c>
      <c r="G8" s="368">
        <f>PROJETO!E9</f>
        <v/>
      </c>
      <c r="H8" s="320">
        <f>IF(F8&gt;0,G8/F8,0)</f>
        <v/>
      </c>
      <c r="I8" s="322">
        <f>F8-G8</f>
        <v/>
      </c>
      <c r="J8" s="319">
        <f>B8+F8</f>
        <v/>
      </c>
      <c r="K8" s="319">
        <f>C8+G8</f>
        <v/>
      </c>
      <c r="L8" s="369">
        <f>IF(J8&gt;0,K8/J8,0)</f>
        <v/>
      </c>
      <c r="M8" s="319">
        <f>K8*910</f>
        <v/>
      </c>
    </row>
    <row r="9" ht="15" customHeight="1" s="290">
      <c r="A9" s="316" t="inlineStr">
        <is>
          <t>TOTAL</t>
        </is>
      </c>
      <c r="B9" s="329">
        <f>SUM(B4:B8)</f>
        <v/>
      </c>
      <c r="C9" s="329">
        <f>SUM(C4:C8)</f>
        <v/>
      </c>
      <c r="D9" s="372">
        <f>IF(B9&gt;0,C9/B9,0)</f>
        <v/>
      </c>
      <c r="E9" s="329">
        <f>B9-C9</f>
        <v/>
      </c>
      <c r="F9" s="329">
        <f>SUM(F4:F8)</f>
        <v/>
      </c>
      <c r="G9" s="329">
        <f>SUM(G4:G8)</f>
        <v/>
      </c>
      <c r="H9" s="372">
        <f>IF(F9&gt;0,G9/F9,0)</f>
        <v/>
      </c>
      <c r="I9" s="329">
        <f>F9-G9</f>
        <v/>
      </c>
      <c r="J9" s="329">
        <f>B9+F9</f>
        <v/>
      </c>
      <c r="K9" s="329">
        <f>C9+G9</f>
        <v/>
      </c>
      <c r="L9" s="372">
        <f>IF(J9&gt;0,K9/J9,0)</f>
        <v/>
      </c>
      <c r="M9" s="329">
        <f>K9*910</f>
        <v/>
      </c>
    </row>
    <row r="10" ht="15" customHeight="1" s="290">
      <c r="A10" s="296" t="n"/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</row>
    <row r="11" ht="15" customHeight="1" s="290">
      <c r="A11" s="295" t="n"/>
      <c r="B11" s="340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</row>
  </sheetData>
  <mergeCells count="1">
    <mergeCell ref="A1:M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1A6B3A"/>
    <outlinePr summaryBelow="1" summaryRight="1"/>
    <pageSetUpPr fitToPage="0"/>
  </sheetPr>
  <dimension ref="A1:G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J10" activeCellId="0" sqref="J10"/>
    </sheetView>
  </sheetViews>
  <sheetFormatPr baseColWidth="8" defaultColWidth="8.71484375" defaultRowHeight="15" zeroHeight="0" outlineLevelRow="0"/>
  <cols>
    <col width="16" customWidth="1" style="289" min="1" max="1"/>
    <col width="12" customWidth="1" style="289" min="2" max="3"/>
    <col width="13" customWidth="1" style="289" min="4" max="4"/>
    <col width="16" customWidth="1" style="289" min="5" max="5"/>
    <col width="8" customWidth="1" style="289" min="6" max="6"/>
    <col width="14.86" customWidth="1" style="289" min="7" max="7"/>
  </cols>
  <sheetData>
    <row r="1" ht="27.75" customHeight="1" s="290">
      <c r="A1" s="366" t="inlineStr">
        <is>
          <t>MATERIAL DELTA — Linkado PROJETO + SALDO</t>
        </is>
      </c>
      <c r="B1" s="303" t="n"/>
      <c r="C1" s="303" t="n"/>
      <c r="D1" s="303" t="n"/>
      <c r="E1" s="303" t="n"/>
      <c r="F1" s="303" t="n"/>
      <c r="G1" s="367" t="n"/>
    </row>
    <row r="3" ht="32.25" customHeight="1" s="290">
      <c r="A3" s="305" t="inlineStr">
        <is>
          <t>NÚCLEO</t>
        </is>
      </c>
      <c r="B3" s="305" t="inlineStr">
        <is>
          <t>SALDO AG</t>
        </is>
      </c>
      <c r="C3" s="305" t="inlineStr">
        <is>
          <t>SALDO ESG</t>
        </is>
      </c>
      <c r="D3" s="305" t="inlineStr">
        <is>
          <t>SALDO TOTAL</t>
        </is>
      </c>
      <c r="E3" s="305" t="inlineStr">
        <is>
          <t>CUSTO SALDO</t>
        </is>
      </c>
      <c r="F3" s="305" t="inlineStr">
        <is>
          <t>MESES</t>
        </is>
      </c>
      <c r="G3" s="305" t="inlineStr">
        <is>
          <t>STATUS</t>
        </is>
      </c>
    </row>
    <row r="4" ht="25.5" customHeight="1" s="290">
      <c r="A4" s="306">
        <f>PROJETO!A5</f>
        <v/>
      </c>
      <c r="B4" s="322">
        <f>SALDO!B4</f>
        <v/>
      </c>
      <c r="C4" s="323">
        <f>SALDO!C4</f>
        <v/>
      </c>
      <c r="D4" s="319">
        <f>SALDO!D4</f>
        <v/>
      </c>
      <c r="E4" s="319">
        <f>D4*910</f>
        <v/>
      </c>
      <c r="F4" s="321">
        <f>PROJETO!H5</f>
        <v/>
      </c>
      <c r="G4" s="321">
        <f>IF(D4=0,"PRONTO",IF(D4&lt;1000,"FINALIZANDO","EXECUTANDO"))</f>
        <v/>
      </c>
    </row>
    <row r="5" ht="15" customHeight="1" s="290">
      <c r="A5" s="311">
        <f>PROJETO!A6</f>
        <v/>
      </c>
      <c r="B5" s="327">
        <f>SALDO!B5</f>
        <v/>
      </c>
      <c r="C5" s="328">
        <f>SALDO!C5</f>
        <v/>
      </c>
      <c r="D5" s="324">
        <f>SALDO!D5</f>
        <v/>
      </c>
      <c r="E5" s="324">
        <f>D5*910</f>
        <v/>
      </c>
      <c r="F5" s="326">
        <f>PROJETO!H6</f>
        <v/>
      </c>
      <c r="G5" s="326">
        <f>IF(D5=0,"PRONTO",IF(D5&lt;1000,"FINALIZANDO","EXECUTANDO"))</f>
        <v/>
      </c>
    </row>
    <row r="6" ht="25.5" customHeight="1" s="290">
      <c r="A6" s="306">
        <f>PROJETO!A7</f>
        <v/>
      </c>
      <c r="B6" s="322">
        <f>SALDO!B6</f>
        <v/>
      </c>
      <c r="C6" s="323">
        <f>SALDO!C6</f>
        <v/>
      </c>
      <c r="D6" s="319">
        <f>SALDO!D6</f>
        <v/>
      </c>
      <c r="E6" s="319">
        <f>D6*910</f>
        <v/>
      </c>
      <c r="F6" s="373">
        <f>PROJETO!H7</f>
        <v/>
      </c>
      <c r="G6" s="373">
        <f>IF(D6=0,"PRONTO",IF(D6&lt;1000,"FINALIZANDO","EXECUTANDO"))</f>
        <v/>
      </c>
    </row>
    <row r="7" ht="25.5" customHeight="1" s="290">
      <c r="A7" s="311">
        <f>PROJETO!A8</f>
        <v/>
      </c>
      <c r="B7" s="327">
        <f>SALDO!B7</f>
        <v/>
      </c>
      <c r="C7" s="328">
        <f>SALDO!C7</f>
        <v/>
      </c>
      <c r="D7" s="324">
        <f>SALDO!D7</f>
        <v/>
      </c>
      <c r="E7" s="324">
        <f>D7*910</f>
        <v/>
      </c>
      <c r="F7" s="374">
        <f>PROJETO!H8</f>
        <v/>
      </c>
      <c r="G7" s="374">
        <f>IF(D7=0,"PRONTO",IF(D7&lt;1000,"FINALIZANDO","EXECUTANDO"))</f>
        <v/>
      </c>
    </row>
    <row r="8" ht="25.5" customHeight="1" s="290">
      <c r="A8" s="306">
        <f>PROJETO!A9</f>
        <v/>
      </c>
      <c r="B8" s="322">
        <f>SALDO!B8</f>
        <v/>
      </c>
      <c r="C8" s="323">
        <f>SALDO!C8</f>
        <v/>
      </c>
      <c r="D8" s="319">
        <f>SALDO!D8</f>
        <v/>
      </c>
      <c r="E8" s="319">
        <f>D8*910</f>
        <v/>
      </c>
      <c r="F8" s="373">
        <f>PROJETO!H9</f>
        <v/>
      </c>
      <c r="G8" s="373">
        <f>IF(D8=0,"PRONTO",IF(D8&lt;1000,"FINALIZANDO","EXECUTANDO"))</f>
        <v/>
      </c>
    </row>
    <row r="9" ht="15" customHeight="1" s="290">
      <c r="A9" s="316" t="inlineStr">
        <is>
          <t>TOTAL</t>
        </is>
      </c>
      <c r="B9" s="329">
        <f>SUM(B4:B8)</f>
        <v/>
      </c>
      <c r="C9" s="329">
        <f>SUM(C4:C8)</f>
        <v/>
      </c>
      <c r="D9" s="329">
        <f>SUM(D4:D8)</f>
        <v/>
      </c>
      <c r="E9" s="329">
        <f>D9*910</f>
        <v/>
      </c>
      <c r="F9" s="375" t="n"/>
      <c r="G9" s="375">
        <f>IF(D9=0,"PRONTO",IF(D9&lt;1000,"FINALIZANDO","EXECUTANDO"))</f>
        <v/>
      </c>
    </row>
    <row r="10" ht="15" customHeight="1" s="290">
      <c r="A10" s="296" t="n"/>
      <c r="B10" s="349" t="n"/>
      <c r="C10" s="349" t="n"/>
      <c r="D10" s="345" t="n"/>
      <c r="E10" s="345" t="n"/>
      <c r="F10" s="345" t="n"/>
      <c r="G10" s="345" t="n"/>
    </row>
    <row r="11" ht="15" customHeight="1" s="290">
      <c r="A11" s="295" t="n"/>
      <c r="B11" s="334" t="n"/>
      <c r="C11" s="334" t="n"/>
      <c r="D11" s="340" t="n"/>
      <c r="E11" s="340" t="n"/>
      <c r="F11" s="340" t="n"/>
      <c r="G11" s="340" t="n"/>
    </row>
    <row r="12" ht="15" customHeight="1" s="290">
      <c r="A12" s="296" t="n"/>
      <c r="B12" s="349" t="n"/>
      <c r="C12" s="349" t="n"/>
      <c r="D12" s="345" t="n"/>
      <c r="E12" s="345" t="n"/>
      <c r="F12" s="345" t="n"/>
      <c r="G12" s="345" t="n"/>
    </row>
    <row r="13" ht="15" customHeight="1" s="290">
      <c r="A13" s="295" t="n"/>
      <c r="B13" s="334" t="n"/>
      <c r="C13" s="334" t="n"/>
      <c r="D13" s="340" t="n"/>
      <c r="E13" s="340" t="n"/>
      <c r="F13" s="340" t="n"/>
      <c r="G13" s="340" t="n"/>
    </row>
    <row r="14" ht="15" customHeight="1" s="290">
      <c r="A14" s="296" t="n"/>
      <c r="B14" s="349" t="n"/>
      <c r="C14" s="349" t="n"/>
      <c r="D14" s="345" t="n"/>
      <c r="E14" s="345" t="n"/>
      <c r="F14" s="345" t="n"/>
      <c r="G14" s="345" t="n"/>
    </row>
    <row r="15" ht="15" customHeight="1" s="290">
      <c r="A15" s="295" t="n"/>
      <c r="B15" s="334" t="n"/>
      <c r="C15" s="334" t="n"/>
      <c r="D15" s="340" t="n"/>
      <c r="E15" s="340" t="n"/>
      <c r="F15" s="340" t="n"/>
      <c r="G15" s="340" t="n"/>
    </row>
    <row r="16" ht="15" customHeight="1" s="290">
      <c r="A16" s="296" t="n"/>
      <c r="B16" s="349" t="n"/>
      <c r="C16" s="349" t="n"/>
      <c r="D16" s="345" t="n"/>
      <c r="E16" s="345" t="n"/>
      <c r="F16" s="345" t="n"/>
      <c r="G16" s="345" t="n"/>
    </row>
    <row r="17" ht="15" customHeight="1" s="290">
      <c r="A17" s="295" t="n"/>
      <c r="B17" s="334" t="n"/>
      <c r="C17" s="334" t="n"/>
      <c r="D17" s="340" t="n"/>
      <c r="E17" s="340" t="n"/>
      <c r="F17" s="340" t="n"/>
      <c r="G17" s="340" t="n"/>
    </row>
    <row r="18" ht="15" customHeight="1" s="290">
      <c r="A18" s="296" t="n"/>
      <c r="B18" s="349" t="n"/>
      <c r="C18" s="349" t="n"/>
      <c r="D18" s="345" t="n"/>
      <c r="E18" s="345" t="n"/>
      <c r="F18" s="345" t="n"/>
      <c r="G18" s="345" t="n"/>
    </row>
    <row r="19" ht="15" customHeight="1" s="290">
      <c r="A19" s="295" t="n"/>
      <c r="B19" s="334" t="n"/>
      <c r="C19" s="334" t="n"/>
      <c r="D19" s="340" t="n"/>
      <c r="E19" s="340" t="n"/>
      <c r="F19" s="340" t="n"/>
      <c r="G19" s="340" t="n"/>
    </row>
    <row r="20" ht="15" customHeight="1" s="290">
      <c r="A20" s="296" t="n"/>
      <c r="B20" s="349" t="n"/>
      <c r="C20" s="349" t="n"/>
      <c r="D20" s="345" t="n"/>
      <c r="E20" s="345" t="n"/>
      <c r="F20" s="345" t="n"/>
      <c r="G20" s="345" t="n"/>
    </row>
    <row r="21" ht="15" customHeight="1" s="290">
      <c r="A21" s="295" t="n"/>
      <c r="B21" s="334" t="n"/>
      <c r="C21" s="334" t="n"/>
      <c r="D21" s="340" t="n"/>
      <c r="E21" s="340" t="n"/>
      <c r="F21" s="340" t="n"/>
      <c r="G21" s="340" t="n"/>
    </row>
    <row r="22" ht="15" customHeight="1" s="290">
      <c r="A22" s="296" t="n"/>
      <c r="B22" s="349" t="n"/>
      <c r="C22" s="349" t="n"/>
      <c r="D22" s="345" t="n"/>
      <c r="E22" s="345" t="n"/>
      <c r="F22" s="345" t="n"/>
      <c r="G22" s="345" t="n"/>
    </row>
    <row r="23" ht="15" customHeight="1" s="290">
      <c r="A23" s="295" t="n"/>
      <c r="B23" s="334" t="n"/>
      <c r="C23" s="334" t="n"/>
      <c r="D23" s="340" t="n"/>
      <c r="E23" s="340" t="n"/>
      <c r="F23" s="340" t="n"/>
      <c r="G23" s="340" t="n"/>
    </row>
    <row r="24" ht="15" customHeight="1" s="290">
      <c r="A24" s="296" t="n"/>
      <c r="B24" s="349" t="n"/>
      <c r="C24" s="349" t="n"/>
      <c r="D24" s="345" t="n"/>
      <c r="E24" s="345" t="n"/>
      <c r="F24" s="345" t="n"/>
      <c r="G24" s="345" t="n"/>
    </row>
    <row r="25" ht="15" customHeight="1" s="290">
      <c r="A25" s="295" t="n"/>
      <c r="B25" s="334" t="n"/>
      <c r="C25" s="334" t="n"/>
      <c r="D25" s="340" t="n"/>
      <c r="E25" s="340" t="n"/>
      <c r="F25" s="340" t="n"/>
      <c r="G25" s="340" t="n"/>
    </row>
    <row r="26" ht="15" customHeight="1" s="290">
      <c r="A26" s="296" t="n"/>
      <c r="B26" s="349" t="n"/>
      <c r="C26" s="349" t="n"/>
      <c r="D26" s="345" t="n"/>
      <c r="E26" s="345" t="n"/>
      <c r="F26" s="345" t="n"/>
      <c r="G26" s="345" t="n"/>
    </row>
    <row r="27" ht="15" customHeight="1" s="290">
      <c r="A27" s="295" t="n"/>
      <c r="B27" s="334" t="n"/>
      <c r="C27" s="334" t="n"/>
      <c r="D27" s="340" t="n"/>
      <c r="E27" s="340" t="n"/>
      <c r="F27" s="340" t="n"/>
      <c r="G27" s="340" t="n"/>
    </row>
    <row r="28" ht="15" customHeight="1" s="290">
      <c r="A28" s="296" t="n"/>
      <c r="B28" s="349" t="n"/>
      <c r="C28" s="349" t="n"/>
      <c r="D28" s="345" t="n"/>
      <c r="E28" s="345" t="n"/>
      <c r="F28" s="345" t="n"/>
      <c r="G28" s="345" t="n"/>
    </row>
    <row r="29" ht="15" customHeight="1" s="290">
      <c r="A29" s="295" t="n"/>
      <c r="B29" s="334" t="n"/>
      <c r="C29" s="334" t="n"/>
      <c r="D29" s="340" t="n"/>
      <c r="E29" s="340" t="n"/>
      <c r="F29" s="340" t="n"/>
      <c r="G29" s="340" t="n"/>
    </row>
    <row r="30" ht="15" customHeight="1" s="290">
      <c r="A30" s="296" t="n"/>
      <c r="B30" s="349" t="n"/>
      <c r="C30" s="349" t="n"/>
      <c r="D30" s="345" t="n"/>
      <c r="E30" s="345" t="n"/>
      <c r="F30" s="345" t="n"/>
      <c r="G30" s="345" t="n"/>
    </row>
    <row r="31" ht="15" customHeight="1" s="290">
      <c r="A31" s="295" t="n"/>
      <c r="B31" s="334" t="n"/>
      <c r="C31" s="334" t="n"/>
      <c r="D31" s="340" t="n"/>
      <c r="E31" s="340" t="n"/>
      <c r="F31" s="340" t="n"/>
      <c r="G31" s="340" t="n"/>
    </row>
    <row r="32" ht="15" customHeight="1" s="290">
      <c r="A32" s="296" t="n"/>
      <c r="B32" s="349" t="n"/>
      <c r="C32" s="349" t="n"/>
      <c r="D32" s="345" t="n"/>
      <c r="E32" s="345" t="n"/>
      <c r="F32" s="345" t="n"/>
      <c r="G32" s="345" t="n"/>
    </row>
    <row r="33" ht="15" customHeight="1" s="290">
      <c r="A33" s="295" t="n"/>
      <c r="B33" s="334" t="n"/>
      <c r="C33" s="334" t="n"/>
      <c r="D33" s="340" t="n"/>
      <c r="E33" s="340" t="n"/>
      <c r="F33" s="340" t="n"/>
      <c r="G33" s="340" t="n"/>
    </row>
    <row r="34" ht="15" customHeight="1" s="290">
      <c r="A34" s="296" t="n"/>
      <c r="B34" s="349" t="n"/>
      <c r="C34" s="349" t="n"/>
      <c r="D34" s="345" t="n"/>
      <c r="E34" s="345" t="n"/>
      <c r="F34" s="345" t="n"/>
      <c r="G34" s="345" t="n"/>
    </row>
    <row r="35" ht="15" customHeight="1" s="290">
      <c r="A35" s="295" t="n"/>
      <c r="B35" s="334" t="n"/>
      <c r="C35" s="334" t="n"/>
      <c r="D35" s="340" t="n"/>
      <c r="E35" s="340" t="n"/>
      <c r="F35" s="340" t="n"/>
      <c r="G35" s="340" t="n"/>
    </row>
    <row r="36" ht="15" customHeight="1" s="290">
      <c r="A36" s="296" t="n"/>
      <c r="B36" s="349" t="n"/>
      <c r="C36" s="349" t="n"/>
      <c r="D36" s="345" t="n"/>
      <c r="E36" s="345" t="n"/>
      <c r="F36" s="345" t="n"/>
      <c r="G36" s="345" t="n"/>
    </row>
    <row r="37" ht="15" customHeight="1" s="290">
      <c r="A37" s="295" t="n"/>
      <c r="B37" s="334" t="n"/>
      <c r="C37" s="334" t="n"/>
      <c r="D37" s="340" t="n"/>
      <c r="E37" s="340" t="n"/>
      <c r="F37" s="340" t="n"/>
      <c r="G37" s="340" t="n"/>
    </row>
    <row r="38" ht="15" customHeight="1" s="290">
      <c r="A38" s="296" t="n"/>
      <c r="B38" s="349" t="n"/>
      <c r="C38" s="349" t="n"/>
      <c r="D38" s="345" t="n"/>
      <c r="E38" s="345" t="n"/>
      <c r="F38" s="345" t="n"/>
      <c r="G38" s="345" t="n"/>
    </row>
    <row r="39" ht="15" customHeight="1" s="290">
      <c r="A39" s="295" t="n"/>
      <c r="B39" s="334" t="n"/>
      <c r="C39" s="334" t="n"/>
      <c r="D39" s="340" t="n"/>
      <c r="E39" s="340" t="n"/>
      <c r="F39" s="340" t="n"/>
      <c r="G39" s="340" t="n"/>
    </row>
    <row r="40" ht="15" customHeight="1" s="290">
      <c r="A40" s="296" t="n"/>
      <c r="B40" s="349" t="n"/>
      <c r="C40" s="349" t="n"/>
      <c r="D40" s="345" t="n"/>
      <c r="E40" s="345" t="n"/>
      <c r="F40" s="345" t="n"/>
      <c r="G40" s="345" t="n"/>
    </row>
    <row r="41" ht="15" customHeight="1" s="290">
      <c r="A41" s="295" t="n"/>
      <c r="B41" s="334" t="n"/>
      <c r="C41" s="334" t="n"/>
      <c r="D41" s="340" t="n"/>
      <c r="E41" s="340" t="n"/>
      <c r="F41" s="340" t="n"/>
      <c r="G41" s="340" t="n"/>
    </row>
    <row r="42" ht="15" customHeight="1" s="290">
      <c r="A42" s="296" t="n"/>
      <c r="B42" s="349" t="n"/>
      <c r="C42" s="349" t="n"/>
      <c r="D42" s="345" t="n"/>
      <c r="E42" s="345" t="n"/>
      <c r="F42" s="345" t="n"/>
      <c r="G42" s="345" t="n"/>
    </row>
    <row r="43" ht="15" customHeight="1" s="290">
      <c r="A43" s="295" t="n"/>
      <c r="B43" s="334" t="n"/>
      <c r="C43" s="334" t="n"/>
      <c r="D43" s="340" t="n"/>
      <c r="E43" s="340" t="n"/>
      <c r="F43" s="340" t="n"/>
      <c r="G43" s="340" t="n"/>
    </row>
    <row r="44" ht="15" customHeight="1" s="290">
      <c r="A44" s="296" t="n"/>
      <c r="B44" s="349" t="n"/>
      <c r="C44" s="349" t="n"/>
      <c r="D44" s="345" t="n"/>
      <c r="E44" s="345" t="n"/>
      <c r="F44" s="345" t="n"/>
      <c r="G44" s="345" t="n"/>
    </row>
    <row r="45" ht="15" customHeight="1" s="290">
      <c r="A45" s="295" t="n"/>
      <c r="B45" s="334" t="n"/>
      <c r="C45" s="334" t="n"/>
      <c r="D45" s="340" t="n"/>
      <c r="E45" s="340" t="n"/>
      <c r="F45" s="340" t="n"/>
      <c r="G45" s="340" t="n"/>
    </row>
    <row r="46" ht="15" customHeight="1" s="290">
      <c r="A46" s="296" t="n"/>
      <c r="B46" s="349" t="n"/>
      <c r="C46" s="349" t="n"/>
      <c r="D46" s="345" t="n"/>
      <c r="E46" s="345" t="n"/>
      <c r="F46" s="345" t="n"/>
      <c r="G46" s="345" t="n"/>
    </row>
    <row r="47" ht="15" customHeight="1" s="290">
      <c r="A47" s="295" t="n"/>
      <c r="B47" s="334" t="n"/>
      <c r="C47" s="334" t="n"/>
      <c r="D47" s="340" t="n"/>
      <c r="E47" s="340" t="n"/>
      <c r="F47" s="340" t="n"/>
      <c r="G47" s="340" t="n"/>
    </row>
    <row r="48" ht="15" customHeight="1" s="290">
      <c r="A48" s="296" t="n"/>
      <c r="B48" s="349" t="n"/>
      <c r="C48" s="349" t="n"/>
      <c r="D48" s="345" t="n"/>
      <c r="E48" s="345" t="n"/>
      <c r="F48" s="345" t="n"/>
      <c r="G48" s="345" t="n"/>
    </row>
    <row r="49" ht="15" customHeight="1" s="290">
      <c r="A49" s="295" t="n"/>
      <c r="B49" s="334" t="n"/>
      <c r="C49" s="334" t="n"/>
      <c r="D49" s="340" t="n"/>
      <c r="E49" s="340" t="n"/>
      <c r="F49" s="340" t="n"/>
      <c r="G49" s="340" t="n"/>
    </row>
    <row r="50" ht="15" customHeight="1" s="290">
      <c r="A50" s="296" t="n"/>
      <c r="B50" s="349" t="n"/>
      <c r="C50" s="349" t="n"/>
      <c r="D50" s="345" t="n"/>
      <c r="E50" s="345" t="n"/>
      <c r="F50" s="345" t="n"/>
      <c r="G50" s="345" t="n"/>
    </row>
    <row r="51" ht="15" customHeight="1" s="290">
      <c r="A51" s="295" t="n"/>
      <c r="B51" s="334" t="n"/>
      <c r="C51" s="334" t="n"/>
      <c r="D51" s="340" t="n"/>
      <c r="E51" s="340" t="n"/>
      <c r="F51" s="340" t="n"/>
      <c r="G51" s="340" t="n"/>
    </row>
    <row r="52" ht="15" customHeight="1" s="290">
      <c r="A52" s="296" t="n"/>
      <c r="B52" s="349" t="n"/>
      <c r="C52" s="349" t="n"/>
      <c r="D52" s="345" t="n"/>
      <c r="E52" s="345" t="n"/>
      <c r="F52" s="345" t="n"/>
      <c r="G52" s="345" t="n"/>
    </row>
    <row r="53" ht="15" customHeight="1" s="290">
      <c r="A53" s="295" t="n"/>
      <c r="B53" s="334" t="n"/>
      <c r="C53" s="334" t="n"/>
      <c r="D53" s="340" t="n"/>
      <c r="E53" s="340" t="n"/>
      <c r="F53" s="340" t="n"/>
      <c r="G53" s="340" t="n"/>
    </row>
    <row r="54" ht="15" customHeight="1" s="290">
      <c r="A54" s="296" t="n"/>
      <c r="B54" s="349" t="n"/>
      <c r="C54" s="349" t="n"/>
      <c r="D54" s="349" t="n"/>
      <c r="E54" s="349" t="n"/>
      <c r="F54" s="349" t="n"/>
      <c r="G54" s="345" t="n"/>
    </row>
  </sheetData>
  <mergeCells count="1">
    <mergeCell ref="A1:G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5.xml><?xml version="1.0" encoding="utf-8"?>
<worksheet xmlns="http://schemas.openxmlformats.org/spreadsheetml/2006/main">
  <sheetPr filterMode="0">
    <tabColor rgb="FF1A6B3A"/>
    <outlinePr summaryBelow="1" summaryRight="1"/>
    <pageSetUpPr fitToPage="0"/>
  </sheetPr>
  <dimension ref="A1:I90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C4" activeCellId="0" sqref="C4"/>
    </sheetView>
  </sheetViews>
  <sheetFormatPr baseColWidth="8" defaultColWidth="8.71484375" defaultRowHeight="15" zeroHeight="0" outlineLevelRow="0"/>
  <cols>
    <col width="16" customWidth="1" style="289" min="1" max="1"/>
    <col width="22" customWidth="1" style="289" min="2" max="2"/>
    <col width="13" customWidth="1" style="289" min="3" max="3"/>
    <col width="12" customWidth="1" style="289" min="4" max="4"/>
    <col width="15" customWidth="1" style="289" min="5" max="5"/>
    <col width="8" customWidth="1" style="289" min="6" max="6"/>
  </cols>
  <sheetData>
    <row r="1" ht="27.75" customHeight="1" s="290">
      <c r="A1" s="366" t="inlineStr">
        <is>
          <t>CONSUMIDO vs CONSUMIR — Linkado PROJETO + MATERIAIS</t>
        </is>
      </c>
      <c r="B1" s="303" t="n"/>
      <c r="C1" s="303" t="n"/>
      <c r="D1" s="303" t="n"/>
      <c r="E1" s="303" t="n"/>
      <c r="F1" s="367" t="n"/>
    </row>
    <row r="3" ht="42.75" customHeight="1" s="290">
      <c r="A3" s="305" t="inlineStr">
        <is>
          <t>NÚCLEO</t>
        </is>
      </c>
      <c r="B3" s="305" t="inlineStr">
        <is>
          <t>MATERIAL</t>
        </is>
      </c>
      <c r="C3" s="305" t="inlineStr">
        <is>
          <t>QTD COMPRAR</t>
        </is>
      </c>
      <c r="D3" s="305" t="inlineStr">
        <is>
          <t>P.UNIT</t>
        </is>
      </c>
      <c r="E3" s="305" t="inlineStr">
        <is>
          <t>CUSTO</t>
        </is>
      </c>
      <c r="F3" s="305" t="inlineStr">
        <is>
          <t>LEAD</t>
        </is>
      </c>
      <c r="G3" s="334" t="n"/>
      <c r="H3" s="334" t="n"/>
      <c r="I3" s="334" t="n"/>
    </row>
    <row r="4" ht="15" customHeight="1" s="290">
      <c r="A4" s="306">
        <f>PROJETO!A5</f>
        <v/>
      </c>
      <c r="B4" s="310">
        <f>MATERIAIS!A23</f>
        <v/>
      </c>
      <c r="C4" s="376">
        <f>MATERIAIS!C23</f>
        <v/>
      </c>
      <c r="D4" s="377">
        <f>MATERIAIS!E5</f>
        <v/>
      </c>
      <c r="E4" s="378">
        <f>C4*D4</f>
        <v/>
      </c>
      <c r="F4" s="321">
        <f>MATERIAIS!F5</f>
        <v/>
      </c>
      <c r="G4" s="349" t="n"/>
      <c r="H4" s="349" t="n"/>
      <c r="I4" s="349" t="n"/>
    </row>
    <row r="5" ht="15" customHeight="1" s="290">
      <c r="A5" s="311">
        <f>PROJETO!A5</f>
        <v/>
      </c>
      <c r="B5" s="315">
        <f>MATERIAIS!A24</f>
        <v/>
      </c>
      <c r="C5" s="379">
        <f>MATERIAIS!C24</f>
        <v/>
      </c>
      <c r="D5" s="380">
        <f>MATERIAIS!E6</f>
        <v/>
      </c>
      <c r="E5" s="381">
        <f>C5*D5</f>
        <v/>
      </c>
      <c r="F5" s="326">
        <f>MATERIAIS!F6</f>
        <v/>
      </c>
      <c r="G5" s="334" t="n"/>
      <c r="H5" s="334" t="n"/>
      <c r="I5" s="334" t="n"/>
    </row>
    <row r="6" ht="15" customHeight="1" s="290">
      <c r="A6" s="306">
        <f>PROJETO!A5</f>
        <v/>
      </c>
      <c r="B6" s="310">
        <f>MATERIAIS!A25</f>
        <v/>
      </c>
      <c r="C6" s="376">
        <f>MATERIAIS!C25</f>
        <v/>
      </c>
      <c r="D6" s="377">
        <f>MATERIAIS!E7</f>
        <v/>
      </c>
      <c r="E6" s="378">
        <f>C6*D6</f>
        <v/>
      </c>
      <c r="F6" s="373">
        <f>MATERIAIS!F7</f>
        <v/>
      </c>
      <c r="G6" s="345" t="n"/>
      <c r="H6" s="345" t="n"/>
      <c r="I6" s="345" t="n"/>
    </row>
    <row r="7" ht="15" customHeight="1" s="290">
      <c r="A7" s="311">
        <f>PROJETO!A5</f>
        <v/>
      </c>
      <c r="B7" s="315">
        <f>MATERIAIS!A26</f>
        <v/>
      </c>
      <c r="C7" s="379">
        <f>MATERIAIS!C26</f>
        <v/>
      </c>
      <c r="D7" s="380">
        <f>MATERIAIS!E8</f>
        <v/>
      </c>
      <c r="E7" s="381">
        <f>C7*D7</f>
        <v/>
      </c>
      <c r="F7" s="374">
        <f>MATERIAIS!F8</f>
        <v/>
      </c>
      <c r="G7" s="340" t="n"/>
      <c r="H7" s="340" t="n"/>
      <c r="I7" s="340" t="n"/>
    </row>
    <row r="8" ht="15" customHeight="1" s="290">
      <c r="A8" s="306">
        <f>PROJETO!A5</f>
        <v/>
      </c>
      <c r="B8" s="310">
        <f>MATERIAIS!A27</f>
        <v/>
      </c>
      <c r="C8" s="376">
        <f>MATERIAIS!C27</f>
        <v/>
      </c>
      <c r="D8" s="377">
        <f>MATERIAIS!E9</f>
        <v/>
      </c>
      <c r="E8" s="378">
        <f>C8*D8</f>
        <v/>
      </c>
      <c r="F8" s="373">
        <f>MATERIAIS!F9</f>
        <v/>
      </c>
      <c r="G8" s="345" t="n"/>
      <c r="H8" s="345" t="n"/>
      <c r="I8" s="345" t="n"/>
    </row>
    <row r="9" ht="15" customHeight="1" s="290">
      <c r="A9" s="311">
        <f>PROJETO!A5</f>
        <v/>
      </c>
      <c r="B9" s="315">
        <f>MATERIAIS!A28</f>
        <v/>
      </c>
      <c r="C9" s="379">
        <f>MATERIAIS!C28</f>
        <v/>
      </c>
      <c r="D9" s="380">
        <f>MATERIAIS!E10</f>
        <v/>
      </c>
      <c r="E9" s="381">
        <f>C9*D9</f>
        <v/>
      </c>
      <c r="F9" s="374">
        <f>MATERIAIS!F10</f>
        <v/>
      </c>
      <c r="G9" s="340" t="n"/>
      <c r="H9" s="340" t="n"/>
      <c r="I9" s="340" t="n"/>
    </row>
    <row r="10" ht="15" customHeight="1" s="290">
      <c r="A10" s="306">
        <f>PROJETO!A5</f>
        <v/>
      </c>
      <c r="B10" s="310">
        <f>MATERIAIS!A29</f>
        <v/>
      </c>
      <c r="C10" s="376">
        <f>MATERIAIS!C29</f>
        <v/>
      </c>
      <c r="D10" s="377">
        <f>MATERIAIS!E11</f>
        <v/>
      </c>
      <c r="E10" s="378">
        <f>C10*D10</f>
        <v/>
      </c>
      <c r="F10" s="373">
        <f>MATERIAIS!F11</f>
        <v/>
      </c>
      <c r="G10" s="345" t="n"/>
      <c r="H10" s="345" t="n"/>
      <c r="I10" s="345" t="n"/>
    </row>
    <row r="11" ht="15" customHeight="1" s="290">
      <c r="A11" s="311">
        <f>PROJETO!A5</f>
        <v/>
      </c>
      <c r="B11" s="315">
        <f>MATERIAIS!A30</f>
        <v/>
      </c>
      <c r="C11" s="379">
        <f>MATERIAIS!C30</f>
        <v/>
      </c>
      <c r="D11" s="380">
        <f>MATERIAIS!E12</f>
        <v/>
      </c>
      <c r="E11" s="381">
        <f>C11*D11</f>
        <v/>
      </c>
      <c r="F11" s="374">
        <f>MATERIAIS!F12</f>
        <v/>
      </c>
      <c r="G11" s="340" t="n"/>
      <c r="H11" s="340" t="n"/>
      <c r="I11" s="340" t="n"/>
    </row>
    <row r="12" ht="15" customHeight="1" s="290">
      <c r="A12" s="306">
        <f>PROJETO!A5</f>
        <v/>
      </c>
      <c r="B12" s="310">
        <f>MATERIAIS!A31</f>
        <v/>
      </c>
      <c r="C12" s="376">
        <f>MATERIAIS!C31</f>
        <v/>
      </c>
      <c r="D12" s="377">
        <f>MATERIAIS!E13</f>
        <v/>
      </c>
      <c r="E12" s="378">
        <f>C12*D12</f>
        <v/>
      </c>
      <c r="F12" s="373">
        <f>MATERIAIS!F13</f>
        <v/>
      </c>
      <c r="G12" s="345" t="n"/>
      <c r="H12" s="345" t="n"/>
      <c r="I12" s="345" t="n"/>
    </row>
    <row r="13" ht="15" customHeight="1" s="290">
      <c r="A13" s="311">
        <f>PROJETO!A5</f>
        <v/>
      </c>
      <c r="B13" s="315">
        <f>MATERIAIS!A32</f>
        <v/>
      </c>
      <c r="C13" s="379">
        <f>MATERIAIS!C32</f>
        <v/>
      </c>
      <c r="D13" s="380">
        <f>MATERIAIS!E14</f>
        <v/>
      </c>
      <c r="E13" s="381">
        <f>C13*D13</f>
        <v/>
      </c>
      <c r="F13" s="374">
        <f>MATERIAIS!F14</f>
        <v/>
      </c>
      <c r="G13" s="340" t="n"/>
      <c r="H13" s="340" t="n"/>
      <c r="I13" s="340" t="n"/>
    </row>
    <row r="14" ht="15" customHeight="1" s="290">
      <c r="A14" s="306">
        <f>PROJETO!A5</f>
        <v/>
      </c>
      <c r="B14" s="310">
        <f>MATERIAIS!A33</f>
        <v/>
      </c>
      <c r="C14" s="376">
        <f>MATERIAIS!C33</f>
        <v/>
      </c>
      <c r="D14" s="377">
        <f>MATERIAIS!E15</f>
        <v/>
      </c>
      <c r="E14" s="378">
        <f>C14*D14</f>
        <v/>
      </c>
      <c r="F14" s="373">
        <f>MATERIAIS!F15</f>
        <v/>
      </c>
      <c r="G14" s="345" t="n"/>
      <c r="H14" s="345" t="n"/>
      <c r="I14" s="345" t="n"/>
    </row>
    <row r="15" ht="15" customHeight="1" s="290">
      <c r="A15" s="311">
        <f>PROJETO!A5</f>
        <v/>
      </c>
      <c r="B15" s="315">
        <f>MATERIAIS!A34</f>
        <v/>
      </c>
      <c r="C15" s="379">
        <f>MATERIAIS!C34</f>
        <v/>
      </c>
      <c r="D15" s="380">
        <f>MATERIAIS!E16</f>
        <v/>
      </c>
      <c r="E15" s="381">
        <f>C15*D15</f>
        <v/>
      </c>
      <c r="F15" s="374">
        <f>MATERIAIS!F16</f>
        <v/>
      </c>
      <c r="G15" s="340" t="n"/>
      <c r="H15" s="340" t="n"/>
      <c r="I15" s="340" t="n"/>
    </row>
    <row r="16" ht="15" customHeight="1" s="290">
      <c r="A16" s="306">
        <f>PROJETO!A5</f>
        <v/>
      </c>
      <c r="B16" s="310">
        <f>MATERIAIS!A35</f>
        <v/>
      </c>
      <c r="C16" s="376">
        <f>MATERIAIS!C35</f>
        <v/>
      </c>
      <c r="D16" s="377">
        <f>MATERIAIS!E17</f>
        <v/>
      </c>
      <c r="E16" s="378">
        <f>C16*D16</f>
        <v/>
      </c>
      <c r="F16" s="373">
        <f>MATERIAIS!F17</f>
        <v/>
      </c>
      <c r="G16" s="345" t="n"/>
      <c r="H16" s="345" t="n"/>
      <c r="I16" s="345" t="n"/>
    </row>
    <row r="17" ht="15" customHeight="1" s="290">
      <c r="A17" s="311">
        <f>PROJETO!A5</f>
        <v/>
      </c>
      <c r="B17" s="315">
        <f>MATERIAIS!A36</f>
        <v/>
      </c>
      <c r="C17" s="379">
        <f>MATERIAIS!C36</f>
        <v/>
      </c>
      <c r="D17" s="380">
        <f>MATERIAIS!E18</f>
        <v/>
      </c>
      <c r="E17" s="381">
        <f>C17*D17</f>
        <v/>
      </c>
      <c r="F17" s="374">
        <f>MATERIAIS!F18</f>
        <v/>
      </c>
      <c r="G17" s="340" t="n"/>
      <c r="H17" s="340" t="n"/>
      <c r="I17" s="340" t="n"/>
    </row>
    <row r="18" ht="15" customHeight="1" s="290">
      <c r="A18" s="296" t="n"/>
      <c r="B18" s="349" t="n"/>
      <c r="C18" s="349" t="n"/>
      <c r="D18" s="345" t="n"/>
      <c r="E18" s="345" t="n"/>
      <c r="F18" s="345" t="n"/>
      <c r="G18" s="345" t="n"/>
      <c r="H18" s="345" t="n"/>
      <c r="I18" s="345" t="n"/>
    </row>
    <row r="19" ht="15" customHeight="1" s="290">
      <c r="A19" s="311">
        <f>PROJETO!A6</f>
        <v/>
      </c>
      <c r="B19" s="315">
        <f>MATERIAIS!A23</f>
        <v/>
      </c>
      <c r="C19" s="379">
        <f>MATERIAIS!D23</f>
        <v/>
      </c>
      <c r="D19" s="380">
        <f>MATERIAIS!E5</f>
        <v/>
      </c>
      <c r="E19" s="381">
        <f>C19*D19</f>
        <v/>
      </c>
      <c r="F19" s="374">
        <f>MATERIAIS!F5</f>
        <v/>
      </c>
      <c r="G19" s="340" t="n"/>
      <c r="H19" s="340" t="n"/>
      <c r="I19" s="340" t="n"/>
    </row>
    <row r="20" ht="15" customHeight="1" s="290">
      <c r="A20" s="306">
        <f>PROJETO!A6</f>
        <v/>
      </c>
      <c r="B20" s="310">
        <f>MATERIAIS!A24</f>
        <v/>
      </c>
      <c r="C20" s="376">
        <f>MATERIAIS!D24</f>
        <v/>
      </c>
      <c r="D20" s="377">
        <f>MATERIAIS!E6</f>
        <v/>
      </c>
      <c r="E20" s="378">
        <f>C20*D20</f>
        <v/>
      </c>
      <c r="F20" s="373">
        <f>MATERIAIS!F6</f>
        <v/>
      </c>
      <c r="G20" s="345" t="n"/>
      <c r="H20" s="345" t="n"/>
      <c r="I20" s="345" t="n"/>
    </row>
    <row r="21" ht="15" customHeight="1" s="290">
      <c r="A21" s="311">
        <f>PROJETO!A6</f>
        <v/>
      </c>
      <c r="B21" s="315">
        <f>MATERIAIS!A25</f>
        <v/>
      </c>
      <c r="C21" s="379">
        <f>MATERIAIS!D25</f>
        <v/>
      </c>
      <c r="D21" s="380">
        <f>MATERIAIS!E7</f>
        <v/>
      </c>
      <c r="E21" s="381">
        <f>C21*D21</f>
        <v/>
      </c>
      <c r="F21" s="374">
        <f>MATERIAIS!F7</f>
        <v/>
      </c>
      <c r="G21" s="340" t="n"/>
      <c r="H21" s="340" t="n"/>
      <c r="I21" s="340" t="n"/>
    </row>
    <row r="22" ht="15" customHeight="1" s="290">
      <c r="A22" s="306">
        <f>PROJETO!A6</f>
        <v/>
      </c>
      <c r="B22" s="310">
        <f>MATERIAIS!A26</f>
        <v/>
      </c>
      <c r="C22" s="376">
        <f>MATERIAIS!D26</f>
        <v/>
      </c>
      <c r="D22" s="377">
        <f>MATERIAIS!E8</f>
        <v/>
      </c>
      <c r="E22" s="378">
        <f>C22*D22</f>
        <v/>
      </c>
      <c r="F22" s="373">
        <f>MATERIAIS!F8</f>
        <v/>
      </c>
      <c r="G22" s="345" t="n"/>
      <c r="H22" s="345" t="n"/>
      <c r="I22" s="345" t="n"/>
    </row>
    <row r="23" ht="15" customHeight="1" s="290">
      <c r="A23" s="311">
        <f>PROJETO!A6</f>
        <v/>
      </c>
      <c r="B23" s="315">
        <f>MATERIAIS!A27</f>
        <v/>
      </c>
      <c r="C23" s="379">
        <f>MATERIAIS!D27</f>
        <v/>
      </c>
      <c r="D23" s="380">
        <f>MATERIAIS!E9</f>
        <v/>
      </c>
      <c r="E23" s="381">
        <f>C23*D23</f>
        <v/>
      </c>
      <c r="F23" s="374">
        <f>MATERIAIS!F9</f>
        <v/>
      </c>
      <c r="G23" s="340" t="n"/>
      <c r="H23" s="340" t="n"/>
      <c r="I23" s="340" t="n"/>
    </row>
    <row r="24" ht="15" customHeight="1" s="290">
      <c r="A24" s="306">
        <f>PROJETO!A6</f>
        <v/>
      </c>
      <c r="B24" s="310">
        <f>MATERIAIS!A28</f>
        <v/>
      </c>
      <c r="C24" s="376">
        <f>MATERIAIS!D28</f>
        <v/>
      </c>
      <c r="D24" s="377">
        <f>MATERIAIS!E10</f>
        <v/>
      </c>
      <c r="E24" s="378">
        <f>C24*D24</f>
        <v/>
      </c>
      <c r="F24" s="373">
        <f>MATERIAIS!F10</f>
        <v/>
      </c>
      <c r="G24" s="345" t="n"/>
      <c r="H24" s="345" t="n"/>
      <c r="I24" s="345" t="n"/>
    </row>
    <row r="25" ht="15" customHeight="1" s="290">
      <c r="A25" s="311">
        <f>PROJETO!A6</f>
        <v/>
      </c>
      <c r="B25" s="315">
        <f>MATERIAIS!A29</f>
        <v/>
      </c>
      <c r="C25" s="379">
        <f>MATERIAIS!D29</f>
        <v/>
      </c>
      <c r="D25" s="380">
        <f>MATERIAIS!E11</f>
        <v/>
      </c>
      <c r="E25" s="381">
        <f>C25*D25</f>
        <v/>
      </c>
      <c r="F25" s="374">
        <f>MATERIAIS!F11</f>
        <v/>
      </c>
      <c r="G25" s="340" t="n"/>
      <c r="H25" s="340" t="n"/>
      <c r="I25" s="340" t="n"/>
    </row>
    <row r="26" ht="15" customHeight="1" s="290">
      <c r="A26" s="306">
        <f>PROJETO!A6</f>
        <v/>
      </c>
      <c r="B26" s="310">
        <f>MATERIAIS!A30</f>
        <v/>
      </c>
      <c r="C26" s="376">
        <f>MATERIAIS!D30</f>
        <v/>
      </c>
      <c r="D26" s="377">
        <f>MATERIAIS!E12</f>
        <v/>
      </c>
      <c r="E26" s="378">
        <f>C26*D26</f>
        <v/>
      </c>
      <c r="F26" s="373">
        <f>MATERIAIS!F12</f>
        <v/>
      </c>
      <c r="G26" s="345" t="n"/>
      <c r="H26" s="345" t="n"/>
      <c r="I26" s="345" t="n"/>
    </row>
    <row r="27" ht="15" customHeight="1" s="290">
      <c r="A27" s="311">
        <f>PROJETO!A6</f>
        <v/>
      </c>
      <c r="B27" s="315">
        <f>MATERIAIS!A31</f>
        <v/>
      </c>
      <c r="C27" s="379">
        <f>MATERIAIS!D31</f>
        <v/>
      </c>
      <c r="D27" s="380">
        <f>MATERIAIS!E13</f>
        <v/>
      </c>
      <c r="E27" s="381">
        <f>C27*D27</f>
        <v/>
      </c>
      <c r="F27" s="374">
        <f>MATERIAIS!F13</f>
        <v/>
      </c>
      <c r="G27" s="340" t="n"/>
      <c r="H27" s="340" t="n"/>
      <c r="I27" s="340" t="n"/>
    </row>
    <row r="28" ht="15" customHeight="1" s="290">
      <c r="A28" s="306">
        <f>PROJETO!A6</f>
        <v/>
      </c>
      <c r="B28" s="310">
        <f>MATERIAIS!A32</f>
        <v/>
      </c>
      <c r="C28" s="376">
        <f>MATERIAIS!D32</f>
        <v/>
      </c>
      <c r="D28" s="377">
        <f>MATERIAIS!E14</f>
        <v/>
      </c>
      <c r="E28" s="378">
        <f>C28*D28</f>
        <v/>
      </c>
      <c r="F28" s="373">
        <f>MATERIAIS!F14</f>
        <v/>
      </c>
      <c r="G28" s="345" t="n"/>
      <c r="H28" s="345" t="n"/>
      <c r="I28" s="345" t="n"/>
    </row>
    <row r="29" ht="15" customHeight="1" s="290">
      <c r="A29" s="311">
        <f>PROJETO!A6</f>
        <v/>
      </c>
      <c r="B29" s="315">
        <f>MATERIAIS!A33</f>
        <v/>
      </c>
      <c r="C29" s="379">
        <f>MATERIAIS!D33</f>
        <v/>
      </c>
      <c r="D29" s="380">
        <f>MATERIAIS!E15</f>
        <v/>
      </c>
      <c r="E29" s="381">
        <f>C29*D29</f>
        <v/>
      </c>
      <c r="F29" s="374">
        <f>MATERIAIS!F15</f>
        <v/>
      </c>
      <c r="G29" s="340" t="n"/>
      <c r="H29" s="340" t="n"/>
      <c r="I29" s="340" t="n"/>
    </row>
    <row r="30" ht="15" customHeight="1" s="290">
      <c r="A30" s="306">
        <f>PROJETO!A6</f>
        <v/>
      </c>
      <c r="B30" s="310">
        <f>MATERIAIS!A34</f>
        <v/>
      </c>
      <c r="C30" s="376">
        <f>MATERIAIS!D34</f>
        <v/>
      </c>
      <c r="D30" s="377">
        <f>MATERIAIS!E16</f>
        <v/>
      </c>
      <c r="E30" s="378">
        <f>C30*D30</f>
        <v/>
      </c>
      <c r="F30" s="373">
        <f>MATERIAIS!F16</f>
        <v/>
      </c>
      <c r="G30" s="345" t="n"/>
      <c r="H30" s="345" t="n"/>
      <c r="I30" s="345" t="n"/>
    </row>
    <row r="31" ht="15" customHeight="1" s="290">
      <c r="A31" s="311">
        <f>PROJETO!A6</f>
        <v/>
      </c>
      <c r="B31" s="315">
        <f>MATERIAIS!A35</f>
        <v/>
      </c>
      <c r="C31" s="379">
        <f>MATERIAIS!D35</f>
        <v/>
      </c>
      <c r="D31" s="380">
        <f>MATERIAIS!E17</f>
        <v/>
      </c>
      <c r="E31" s="381">
        <f>C31*D31</f>
        <v/>
      </c>
      <c r="F31" s="374">
        <f>MATERIAIS!F17</f>
        <v/>
      </c>
      <c r="G31" s="340" t="n"/>
      <c r="H31" s="340" t="n"/>
      <c r="I31" s="340" t="n"/>
    </row>
    <row r="32" ht="15" customHeight="1" s="290">
      <c r="A32" s="306">
        <f>PROJETO!A6</f>
        <v/>
      </c>
      <c r="B32" s="310">
        <f>MATERIAIS!A36</f>
        <v/>
      </c>
      <c r="C32" s="376">
        <f>MATERIAIS!D36</f>
        <v/>
      </c>
      <c r="D32" s="377">
        <f>MATERIAIS!E18</f>
        <v/>
      </c>
      <c r="E32" s="378">
        <f>C32*D32</f>
        <v/>
      </c>
      <c r="F32" s="373">
        <f>MATERIAIS!F18</f>
        <v/>
      </c>
      <c r="G32" s="345" t="n"/>
      <c r="H32" s="345" t="n"/>
      <c r="I32" s="345" t="n"/>
    </row>
    <row r="33" ht="15" customHeight="1" s="290">
      <c r="A33" s="295" t="n"/>
      <c r="B33" s="334" t="n"/>
      <c r="C33" s="334" t="n"/>
      <c r="D33" s="340" t="n"/>
      <c r="E33" s="340" t="n"/>
      <c r="F33" s="340" t="n"/>
      <c r="G33" s="340" t="n"/>
      <c r="H33" s="340" t="n"/>
      <c r="I33" s="340" t="n"/>
    </row>
    <row r="34" ht="15" customHeight="1" s="290">
      <c r="A34" s="306">
        <f>PROJETO!A7</f>
        <v/>
      </c>
      <c r="B34" s="310">
        <f>MATERIAIS!A23</f>
        <v/>
      </c>
      <c r="C34" s="376">
        <f>MATERIAIS!E23</f>
        <v/>
      </c>
      <c r="D34" s="377">
        <f>MATERIAIS!E5</f>
        <v/>
      </c>
      <c r="E34" s="378">
        <f>C34*D34</f>
        <v/>
      </c>
      <c r="F34" s="373">
        <f>MATERIAIS!F5</f>
        <v/>
      </c>
      <c r="G34" s="345" t="n"/>
      <c r="H34" s="345" t="n"/>
      <c r="I34" s="345" t="n"/>
    </row>
    <row r="35" ht="15" customHeight="1" s="290">
      <c r="A35" s="311">
        <f>PROJETO!A7</f>
        <v/>
      </c>
      <c r="B35" s="315">
        <f>MATERIAIS!A24</f>
        <v/>
      </c>
      <c r="C35" s="379">
        <f>MATERIAIS!E24</f>
        <v/>
      </c>
      <c r="D35" s="380">
        <f>MATERIAIS!E6</f>
        <v/>
      </c>
      <c r="E35" s="381">
        <f>C35*D35</f>
        <v/>
      </c>
      <c r="F35" s="374">
        <f>MATERIAIS!F6</f>
        <v/>
      </c>
      <c r="G35" s="340" t="n"/>
      <c r="H35" s="340" t="n"/>
      <c r="I35" s="340" t="n"/>
    </row>
    <row r="36" ht="15" customHeight="1" s="290">
      <c r="A36" s="306">
        <f>PROJETO!A7</f>
        <v/>
      </c>
      <c r="B36" s="310">
        <f>MATERIAIS!A25</f>
        <v/>
      </c>
      <c r="C36" s="376">
        <f>MATERIAIS!E25</f>
        <v/>
      </c>
      <c r="D36" s="377">
        <f>MATERIAIS!E7</f>
        <v/>
      </c>
      <c r="E36" s="378">
        <f>C36*D36</f>
        <v/>
      </c>
      <c r="F36" s="373">
        <f>MATERIAIS!F7</f>
        <v/>
      </c>
      <c r="G36" s="345" t="n"/>
      <c r="H36" s="345" t="n"/>
      <c r="I36" s="345" t="n"/>
    </row>
    <row r="37" ht="15" customHeight="1" s="290">
      <c r="A37" s="311">
        <f>PROJETO!A7</f>
        <v/>
      </c>
      <c r="B37" s="315">
        <f>MATERIAIS!A26</f>
        <v/>
      </c>
      <c r="C37" s="379">
        <f>MATERIAIS!E26</f>
        <v/>
      </c>
      <c r="D37" s="380">
        <f>MATERIAIS!E8</f>
        <v/>
      </c>
      <c r="E37" s="381">
        <f>C37*D37</f>
        <v/>
      </c>
      <c r="F37" s="374">
        <f>MATERIAIS!F8</f>
        <v/>
      </c>
      <c r="G37" s="340" t="n"/>
      <c r="H37" s="340" t="n"/>
      <c r="I37" s="340" t="n"/>
    </row>
    <row r="38" ht="15" customHeight="1" s="290">
      <c r="A38" s="306">
        <f>PROJETO!A7</f>
        <v/>
      </c>
      <c r="B38" s="310">
        <f>MATERIAIS!A27</f>
        <v/>
      </c>
      <c r="C38" s="376">
        <f>MATERIAIS!E27</f>
        <v/>
      </c>
      <c r="D38" s="377">
        <f>MATERIAIS!E9</f>
        <v/>
      </c>
      <c r="E38" s="378">
        <f>C38*D38</f>
        <v/>
      </c>
      <c r="F38" s="373">
        <f>MATERIAIS!F9</f>
        <v/>
      </c>
      <c r="G38" s="345" t="n"/>
      <c r="H38" s="345" t="n"/>
      <c r="I38" s="345" t="n"/>
    </row>
    <row r="39" ht="15" customHeight="1" s="290">
      <c r="A39" s="311">
        <f>PROJETO!A7</f>
        <v/>
      </c>
      <c r="B39" s="315">
        <f>MATERIAIS!A28</f>
        <v/>
      </c>
      <c r="C39" s="379">
        <f>MATERIAIS!E28</f>
        <v/>
      </c>
      <c r="D39" s="380">
        <f>MATERIAIS!E10</f>
        <v/>
      </c>
      <c r="E39" s="381">
        <f>C39*D39</f>
        <v/>
      </c>
      <c r="F39" s="374">
        <f>MATERIAIS!F10</f>
        <v/>
      </c>
      <c r="G39" s="340" t="n"/>
      <c r="H39" s="340" t="n"/>
      <c r="I39" s="340" t="n"/>
    </row>
    <row r="40" ht="15" customHeight="1" s="290">
      <c r="A40" s="306">
        <f>PROJETO!A7</f>
        <v/>
      </c>
      <c r="B40" s="310">
        <f>MATERIAIS!A29</f>
        <v/>
      </c>
      <c r="C40" s="376">
        <f>MATERIAIS!E29</f>
        <v/>
      </c>
      <c r="D40" s="377">
        <f>MATERIAIS!E11</f>
        <v/>
      </c>
      <c r="E40" s="378">
        <f>C40*D40</f>
        <v/>
      </c>
      <c r="F40" s="373">
        <f>MATERIAIS!F11</f>
        <v/>
      </c>
      <c r="G40" s="345" t="n"/>
      <c r="H40" s="345" t="n"/>
      <c r="I40" s="345" t="n"/>
    </row>
    <row r="41" ht="15" customHeight="1" s="290">
      <c r="A41" s="311">
        <f>PROJETO!A7</f>
        <v/>
      </c>
      <c r="B41" s="315">
        <f>MATERIAIS!A30</f>
        <v/>
      </c>
      <c r="C41" s="379">
        <f>MATERIAIS!E30</f>
        <v/>
      </c>
      <c r="D41" s="380">
        <f>MATERIAIS!E12</f>
        <v/>
      </c>
      <c r="E41" s="381">
        <f>C41*D41</f>
        <v/>
      </c>
      <c r="F41" s="374">
        <f>MATERIAIS!F12</f>
        <v/>
      </c>
      <c r="G41" s="340" t="n"/>
      <c r="H41" s="340" t="n"/>
      <c r="I41" s="340" t="n"/>
    </row>
    <row r="42" ht="15" customHeight="1" s="290">
      <c r="A42" s="306">
        <f>PROJETO!A7</f>
        <v/>
      </c>
      <c r="B42" s="310">
        <f>MATERIAIS!A31</f>
        <v/>
      </c>
      <c r="C42" s="376">
        <f>MATERIAIS!E31</f>
        <v/>
      </c>
      <c r="D42" s="377">
        <f>MATERIAIS!E13</f>
        <v/>
      </c>
      <c r="E42" s="378">
        <f>C42*D42</f>
        <v/>
      </c>
      <c r="F42" s="373">
        <f>MATERIAIS!F13</f>
        <v/>
      </c>
      <c r="G42" s="345" t="n"/>
      <c r="H42" s="345" t="n"/>
      <c r="I42" s="345" t="n"/>
    </row>
    <row r="43" ht="15" customHeight="1" s="290">
      <c r="A43" s="311">
        <f>PROJETO!A7</f>
        <v/>
      </c>
      <c r="B43" s="315">
        <f>MATERIAIS!A32</f>
        <v/>
      </c>
      <c r="C43" s="379">
        <f>MATERIAIS!E32</f>
        <v/>
      </c>
      <c r="D43" s="380">
        <f>MATERIAIS!E14</f>
        <v/>
      </c>
      <c r="E43" s="381">
        <f>C43*D43</f>
        <v/>
      </c>
      <c r="F43" s="374">
        <f>MATERIAIS!F14</f>
        <v/>
      </c>
      <c r="G43" s="340" t="n"/>
      <c r="H43" s="340" t="n"/>
      <c r="I43" s="340" t="n"/>
    </row>
    <row r="44" ht="15" customHeight="1" s="290">
      <c r="A44" s="306">
        <f>PROJETO!A7</f>
        <v/>
      </c>
      <c r="B44" s="310">
        <f>MATERIAIS!A33</f>
        <v/>
      </c>
      <c r="C44" s="376">
        <f>MATERIAIS!E33</f>
        <v/>
      </c>
      <c r="D44" s="377">
        <f>MATERIAIS!E15</f>
        <v/>
      </c>
      <c r="E44" s="378">
        <f>C44*D44</f>
        <v/>
      </c>
      <c r="F44" s="373">
        <f>MATERIAIS!F15</f>
        <v/>
      </c>
      <c r="G44" s="345" t="n"/>
      <c r="H44" s="345" t="n"/>
      <c r="I44" s="345" t="n"/>
    </row>
    <row r="45" ht="15" customHeight="1" s="290">
      <c r="A45" s="311">
        <f>PROJETO!A7</f>
        <v/>
      </c>
      <c r="B45" s="315">
        <f>MATERIAIS!A34</f>
        <v/>
      </c>
      <c r="C45" s="379">
        <f>MATERIAIS!E34</f>
        <v/>
      </c>
      <c r="D45" s="380">
        <f>MATERIAIS!E16</f>
        <v/>
      </c>
      <c r="E45" s="381">
        <f>C45*D45</f>
        <v/>
      </c>
      <c r="F45" s="374">
        <f>MATERIAIS!F16</f>
        <v/>
      </c>
      <c r="G45" s="340" t="n"/>
      <c r="H45" s="340" t="n"/>
      <c r="I45" s="340" t="n"/>
    </row>
    <row r="46" ht="15" customHeight="1" s="290">
      <c r="A46" s="306">
        <f>PROJETO!A7</f>
        <v/>
      </c>
      <c r="B46" s="310">
        <f>MATERIAIS!A35</f>
        <v/>
      </c>
      <c r="C46" s="376">
        <f>MATERIAIS!E35</f>
        <v/>
      </c>
      <c r="D46" s="377">
        <f>MATERIAIS!E17</f>
        <v/>
      </c>
      <c r="E46" s="378">
        <f>C46*D46</f>
        <v/>
      </c>
      <c r="F46" s="373">
        <f>MATERIAIS!F17</f>
        <v/>
      </c>
      <c r="G46" s="345" t="n"/>
      <c r="H46" s="345" t="n"/>
      <c r="I46" s="345" t="n"/>
    </row>
    <row r="47" ht="15" customHeight="1" s="290">
      <c r="A47" s="311">
        <f>PROJETO!A7</f>
        <v/>
      </c>
      <c r="B47" s="315">
        <f>MATERIAIS!A36</f>
        <v/>
      </c>
      <c r="C47" s="379">
        <f>MATERIAIS!E36</f>
        <v/>
      </c>
      <c r="D47" s="380">
        <f>MATERIAIS!E18</f>
        <v/>
      </c>
      <c r="E47" s="381">
        <f>C47*D47</f>
        <v/>
      </c>
      <c r="F47" s="374">
        <f>MATERIAIS!F18</f>
        <v/>
      </c>
      <c r="G47" s="340" t="n"/>
      <c r="H47" s="340" t="n"/>
      <c r="I47" s="340" t="n"/>
    </row>
    <row r="48" ht="15" customHeight="1" s="290">
      <c r="A48" s="296" t="n"/>
      <c r="B48" s="349" t="n"/>
      <c r="C48" s="349" t="n"/>
      <c r="D48" s="345" t="n"/>
      <c r="E48" s="345" t="n"/>
      <c r="F48" s="345" t="n"/>
      <c r="G48" s="345" t="n"/>
      <c r="H48" s="345" t="n"/>
      <c r="I48" s="345" t="n"/>
    </row>
    <row r="49" ht="15" customHeight="1" s="290">
      <c r="A49" s="311">
        <f>PROJETO!A8</f>
        <v/>
      </c>
      <c r="B49" s="315">
        <f>MATERIAIS!A23</f>
        <v/>
      </c>
      <c r="C49" s="379">
        <f>MATERIAIS!F23</f>
        <v/>
      </c>
      <c r="D49" s="380">
        <f>MATERIAIS!E5</f>
        <v/>
      </c>
      <c r="E49" s="381">
        <f>C49*D49</f>
        <v/>
      </c>
      <c r="F49" s="374">
        <f>MATERIAIS!F5</f>
        <v/>
      </c>
      <c r="G49" s="340" t="n"/>
      <c r="H49" s="340" t="n"/>
      <c r="I49" s="340" t="n"/>
    </row>
    <row r="50" ht="15" customHeight="1" s="290">
      <c r="A50" s="306">
        <f>PROJETO!A8</f>
        <v/>
      </c>
      <c r="B50" s="310">
        <f>MATERIAIS!A24</f>
        <v/>
      </c>
      <c r="C50" s="376">
        <f>MATERIAIS!F24</f>
        <v/>
      </c>
      <c r="D50" s="377">
        <f>MATERIAIS!E6</f>
        <v/>
      </c>
      <c r="E50" s="378">
        <f>C50*D50</f>
        <v/>
      </c>
      <c r="F50" s="373">
        <f>MATERIAIS!F6</f>
        <v/>
      </c>
      <c r="G50" s="345" t="n"/>
      <c r="H50" s="345" t="n"/>
      <c r="I50" s="345" t="n"/>
    </row>
    <row r="51" ht="15" customHeight="1" s="290">
      <c r="A51" s="311">
        <f>PROJETO!A8</f>
        <v/>
      </c>
      <c r="B51" s="315">
        <f>MATERIAIS!A25</f>
        <v/>
      </c>
      <c r="C51" s="379">
        <f>MATERIAIS!F25</f>
        <v/>
      </c>
      <c r="D51" s="380">
        <f>MATERIAIS!E7</f>
        <v/>
      </c>
      <c r="E51" s="381">
        <f>C51*D51</f>
        <v/>
      </c>
      <c r="F51" s="374">
        <f>MATERIAIS!F7</f>
        <v/>
      </c>
      <c r="G51" s="340" t="n"/>
      <c r="H51" s="340" t="n"/>
      <c r="I51" s="340" t="n"/>
    </row>
    <row r="52" ht="15" customHeight="1" s="290">
      <c r="A52" s="306">
        <f>PROJETO!A8</f>
        <v/>
      </c>
      <c r="B52" s="310">
        <f>MATERIAIS!A26</f>
        <v/>
      </c>
      <c r="C52" s="376">
        <f>MATERIAIS!F26</f>
        <v/>
      </c>
      <c r="D52" s="377">
        <f>MATERIAIS!E8</f>
        <v/>
      </c>
      <c r="E52" s="378">
        <f>C52*D52</f>
        <v/>
      </c>
      <c r="F52" s="373">
        <f>MATERIAIS!F8</f>
        <v/>
      </c>
      <c r="G52" s="345" t="n"/>
      <c r="H52" s="345" t="n"/>
      <c r="I52" s="345" t="n"/>
    </row>
    <row r="53" ht="15" customHeight="1" s="290">
      <c r="A53" s="311">
        <f>PROJETO!A8</f>
        <v/>
      </c>
      <c r="B53" s="315">
        <f>MATERIAIS!A27</f>
        <v/>
      </c>
      <c r="C53" s="379">
        <f>MATERIAIS!F27</f>
        <v/>
      </c>
      <c r="D53" s="380">
        <f>MATERIAIS!E9</f>
        <v/>
      </c>
      <c r="E53" s="381">
        <f>C53*D53</f>
        <v/>
      </c>
      <c r="F53" s="374">
        <f>MATERIAIS!F9</f>
        <v/>
      </c>
      <c r="G53" s="340" t="n"/>
      <c r="H53" s="340" t="n"/>
      <c r="I53" s="340" t="n"/>
    </row>
    <row r="54" ht="15" customHeight="1" s="290">
      <c r="A54" s="306">
        <f>PROJETO!A8</f>
        <v/>
      </c>
      <c r="B54" s="310">
        <f>MATERIAIS!A28</f>
        <v/>
      </c>
      <c r="C54" s="376">
        <f>MATERIAIS!F28</f>
        <v/>
      </c>
      <c r="D54" s="377">
        <f>MATERIAIS!E10</f>
        <v/>
      </c>
      <c r="E54" s="378">
        <f>C54*D54</f>
        <v/>
      </c>
      <c r="F54" s="373">
        <f>MATERIAIS!F10</f>
        <v/>
      </c>
      <c r="G54" s="345" t="n"/>
      <c r="H54" s="345" t="n"/>
      <c r="I54" s="345" t="n"/>
    </row>
    <row r="55" ht="15" customHeight="1" s="290">
      <c r="A55" s="311">
        <f>PROJETO!A8</f>
        <v/>
      </c>
      <c r="B55" s="315">
        <f>MATERIAIS!A29</f>
        <v/>
      </c>
      <c r="C55" s="379">
        <f>MATERIAIS!F29</f>
        <v/>
      </c>
      <c r="D55" s="380">
        <f>MATERIAIS!E11</f>
        <v/>
      </c>
      <c r="E55" s="381">
        <f>C55*D55</f>
        <v/>
      </c>
      <c r="F55" s="374">
        <f>MATERIAIS!F11</f>
        <v/>
      </c>
      <c r="G55" s="340" t="n"/>
      <c r="H55" s="340" t="n"/>
      <c r="I55" s="340" t="n"/>
    </row>
    <row r="56" ht="15" customHeight="1" s="290">
      <c r="A56" s="306">
        <f>PROJETO!A8</f>
        <v/>
      </c>
      <c r="B56" s="310">
        <f>MATERIAIS!A30</f>
        <v/>
      </c>
      <c r="C56" s="376">
        <f>MATERIAIS!F30</f>
        <v/>
      </c>
      <c r="D56" s="377">
        <f>MATERIAIS!E12</f>
        <v/>
      </c>
      <c r="E56" s="378">
        <f>C56*D56</f>
        <v/>
      </c>
      <c r="F56" s="373">
        <f>MATERIAIS!F12</f>
        <v/>
      </c>
      <c r="G56" s="345" t="n"/>
      <c r="H56" s="345" t="n"/>
      <c r="I56" s="345" t="n"/>
    </row>
    <row r="57" ht="15" customHeight="1" s="290">
      <c r="A57" s="311">
        <f>PROJETO!A8</f>
        <v/>
      </c>
      <c r="B57" s="315">
        <f>MATERIAIS!A31</f>
        <v/>
      </c>
      <c r="C57" s="379">
        <f>MATERIAIS!F31</f>
        <v/>
      </c>
      <c r="D57" s="380">
        <f>MATERIAIS!E13</f>
        <v/>
      </c>
      <c r="E57" s="381">
        <f>C57*D57</f>
        <v/>
      </c>
      <c r="F57" s="374">
        <f>MATERIAIS!F13</f>
        <v/>
      </c>
      <c r="G57" s="340" t="n"/>
      <c r="H57" s="340" t="n"/>
      <c r="I57" s="340" t="n"/>
    </row>
    <row r="58" ht="15" customHeight="1" s="290">
      <c r="A58" s="306">
        <f>PROJETO!A8</f>
        <v/>
      </c>
      <c r="B58" s="310">
        <f>MATERIAIS!A32</f>
        <v/>
      </c>
      <c r="C58" s="376">
        <f>MATERIAIS!F32</f>
        <v/>
      </c>
      <c r="D58" s="377">
        <f>MATERIAIS!E14</f>
        <v/>
      </c>
      <c r="E58" s="378">
        <f>C58*D58</f>
        <v/>
      </c>
      <c r="F58" s="373">
        <f>MATERIAIS!F14</f>
        <v/>
      </c>
      <c r="G58" s="345" t="n"/>
      <c r="H58" s="345" t="n"/>
      <c r="I58" s="345" t="n"/>
    </row>
    <row r="59" ht="15" customHeight="1" s="290">
      <c r="A59" s="311">
        <f>PROJETO!A8</f>
        <v/>
      </c>
      <c r="B59" s="315">
        <f>MATERIAIS!A33</f>
        <v/>
      </c>
      <c r="C59" s="379">
        <f>MATERIAIS!F33</f>
        <v/>
      </c>
      <c r="D59" s="380">
        <f>MATERIAIS!E15</f>
        <v/>
      </c>
      <c r="E59" s="381">
        <f>C59*D59</f>
        <v/>
      </c>
      <c r="F59" s="374">
        <f>MATERIAIS!F15</f>
        <v/>
      </c>
      <c r="G59" s="340" t="n"/>
      <c r="H59" s="340" t="n"/>
      <c r="I59" s="340" t="n"/>
    </row>
    <row r="60" ht="15" customHeight="1" s="290">
      <c r="A60" s="306">
        <f>PROJETO!A8</f>
        <v/>
      </c>
      <c r="B60" s="310">
        <f>MATERIAIS!A34</f>
        <v/>
      </c>
      <c r="C60" s="376">
        <f>MATERIAIS!F34</f>
        <v/>
      </c>
      <c r="D60" s="377">
        <f>MATERIAIS!E16</f>
        <v/>
      </c>
      <c r="E60" s="378">
        <f>C60*D60</f>
        <v/>
      </c>
      <c r="F60" s="373">
        <f>MATERIAIS!F16</f>
        <v/>
      </c>
      <c r="G60" s="345" t="n"/>
      <c r="H60" s="345" t="n"/>
      <c r="I60" s="345" t="n"/>
    </row>
    <row r="61" ht="15" customHeight="1" s="290">
      <c r="A61" s="311">
        <f>PROJETO!A8</f>
        <v/>
      </c>
      <c r="B61" s="315">
        <f>MATERIAIS!A35</f>
        <v/>
      </c>
      <c r="C61" s="379">
        <f>MATERIAIS!F35</f>
        <v/>
      </c>
      <c r="D61" s="380">
        <f>MATERIAIS!E17</f>
        <v/>
      </c>
      <c r="E61" s="381">
        <f>C61*D61</f>
        <v/>
      </c>
      <c r="F61" s="374">
        <f>MATERIAIS!F17</f>
        <v/>
      </c>
      <c r="G61" s="340" t="n"/>
      <c r="H61" s="340" t="n"/>
      <c r="I61" s="340" t="n"/>
    </row>
    <row r="62" ht="15" customHeight="1" s="290">
      <c r="A62" s="306">
        <f>PROJETO!A8</f>
        <v/>
      </c>
      <c r="B62" s="310">
        <f>MATERIAIS!A36</f>
        <v/>
      </c>
      <c r="C62" s="376">
        <f>MATERIAIS!F36</f>
        <v/>
      </c>
      <c r="D62" s="377">
        <f>MATERIAIS!E18</f>
        <v/>
      </c>
      <c r="E62" s="378">
        <f>C62*D62</f>
        <v/>
      </c>
      <c r="F62" s="373">
        <f>MATERIAIS!F18</f>
        <v/>
      </c>
      <c r="G62" s="345" t="n"/>
      <c r="H62" s="345" t="n"/>
      <c r="I62" s="345" t="n"/>
    </row>
    <row r="63" ht="15" customHeight="1" s="290">
      <c r="A63" s="295" t="n"/>
      <c r="B63" s="334" t="n"/>
      <c r="C63" s="334" t="n"/>
      <c r="D63" s="340" t="n"/>
      <c r="E63" s="340" t="n"/>
      <c r="F63" s="340" t="n"/>
      <c r="G63" s="340" t="n"/>
      <c r="H63" s="340" t="n"/>
      <c r="I63" s="340" t="n"/>
    </row>
    <row r="64" ht="15" customHeight="1" s="290">
      <c r="A64" s="306">
        <f>PROJETO!A9</f>
        <v/>
      </c>
      <c r="B64" s="310">
        <f>MATERIAIS!A23</f>
        <v/>
      </c>
      <c r="C64" s="376">
        <f>MATERIAIS!G23</f>
        <v/>
      </c>
      <c r="D64" s="377">
        <f>MATERIAIS!E5</f>
        <v/>
      </c>
      <c r="E64" s="378">
        <f>C64*D64</f>
        <v/>
      </c>
      <c r="F64" s="373">
        <f>MATERIAIS!F5</f>
        <v/>
      </c>
      <c r="G64" s="345" t="n"/>
      <c r="H64" s="345" t="n"/>
      <c r="I64" s="345" t="n"/>
    </row>
    <row r="65" ht="15" customHeight="1" s="290">
      <c r="A65" s="311">
        <f>PROJETO!A9</f>
        <v/>
      </c>
      <c r="B65" s="315">
        <f>MATERIAIS!A24</f>
        <v/>
      </c>
      <c r="C65" s="379">
        <f>MATERIAIS!G24</f>
        <v/>
      </c>
      <c r="D65" s="380">
        <f>MATERIAIS!E6</f>
        <v/>
      </c>
      <c r="E65" s="381">
        <f>C65*D65</f>
        <v/>
      </c>
      <c r="F65" s="374">
        <f>MATERIAIS!F6</f>
        <v/>
      </c>
      <c r="G65" s="340" t="n"/>
      <c r="H65" s="340" t="n"/>
      <c r="I65" s="340" t="n"/>
    </row>
    <row r="66" ht="15" customHeight="1" s="290">
      <c r="A66" s="306">
        <f>PROJETO!A9</f>
        <v/>
      </c>
      <c r="B66" s="310">
        <f>MATERIAIS!A25</f>
        <v/>
      </c>
      <c r="C66" s="376">
        <f>MATERIAIS!G25</f>
        <v/>
      </c>
      <c r="D66" s="377">
        <f>MATERIAIS!E7</f>
        <v/>
      </c>
      <c r="E66" s="378">
        <f>C66*D66</f>
        <v/>
      </c>
      <c r="F66" s="373">
        <f>MATERIAIS!F7</f>
        <v/>
      </c>
      <c r="G66" s="345" t="n"/>
      <c r="H66" s="345" t="n"/>
      <c r="I66" s="345" t="n"/>
    </row>
    <row r="67" ht="15" customHeight="1" s="290">
      <c r="A67" s="311">
        <f>PROJETO!A9</f>
        <v/>
      </c>
      <c r="B67" s="315">
        <f>MATERIAIS!A26</f>
        <v/>
      </c>
      <c r="C67" s="379">
        <f>MATERIAIS!G26</f>
        <v/>
      </c>
      <c r="D67" s="380">
        <f>MATERIAIS!E8</f>
        <v/>
      </c>
      <c r="E67" s="381">
        <f>C67*D67</f>
        <v/>
      </c>
      <c r="F67" s="374">
        <f>MATERIAIS!F8</f>
        <v/>
      </c>
      <c r="G67" s="340" t="n"/>
      <c r="H67" s="340" t="n"/>
      <c r="I67" s="340" t="n"/>
    </row>
    <row r="68" ht="15" customHeight="1" s="290">
      <c r="A68" s="306">
        <f>PROJETO!A9</f>
        <v/>
      </c>
      <c r="B68" s="310">
        <f>MATERIAIS!A27</f>
        <v/>
      </c>
      <c r="C68" s="376">
        <f>MATERIAIS!G27</f>
        <v/>
      </c>
      <c r="D68" s="377">
        <f>MATERIAIS!E9</f>
        <v/>
      </c>
      <c r="E68" s="378">
        <f>C68*D68</f>
        <v/>
      </c>
      <c r="F68" s="373">
        <f>MATERIAIS!F9</f>
        <v/>
      </c>
      <c r="G68" s="345" t="n"/>
      <c r="H68" s="345" t="n"/>
      <c r="I68" s="345" t="n"/>
    </row>
    <row r="69" ht="15" customHeight="1" s="290">
      <c r="A69" s="311">
        <f>PROJETO!A9</f>
        <v/>
      </c>
      <c r="B69" s="315">
        <f>MATERIAIS!A28</f>
        <v/>
      </c>
      <c r="C69" s="379">
        <f>MATERIAIS!G28</f>
        <v/>
      </c>
      <c r="D69" s="380">
        <f>MATERIAIS!E10</f>
        <v/>
      </c>
      <c r="E69" s="381">
        <f>C69*D69</f>
        <v/>
      </c>
      <c r="F69" s="374">
        <f>MATERIAIS!F10</f>
        <v/>
      </c>
      <c r="G69" s="340" t="n"/>
      <c r="H69" s="340" t="n"/>
      <c r="I69" s="340" t="n"/>
    </row>
    <row r="70" ht="15" customHeight="1" s="290">
      <c r="A70" s="306">
        <f>PROJETO!A9</f>
        <v/>
      </c>
      <c r="B70" s="310">
        <f>MATERIAIS!A29</f>
        <v/>
      </c>
      <c r="C70" s="376">
        <f>MATERIAIS!G29</f>
        <v/>
      </c>
      <c r="D70" s="377">
        <f>MATERIAIS!E11</f>
        <v/>
      </c>
      <c r="E70" s="378">
        <f>C70*D70</f>
        <v/>
      </c>
      <c r="F70" s="373">
        <f>MATERIAIS!F11</f>
        <v/>
      </c>
      <c r="G70" s="345" t="n"/>
      <c r="H70" s="345" t="n"/>
      <c r="I70" s="345" t="n"/>
    </row>
    <row r="71" ht="15" customHeight="1" s="290">
      <c r="A71" s="311">
        <f>PROJETO!A9</f>
        <v/>
      </c>
      <c r="B71" s="315">
        <f>MATERIAIS!A30</f>
        <v/>
      </c>
      <c r="C71" s="379">
        <f>MATERIAIS!G30</f>
        <v/>
      </c>
      <c r="D71" s="380">
        <f>MATERIAIS!E12</f>
        <v/>
      </c>
      <c r="E71" s="381">
        <f>C71*D71</f>
        <v/>
      </c>
      <c r="F71" s="374">
        <f>MATERIAIS!F12</f>
        <v/>
      </c>
      <c r="G71" s="340" t="n"/>
      <c r="H71" s="340" t="n"/>
      <c r="I71" s="340" t="n"/>
    </row>
    <row r="72" ht="15" customHeight="1" s="290">
      <c r="A72" s="306">
        <f>PROJETO!A9</f>
        <v/>
      </c>
      <c r="B72" s="310">
        <f>MATERIAIS!A31</f>
        <v/>
      </c>
      <c r="C72" s="376">
        <f>MATERIAIS!G31</f>
        <v/>
      </c>
      <c r="D72" s="377">
        <f>MATERIAIS!E13</f>
        <v/>
      </c>
      <c r="E72" s="378">
        <f>C72*D72</f>
        <v/>
      </c>
      <c r="F72" s="373">
        <f>MATERIAIS!F13</f>
        <v/>
      </c>
      <c r="G72" s="345" t="n"/>
      <c r="H72" s="345" t="n"/>
      <c r="I72" s="345" t="n"/>
    </row>
    <row r="73" ht="15" customHeight="1" s="290">
      <c r="A73" s="311">
        <f>PROJETO!A9</f>
        <v/>
      </c>
      <c r="B73" s="315">
        <f>MATERIAIS!A32</f>
        <v/>
      </c>
      <c r="C73" s="379">
        <f>MATERIAIS!G32</f>
        <v/>
      </c>
      <c r="D73" s="380">
        <f>MATERIAIS!E14</f>
        <v/>
      </c>
      <c r="E73" s="381">
        <f>C73*D73</f>
        <v/>
      </c>
      <c r="F73" s="374">
        <f>MATERIAIS!F14</f>
        <v/>
      </c>
      <c r="G73" s="340" t="n"/>
      <c r="H73" s="340" t="n"/>
      <c r="I73" s="340" t="n"/>
    </row>
    <row r="74" ht="15" customHeight="1" s="290">
      <c r="A74" s="306">
        <f>PROJETO!A9</f>
        <v/>
      </c>
      <c r="B74" s="310">
        <f>MATERIAIS!A33</f>
        <v/>
      </c>
      <c r="C74" s="376">
        <f>MATERIAIS!G33</f>
        <v/>
      </c>
      <c r="D74" s="377">
        <f>MATERIAIS!E15</f>
        <v/>
      </c>
      <c r="E74" s="378">
        <f>C74*D74</f>
        <v/>
      </c>
      <c r="F74" s="373">
        <f>MATERIAIS!F15</f>
        <v/>
      </c>
      <c r="G74" s="345" t="n"/>
      <c r="H74" s="345" t="n"/>
      <c r="I74" s="345" t="n"/>
    </row>
    <row r="75" ht="15" customHeight="1" s="290">
      <c r="A75" s="311">
        <f>PROJETO!A9</f>
        <v/>
      </c>
      <c r="B75" s="315">
        <f>MATERIAIS!A34</f>
        <v/>
      </c>
      <c r="C75" s="379">
        <f>MATERIAIS!G34</f>
        <v/>
      </c>
      <c r="D75" s="380">
        <f>MATERIAIS!E16</f>
        <v/>
      </c>
      <c r="E75" s="381">
        <f>C75*D75</f>
        <v/>
      </c>
      <c r="F75" s="374">
        <f>MATERIAIS!F16</f>
        <v/>
      </c>
      <c r="G75" s="340" t="n"/>
      <c r="H75" s="340" t="n"/>
      <c r="I75" s="340" t="n"/>
    </row>
    <row r="76" ht="15" customHeight="1" s="290">
      <c r="A76" s="306">
        <f>PROJETO!A9</f>
        <v/>
      </c>
      <c r="B76" s="310">
        <f>MATERIAIS!A35</f>
        <v/>
      </c>
      <c r="C76" s="376">
        <f>MATERIAIS!G35</f>
        <v/>
      </c>
      <c r="D76" s="377">
        <f>MATERIAIS!E17</f>
        <v/>
      </c>
      <c r="E76" s="378">
        <f>C76*D76</f>
        <v/>
      </c>
      <c r="F76" s="373">
        <f>MATERIAIS!F17</f>
        <v/>
      </c>
      <c r="G76" s="345" t="n"/>
      <c r="H76" s="345" t="n"/>
      <c r="I76" s="345" t="n"/>
    </row>
    <row r="77" ht="15" customHeight="1" s="290">
      <c r="A77" s="311">
        <f>PROJETO!A9</f>
        <v/>
      </c>
      <c r="B77" s="315">
        <f>MATERIAIS!A36</f>
        <v/>
      </c>
      <c r="C77" s="379">
        <f>MATERIAIS!G36</f>
        <v/>
      </c>
      <c r="D77" s="380">
        <f>MATERIAIS!E18</f>
        <v/>
      </c>
      <c r="E77" s="381">
        <f>C77*D77</f>
        <v/>
      </c>
      <c r="F77" s="374">
        <f>MATERIAIS!F18</f>
        <v/>
      </c>
      <c r="G77" s="340" t="n"/>
      <c r="H77" s="340" t="n"/>
      <c r="I77" s="340" t="n"/>
    </row>
    <row r="78" ht="15" customHeight="1" s="290">
      <c r="A78" s="296" t="n"/>
      <c r="B78" s="349" t="n"/>
      <c r="C78" s="349" t="n"/>
      <c r="D78" s="345" t="n"/>
      <c r="E78" s="345" t="n"/>
      <c r="F78" s="345" t="n"/>
      <c r="G78" s="345" t="n"/>
      <c r="H78" s="345" t="n"/>
      <c r="I78" s="345" t="n"/>
    </row>
    <row r="79" ht="15" customHeight="1" s="290">
      <c r="A79" s="295" t="n"/>
      <c r="B79" s="334" t="n"/>
      <c r="C79" s="334" t="n"/>
      <c r="D79" s="340" t="n"/>
      <c r="E79" s="340" t="n"/>
      <c r="F79" s="340" t="n"/>
      <c r="G79" s="340" t="n"/>
      <c r="H79" s="340" t="n"/>
      <c r="I79" s="340" t="n"/>
    </row>
    <row r="80" ht="15" customHeight="1" s="290">
      <c r="A80" s="296" t="n"/>
      <c r="B80" s="349" t="n"/>
      <c r="C80" s="349" t="n"/>
      <c r="D80" s="345" t="n"/>
      <c r="E80" s="345" t="n"/>
      <c r="F80" s="345" t="n"/>
      <c r="G80" s="345" t="n"/>
      <c r="H80" s="345" t="n"/>
      <c r="I80" s="345" t="n"/>
    </row>
    <row r="81" ht="15" customHeight="1" s="290">
      <c r="A81" s="295" t="n"/>
      <c r="B81" s="334" t="n"/>
      <c r="C81" s="334" t="n"/>
      <c r="D81" s="340" t="n"/>
      <c r="E81" s="340" t="n"/>
      <c r="F81" s="340" t="n"/>
      <c r="G81" s="340" t="n"/>
      <c r="H81" s="340" t="n"/>
      <c r="I81" s="340" t="n"/>
    </row>
    <row r="82" ht="15" customHeight="1" s="290">
      <c r="A82" s="296" t="n"/>
      <c r="B82" s="349" t="n"/>
      <c r="C82" s="349" t="n"/>
      <c r="D82" s="345" t="n"/>
      <c r="E82" s="345" t="n"/>
      <c r="F82" s="345" t="n"/>
      <c r="G82" s="345" t="n"/>
      <c r="H82" s="345" t="n"/>
      <c r="I82" s="345" t="n"/>
    </row>
    <row r="83" ht="15" customHeight="1" s="290">
      <c r="A83" s="295" t="n"/>
      <c r="B83" s="334" t="n"/>
      <c r="C83" s="334" t="n"/>
      <c r="D83" s="340" t="n"/>
      <c r="E83" s="340" t="n"/>
      <c r="F83" s="340" t="n"/>
      <c r="G83" s="340" t="n"/>
      <c r="H83" s="340" t="n"/>
      <c r="I83" s="340" t="n"/>
    </row>
    <row r="84" ht="15" customHeight="1" s="290">
      <c r="A84" s="296" t="n"/>
      <c r="B84" s="349" t="n"/>
      <c r="C84" s="349" t="n"/>
      <c r="D84" s="345" t="n"/>
      <c r="E84" s="345" t="n"/>
      <c r="F84" s="345" t="n"/>
      <c r="G84" s="345" t="n"/>
      <c r="H84" s="345" t="n"/>
      <c r="I84" s="345" t="n"/>
    </row>
    <row r="85" ht="15" customHeight="1" s="290">
      <c r="A85" s="295" t="n"/>
      <c r="B85" s="334" t="n"/>
      <c r="C85" s="334" t="n"/>
      <c r="D85" s="340" t="n"/>
      <c r="E85" s="340" t="n"/>
      <c r="F85" s="340" t="n"/>
      <c r="G85" s="340" t="n"/>
      <c r="H85" s="340" t="n"/>
      <c r="I85" s="340" t="n"/>
    </row>
    <row r="86" ht="15" customHeight="1" s="290">
      <c r="A86" s="296" t="n"/>
      <c r="B86" s="349" t="n"/>
      <c r="C86" s="349" t="n"/>
      <c r="D86" s="345" t="n"/>
      <c r="E86" s="345" t="n"/>
      <c r="F86" s="345" t="n"/>
      <c r="G86" s="345" t="n"/>
      <c r="H86" s="345" t="n"/>
      <c r="I86" s="345" t="n"/>
    </row>
    <row r="87" ht="15" customHeight="1" s="290">
      <c r="A87" s="295" t="n"/>
      <c r="B87" s="334" t="n"/>
      <c r="C87" s="334" t="n"/>
      <c r="D87" s="340" t="n"/>
      <c r="E87" s="340" t="n"/>
      <c r="F87" s="340" t="n"/>
      <c r="G87" s="340" t="n"/>
      <c r="H87" s="340" t="n"/>
      <c r="I87" s="340" t="n"/>
    </row>
    <row r="88" ht="15" customHeight="1" s="290">
      <c r="A88" s="296" t="n"/>
      <c r="B88" s="349" t="n"/>
      <c r="C88" s="349" t="n"/>
      <c r="D88" s="345" t="n"/>
      <c r="E88" s="345" t="n"/>
      <c r="F88" s="345" t="n"/>
      <c r="G88" s="345" t="n"/>
      <c r="H88" s="345" t="n"/>
      <c r="I88" s="345" t="n"/>
    </row>
    <row r="89" ht="15" customHeight="1" s="290">
      <c r="A89" s="295" t="n"/>
      <c r="B89" s="334" t="n"/>
      <c r="C89" s="334" t="n"/>
      <c r="D89" s="340" t="n"/>
      <c r="E89" s="340" t="n"/>
      <c r="F89" s="340" t="n"/>
      <c r="G89" s="340" t="n"/>
      <c r="H89" s="340" t="n"/>
      <c r="I89" s="340" t="n"/>
    </row>
    <row r="90" ht="15" customHeight="1" s="290">
      <c r="A90" s="296" t="n"/>
      <c r="B90" s="349" t="n"/>
      <c r="C90" s="349" t="n"/>
      <c r="D90" s="349" t="n"/>
      <c r="E90" s="349" t="n"/>
      <c r="F90" s="349" t="n"/>
      <c r="G90" s="349" t="n"/>
      <c r="H90" s="349" t="n"/>
      <c r="I90" s="345" t="n"/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6.xml><?xml version="1.0" encoding="utf-8"?>
<worksheet xmlns="http://schemas.openxmlformats.org/spreadsheetml/2006/main">
  <sheetPr filterMode="0">
    <tabColor rgb="FF2E7D32"/>
    <outlinePr summaryBelow="1" summaryRight="1"/>
    <pageSetUpPr fitToPage="0"/>
  </sheetPr>
  <dimension ref="A1:N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sheetData>
    <row r="1" ht="27.75" customHeight="1" s="290">
      <c r="A1" s="291" t="inlineStr">
        <is>
          <t>MATERIAL EXTRAÍDO DOS DXFs — ProSanitário (fonte primária)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3" t="n"/>
    </row>
    <row r="3" ht="15" customHeight="1" s="290">
      <c r="A3" s="295" t="inlineStr">
        <is>
          <t>MATERIAIS EXTRAIDOS DOS DXF — Caixas, PVs, PIs, Conexoes, Tubos</t>
        </is>
      </c>
      <c r="B3" s="334" t="n"/>
      <c r="C3" s="334" t="n"/>
      <c r="D3" s="334" t="n"/>
      <c r="E3" s="334" t="n"/>
    </row>
    <row r="4" ht="15" customHeight="1" s="290">
      <c r="A4" s="296" t="inlineStr">
        <is>
          <t>Extraido automaticamente de 11 DXFs do projeto executivo</t>
        </is>
      </c>
      <c r="B4" s="349" t="n"/>
      <c r="C4" s="349" t="n"/>
      <c r="D4" s="349" t="n"/>
      <c r="E4" s="349" t="n"/>
    </row>
    <row r="5" ht="15" customHeight="1" s="290">
      <c r="A5" s="295" t="inlineStr">
        <is>
          <t>NUCLEO</t>
        </is>
      </c>
      <c r="B5" s="334" t="inlineStr">
        <is>
          <t>MATERIAL</t>
        </is>
      </c>
      <c r="C5" s="334" t="inlineStr">
        <is>
          <t>QTD</t>
        </is>
      </c>
      <c r="D5" s="334" t="inlineStr">
        <is>
          <t>EXT(m)</t>
        </is>
      </c>
      <c r="E5" s="334" t="inlineStr">
        <is>
          <t>FONTE</t>
        </is>
      </c>
    </row>
    <row r="6" ht="15" customHeight="1" s="290">
      <c r="A6" s="296" t="inlineStr">
        <is>
          <t>JOAO_CARLOS</t>
        </is>
      </c>
      <c r="B6" s="349" t="inlineStr">
        <is>
          <t>Conexão/Equipamento</t>
        </is>
      </c>
      <c r="C6" s="345" t="n">
        <v>314</v>
      </c>
      <c r="D6" s="349" t="n"/>
      <c r="E6" s="349" t="inlineStr">
        <is>
          <t>DXF Projeto</t>
        </is>
      </c>
    </row>
    <row r="7" ht="15" customHeight="1" s="290">
      <c r="A7" s="295" t="inlineStr">
        <is>
          <t>JOAO_CARLOS</t>
        </is>
      </c>
      <c r="B7" s="334" t="inlineStr">
        <is>
          <t>Tubo PEAD (outros)</t>
        </is>
      </c>
      <c r="C7" s="340" t="n">
        <v>305</v>
      </c>
      <c r="D7" s="340" t="n">
        <v>10075.4</v>
      </c>
      <c r="E7" s="334" t="inlineStr">
        <is>
          <t>DXF Projeto</t>
        </is>
      </c>
    </row>
    <row r="8" ht="15" customHeight="1" s="290">
      <c r="A8" s="296" t="inlineStr">
        <is>
          <t>JOAO_CARLOS</t>
        </is>
      </c>
      <c r="B8" s="349" t="inlineStr">
        <is>
          <t>Tubo PVC DN200</t>
        </is>
      </c>
      <c r="C8" s="345" t="n">
        <v>13</v>
      </c>
      <c r="D8" s="345" t="n">
        <v>382.6</v>
      </c>
      <c r="E8" s="349" t="inlineStr">
        <is>
          <t>DXF Projeto</t>
        </is>
      </c>
    </row>
    <row r="9" ht="15" customHeight="1" s="290">
      <c r="A9" s="295" t="inlineStr">
        <is>
          <t>SAO_MANOEL</t>
        </is>
      </c>
      <c r="B9" s="334" t="inlineStr">
        <is>
          <t>PI (Ponto de Inflexão)</t>
        </is>
      </c>
      <c r="C9" s="340" t="n">
        <v>4925</v>
      </c>
      <c r="D9" s="334" t="n"/>
      <c r="E9" s="334" t="inlineStr">
        <is>
          <t>DXF Projeto</t>
        </is>
      </c>
    </row>
    <row r="10" ht="15" customHeight="1" s="290">
      <c r="A10" s="296" t="inlineStr">
        <is>
          <t>SAO_MANOEL</t>
        </is>
      </c>
      <c r="B10" s="349" t="inlineStr">
        <is>
          <t>Conexão/Equipamento</t>
        </is>
      </c>
      <c r="C10" s="345" t="n">
        <v>514</v>
      </c>
      <c r="D10" s="349" t="n"/>
      <c r="E10" s="349" t="inlineStr">
        <is>
          <t>DXF Projeto</t>
        </is>
      </c>
    </row>
    <row r="11" ht="15" customHeight="1" s="290">
      <c r="A11" s="295" t="inlineStr">
        <is>
          <t>SAO_MANOEL</t>
        </is>
      </c>
      <c r="B11" s="334" t="inlineStr">
        <is>
          <t>Tubo (PAREDE-VISTA)</t>
        </is>
      </c>
      <c r="C11" s="340" t="n">
        <v>434</v>
      </c>
      <c r="D11" s="340" t="n">
        <v>81.7</v>
      </c>
      <c r="E11" s="334" t="inlineStr">
        <is>
          <t>DXF Projeto</t>
        </is>
      </c>
    </row>
    <row r="12" ht="15" customHeight="1" s="290">
      <c r="A12" s="296" t="inlineStr">
        <is>
          <t>SAO_MANOEL</t>
        </is>
      </c>
      <c r="B12" s="349" t="inlineStr">
        <is>
          <t>Tubo PEAD (outros)</t>
        </is>
      </c>
      <c r="C12" s="345" t="n">
        <v>353</v>
      </c>
      <c r="D12" s="345" t="n">
        <v>11521.8</v>
      </c>
      <c r="E12" s="349" t="inlineStr">
        <is>
          <t>DXF Projeto</t>
        </is>
      </c>
    </row>
    <row r="13" ht="15" customHeight="1" s="290">
      <c r="A13" s="295" t="inlineStr">
        <is>
          <t>SAO_MANOEL</t>
        </is>
      </c>
      <c r="B13" s="334" t="inlineStr">
        <is>
          <t>PV/Caixa (layer)</t>
        </is>
      </c>
      <c r="C13" s="340" t="n">
        <v>341</v>
      </c>
      <c r="D13" s="334" t="n"/>
      <c r="E13" s="334" t="inlineStr">
        <is>
          <t>DXF Projeto</t>
        </is>
      </c>
    </row>
    <row r="14" ht="15" customHeight="1" s="290">
      <c r="A14" s="296" t="inlineStr">
        <is>
          <t>SAO_MANOEL</t>
        </is>
      </c>
      <c r="B14" s="349" t="inlineStr">
        <is>
          <t>Tubo (PAREDE CONCRETO CORTE)</t>
        </is>
      </c>
      <c r="C14" s="345" t="n">
        <v>264</v>
      </c>
      <c r="D14" s="345" t="n">
        <v>654.4</v>
      </c>
      <c r="E14" s="349" t="inlineStr">
        <is>
          <t>DXF Projeto</t>
        </is>
      </c>
    </row>
    <row r="15" ht="15" customHeight="1" s="290">
      <c r="A15" s="295" t="inlineStr">
        <is>
          <t>SAO_MANOEL</t>
        </is>
      </c>
      <c r="B15" s="334" t="inlineStr">
        <is>
          <t>Tubo (PS_PERFIL_TUBO)</t>
        </is>
      </c>
      <c r="C15" s="340" t="n">
        <v>258</v>
      </c>
      <c r="D15" s="340" t="n">
        <v>13581.2</v>
      </c>
      <c r="E15" s="334" t="inlineStr">
        <is>
          <t>DXF Projeto</t>
        </is>
      </c>
    </row>
    <row r="16" ht="15" customHeight="1" s="290">
      <c r="A16" s="296" t="inlineStr">
        <is>
          <t>SAO_MANOEL</t>
        </is>
      </c>
      <c r="B16" s="349" t="inlineStr">
        <is>
          <t>Tubo PVC DN200</t>
        </is>
      </c>
      <c r="C16" s="345" t="n">
        <v>232</v>
      </c>
      <c r="D16" s="345" t="n">
        <v>3745.5</v>
      </c>
      <c r="E16" s="349" t="inlineStr">
        <is>
          <t>DXF Projeto</t>
        </is>
      </c>
    </row>
    <row r="17" ht="15" customHeight="1" s="290">
      <c r="A17" s="295" t="inlineStr">
        <is>
          <t>SAO_MANOEL</t>
        </is>
      </c>
      <c r="B17" s="334" t="inlineStr">
        <is>
          <t>Tubo (TUBO_DE_CONCRETO)</t>
        </is>
      </c>
      <c r="C17" s="340" t="n">
        <v>111</v>
      </c>
      <c r="D17" s="340" t="n">
        <v>1524.2</v>
      </c>
      <c r="E17" s="334" t="inlineStr">
        <is>
          <t>DXF Projeto</t>
        </is>
      </c>
    </row>
    <row r="18" ht="15" customHeight="1" s="290">
      <c r="A18" s="296" t="inlineStr">
        <is>
          <t>SAO_MANOEL</t>
        </is>
      </c>
      <c r="B18" s="349" t="inlineStr">
        <is>
          <t>Tubo (LIN - REDE EXISTENTE SECU)</t>
        </is>
      </c>
      <c r="C18" s="345" t="n">
        <v>25</v>
      </c>
      <c r="D18" s="345" t="n">
        <v>994.6</v>
      </c>
      <c r="E18" s="349" t="inlineStr">
        <is>
          <t>DXF Projeto</t>
        </is>
      </c>
    </row>
    <row r="19" ht="15" customHeight="1" s="290">
      <c r="A19" s="295" t="inlineStr">
        <is>
          <t>SAO_MANOEL</t>
        </is>
      </c>
      <c r="B19" s="334" t="inlineStr">
        <is>
          <t>Tubo (SGC-TUBOS (DESENHO BIFILA)</t>
        </is>
      </c>
      <c r="C19" s="340" t="n">
        <v>8</v>
      </c>
      <c r="D19" s="340" t="n">
        <v>4.3</v>
      </c>
      <c r="E19" s="334" t="inlineStr">
        <is>
          <t>DXF Projeto</t>
        </is>
      </c>
    </row>
    <row r="20" ht="15" customHeight="1" s="290">
      <c r="A20" s="296" t="inlineStr">
        <is>
          <t>SAO_MANOEL</t>
        </is>
      </c>
      <c r="B20" s="349" t="inlineStr">
        <is>
          <t>Tubo (LIN - REDE PROJETADA)</t>
        </is>
      </c>
      <c r="C20" s="345" t="n">
        <v>3</v>
      </c>
      <c r="D20" s="345" t="n">
        <v>704.7</v>
      </c>
      <c r="E20" s="349" t="inlineStr">
        <is>
          <t>DXF Projeto</t>
        </is>
      </c>
    </row>
    <row r="21" ht="15" customHeight="1" s="290">
      <c r="A21" s="295" t="inlineStr">
        <is>
          <t>SAO_MANOEL</t>
        </is>
      </c>
      <c r="B21" s="334" t="inlineStr">
        <is>
          <t>PV/Caixa Inspeção</t>
        </is>
      </c>
      <c r="C21" s="340" t="n">
        <v>2</v>
      </c>
      <c r="D21" s="334" t="n"/>
      <c r="E21" s="334" t="inlineStr">
        <is>
          <t>DXF Projeto</t>
        </is>
      </c>
    </row>
    <row r="22" ht="15" customHeight="1" s="290">
      <c r="A22" s="296" t="inlineStr">
        <is>
          <t>SAO_MANOEL</t>
        </is>
      </c>
      <c r="B22" s="349" t="inlineStr">
        <is>
          <t>Tubo (LIN - REDE 600 - PLUVIAL)</t>
        </is>
      </c>
      <c r="C22" s="345" t="n">
        <v>1</v>
      </c>
      <c r="D22" s="345" t="n">
        <v>207.6</v>
      </c>
      <c r="E22" s="349" t="inlineStr">
        <is>
          <t>DXF Projeto</t>
        </is>
      </c>
    </row>
    <row r="23" ht="15" customHeight="1" s="290">
      <c r="A23" s="295" t="inlineStr">
        <is>
          <t>VILA_ISRAEL</t>
        </is>
      </c>
      <c r="B23" s="334" t="inlineStr">
        <is>
          <t>Tubo PEAD (outros)</t>
        </is>
      </c>
      <c r="C23" s="340" t="n">
        <v>691</v>
      </c>
      <c r="D23" s="340" t="n">
        <v>9037.9</v>
      </c>
      <c r="E23" s="334" t="inlineStr">
        <is>
          <t>DXF Projeto</t>
        </is>
      </c>
    </row>
    <row r="24" ht="15" customHeight="1" s="290">
      <c r="A24" s="296" t="inlineStr">
        <is>
          <t>VILA_ISRAEL</t>
        </is>
      </c>
      <c r="B24" s="349" t="inlineStr">
        <is>
          <t>PV/Caixa (layer)</t>
        </is>
      </c>
      <c r="C24" s="345" t="n">
        <v>309</v>
      </c>
      <c r="D24" s="349" t="n"/>
      <c r="E24" s="349" t="inlineStr">
        <is>
          <t>DXF Projeto</t>
        </is>
      </c>
    </row>
    <row r="25" ht="15" customHeight="1" s="290">
      <c r="A25" s="295" t="inlineStr">
        <is>
          <t>VILA_ISRAEL</t>
        </is>
      </c>
      <c r="B25" s="334" t="inlineStr">
        <is>
          <t>Tubo PVC DN200</t>
        </is>
      </c>
      <c r="C25" s="340" t="n">
        <v>164</v>
      </c>
      <c r="D25" s="340" t="n">
        <v>1916.6</v>
      </c>
      <c r="E25" s="334" t="inlineStr">
        <is>
          <t>DXF Projeto</t>
        </is>
      </c>
    </row>
    <row r="26" ht="15" customHeight="1" s="290">
      <c r="A26" s="296" t="inlineStr">
        <is>
          <t>VILA_ISRAEL</t>
        </is>
      </c>
      <c r="B26" s="349" t="inlineStr">
        <is>
          <t>Tubo (PS_PERFIL_TUBO)</t>
        </is>
      </c>
      <c r="C26" s="345" t="n">
        <v>123</v>
      </c>
      <c r="D26" s="345" t="n">
        <v>3330.6</v>
      </c>
      <c r="E26" s="349" t="inlineStr">
        <is>
          <t>DXF Projeto</t>
        </is>
      </c>
    </row>
    <row r="27" ht="15" customHeight="1" s="290">
      <c r="A27" s="295" t="inlineStr">
        <is>
          <t>VILA_ISRAEL</t>
        </is>
      </c>
      <c r="B27" s="334" t="inlineStr">
        <is>
          <t>Conexão/Equipamento</t>
        </is>
      </c>
      <c r="C27" s="340" t="n">
        <v>34</v>
      </c>
      <c r="D27" s="334" t="n"/>
      <c r="E27" s="334" t="inlineStr">
        <is>
          <t>DXF Projeto</t>
        </is>
      </c>
    </row>
    <row r="28" ht="15" customHeight="1" s="290">
      <c r="A28" s="296" t="inlineStr">
        <is>
          <t>MORRO_TETEU</t>
        </is>
      </c>
      <c r="B28" s="349" t="inlineStr">
        <is>
          <t>PV/Caixa (layer)</t>
        </is>
      </c>
      <c r="C28" s="345" t="n">
        <v>753</v>
      </c>
      <c r="D28" s="349" t="n"/>
      <c r="E28" s="349" t="inlineStr">
        <is>
          <t>DXF Projeto</t>
        </is>
      </c>
    </row>
    <row r="29" ht="15" customHeight="1" s="290">
      <c r="A29" s="295" t="inlineStr">
        <is>
          <t>MORRO_TETEU</t>
        </is>
      </c>
      <c r="B29" s="334" t="inlineStr">
        <is>
          <t>Tubo PVC DN200</t>
        </is>
      </c>
      <c r="C29" s="340" t="n">
        <v>520</v>
      </c>
      <c r="D29" s="340" t="n">
        <v>8207.799999999999</v>
      </c>
      <c r="E29" s="334" t="inlineStr">
        <is>
          <t>DXF Projeto</t>
        </is>
      </c>
    </row>
    <row r="30" ht="15" customHeight="1" s="290">
      <c r="A30" s="296" t="inlineStr">
        <is>
          <t>MORRO_TETEU</t>
        </is>
      </c>
      <c r="B30" s="349" t="inlineStr">
        <is>
          <t>Tubo PEAD (outros)</t>
        </is>
      </c>
      <c r="C30" s="345" t="n">
        <v>358</v>
      </c>
      <c r="D30" s="345" t="n">
        <v>4827.4</v>
      </c>
      <c r="E30" s="349" t="inlineStr">
        <is>
          <t>DXF Projeto</t>
        </is>
      </c>
    </row>
    <row r="31" ht="15" customHeight="1" s="290">
      <c r="A31" s="295" t="inlineStr">
        <is>
          <t>MORRO_TETEU</t>
        </is>
      </c>
      <c r="B31" s="334" t="inlineStr">
        <is>
          <t>Conexão/Equipamento</t>
        </is>
      </c>
      <c r="C31" s="340" t="n">
        <v>26</v>
      </c>
      <c r="D31" s="334" t="n"/>
      <c r="E31" s="334" t="inlineStr">
        <is>
          <t>DXF Projeto</t>
        </is>
      </c>
    </row>
    <row r="32" ht="15" customHeight="1" s="290">
      <c r="A32" s="296" t="inlineStr">
        <is>
          <t>MORRO_TETEU</t>
        </is>
      </c>
      <c r="B32" s="349" t="inlineStr">
        <is>
          <t>Tubo (PS_PERFIL_TUBO)</t>
        </is>
      </c>
      <c r="C32" s="345" t="n">
        <v>16</v>
      </c>
      <c r="D32" s="345" t="n">
        <v>673.4</v>
      </c>
      <c r="E32" s="349" t="inlineStr">
        <is>
          <t>DXF Projeto</t>
        </is>
      </c>
    </row>
    <row r="33" ht="15" customHeight="1" s="290">
      <c r="A33" s="295" t="inlineStr">
        <is>
          <t>VILA_CRIADORES</t>
        </is>
      </c>
      <c r="B33" s="334" t="inlineStr">
        <is>
          <t>Tubo (PS_PERFIL_TUBO)</t>
        </is>
      </c>
      <c r="C33" s="340" t="n">
        <v>173</v>
      </c>
      <c r="D33" s="340" t="n">
        <v>8470</v>
      </c>
      <c r="E33" s="334" t="inlineStr">
        <is>
          <t>DXF Projeto</t>
        </is>
      </c>
    </row>
    <row r="34" ht="15" customHeight="1" s="290">
      <c r="A34" s="296" t="inlineStr">
        <is>
          <t>VILA_CRIADORES</t>
        </is>
      </c>
      <c r="B34" s="349" t="inlineStr">
        <is>
          <t>Tubo PEAD (outros)</t>
        </is>
      </c>
      <c r="C34" s="345" t="n">
        <v>130</v>
      </c>
      <c r="D34" s="345" t="n">
        <v>4137.9</v>
      </c>
      <c r="E34" s="349" t="inlineStr">
        <is>
          <t>DXF Projeto</t>
        </is>
      </c>
    </row>
    <row r="35" ht="15" customHeight="1" s="290">
      <c r="A35" s="295" t="inlineStr">
        <is>
          <t>VILA_CRIADORES</t>
        </is>
      </c>
      <c r="B35" s="334" t="inlineStr">
        <is>
          <t>PV/Caixa (layer)</t>
        </is>
      </c>
      <c r="C35" s="340" t="n">
        <v>128</v>
      </c>
      <c r="D35" s="334" t="n"/>
      <c r="E35" s="334" t="inlineStr">
        <is>
          <t>DXF Projeto</t>
        </is>
      </c>
    </row>
    <row r="36" ht="15" customHeight="1" s="290">
      <c r="A36" s="296" t="inlineStr">
        <is>
          <t>VILA_CRIADORES</t>
        </is>
      </c>
      <c r="B36" s="349" t="inlineStr">
        <is>
          <t>Tubo PVC DN200</t>
        </is>
      </c>
      <c r="C36" s="345" t="n">
        <v>86</v>
      </c>
      <c r="D36" s="345" t="n">
        <v>1970</v>
      </c>
      <c r="E36" s="349" t="inlineStr">
        <is>
          <t>DXF Projeto</t>
        </is>
      </c>
    </row>
    <row r="37" ht="15" customHeight="1" s="290">
      <c r="A37" s="295" t="inlineStr">
        <is>
          <t>VILA_CRIADORES</t>
        </is>
      </c>
      <c r="B37" s="334" t="inlineStr">
        <is>
          <t>Conexão/Equipamento</t>
        </is>
      </c>
      <c r="C37" s="340" t="n">
        <v>2</v>
      </c>
      <c r="D37" s="334" t="n"/>
      <c r="E37" s="334" t="inlineStr">
        <is>
          <t>DXF Projeto</t>
        </is>
      </c>
    </row>
    <row r="38" ht="15" customHeight="1" s="290">
      <c r="A38" s="296" t="inlineStr">
        <is>
          <t>PANTANAL_BAIXO</t>
        </is>
      </c>
      <c r="B38" s="349" t="inlineStr">
        <is>
          <t>Tubo PEAD (outros)</t>
        </is>
      </c>
      <c r="C38" s="345" t="n">
        <v>398</v>
      </c>
      <c r="D38" s="345" t="n">
        <v>7168.3</v>
      </c>
      <c r="E38" s="349" t="inlineStr">
        <is>
          <t>DXF Projeto</t>
        </is>
      </c>
    </row>
    <row r="39" ht="15" customHeight="1" s="290">
      <c r="A39" s="295" t="inlineStr">
        <is>
          <t>PANTANAL_BAIXO</t>
        </is>
      </c>
      <c r="B39" s="334" t="inlineStr">
        <is>
          <t>PV/Caixa (layer)</t>
        </is>
      </c>
      <c r="C39" s="340" t="n">
        <v>280</v>
      </c>
      <c r="D39" s="334" t="n"/>
      <c r="E39" s="334" t="inlineStr">
        <is>
          <t>DXF Projeto</t>
        </is>
      </c>
    </row>
    <row r="40" ht="15" customHeight="1" s="290">
      <c r="A40" s="296" t="inlineStr">
        <is>
          <t>PANTANAL_BAIXO</t>
        </is>
      </c>
      <c r="B40" s="349" t="inlineStr">
        <is>
          <t>Tubo PVC DN200</t>
        </is>
      </c>
      <c r="C40" s="345" t="n">
        <v>222</v>
      </c>
      <c r="D40" s="345" t="n">
        <v>3328.6</v>
      </c>
      <c r="E40" s="349" t="inlineStr">
        <is>
          <t>DXF Projeto</t>
        </is>
      </c>
    </row>
    <row r="41" ht="15" customHeight="1" s="290">
      <c r="A41" s="295" t="inlineStr">
        <is>
          <t>PANTANAL_BAIXO</t>
        </is>
      </c>
      <c r="B41" s="334" t="inlineStr">
        <is>
          <t>Tubo (PS_PERFIL_TUBO)</t>
        </is>
      </c>
      <c r="C41" s="340" t="n">
        <v>128</v>
      </c>
      <c r="D41" s="340" t="n">
        <v>5637.7</v>
      </c>
      <c r="E41" s="334" t="inlineStr">
        <is>
          <t>DXF Projeto</t>
        </is>
      </c>
    </row>
    <row r="42" ht="15" customHeight="1" s="290">
      <c r="A42" s="296" t="inlineStr">
        <is>
          <t>PANTANAL_BAIXO</t>
        </is>
      </c>
      <c r="B42" s="349" t="inlineStr">
        <is>
          <t>Conexão/Equipamento</t>
        </is>
      </c>
      <c r="C42" s="345" t="n">
        <v>16</v>
      </c>
      <c r="D42" s="349" t="n"/>
      <c r="E42" s="349" t="inlineStr">
        <is>
          <t>DXF Projeto</t>
        </is>
      </c>
    </row>
  </sheetData>
  <mergeCells count="1">
    <mergeCell ref="A1:N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7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L22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.71" customWidth="1" style="289" min="1" max="1"/>
    <col width="10.71" customWidth="1" style="289" min="2" max="5"/>
    <col width="7.71" customWidth="1" style="289" min="6" max="6"/>
    <col width="14.71" customWidth="1" style="289" min="7" max="7"/>
    <col width="10.71" customWidth="1" style="289" min="8" max="9"/>
    <col width="14.71" customWidth="1" style="289" min="10" max="10"/>
  </cols>
  <sheetData>
    <row r="1" ht="27.75" customHeight="1" s="290">
      <c r="A1" s="291" t="inlineStr">
        <is>
          <t>TRECHOS TODOS — 2238 trechos PV-a-PV consolidados (todos os saldos)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3" t="n"/>
    </row>
    <row r="3" ht="15" customHeight="1" s="290">
      <c r="A3" s="295" t="inlineStr">
        <is>
          <t>TODOS OS TRECHOS — 2235 trechos | 6 nucleos saldo</t>
        </is>
      </c>
      <c r="B3" s="295" t="n"/>
      <c r="C3" s="295" t="n"/>
      <c r="D3" s="334" t="n"/>
      <c r="E3" s="334" t="n"/>
      <c r="F3" s="334" t="n"/>
      <c r="G3" s="334" t="n"/>
      <c r="H3" s="334" t="n"/>
      <c r="I3" s="334" t="n"/>
      <c r="J3" s="334" t="n"/>
      <c r="K3" s="334" t="n"/>
      <c r="L3" s="334" t="n"/>
    </row>
    <row r="4" ht="15" customHeight="1" s="290">
      <c r="A4" s="296" t="inlineStr">
        <is>
          <t>Filtro por nucleo/tipo/DN/status | STATUS amarelo = atualizar com cadastro execucao</t>
        </is>
      </c>
      <c r="B4" s="296" t="n"/>
      <c r="C4" s="296" t="n"/>
      <c r="D4" s="349" t="n"/>
      <c r="E4" s="349" t="n"/>
      <c r="F4" s="349" t="n"/>
      <c r="G4" s="349" t="n"/>
      <c r="H4" s="349" t="n"/>
      <c r="I4" s="349" t="n"/>
      <c r="J4" s="349" t="n"/>
      <c r="K4" s="349" t="n"/>
      <c r="L4" s="349" t="n"/>
    </row>
    <row r="5" ht="15" customHeight="1" s="290">
      <c r="A5" s="295" t="inlineStr">
        <is>
          <t>NUCLEO</t>
        </is>
      </c>
      <c r="B5" s="295" t="inlineStr">
        <is>
          <t>TIPO</t>
        </is>
      </c>
      <c r="C5" s="295" t="inlineStr">
        <is>
          <t>ID</t>
        </is>
      </c>
      <c r="D5" s="334" t="inlineStr">
        <is>
          <t>PV INI</t>
        </is>
      </c>
      <c r="E5" s="334" t="inlineStr">
        <is>
          <t>PV FIM</t>
        </is>
      </c>
      <c r="F5" s="334" t="inlineStr">
        <is>
          <t>EXT(m)</t>
        </is>
      </c>
      <c r="G5" s="334" t="inlineStr">
        <is>
          <t>DN</t>
        </is>
      </c>
      <c r="H5" s="334" t="inlineStr">
        <is>
          <t>MATERIAL</t>
        </is>
      </c>
      <c r="I5" s="334" t="inlineStr">
        <is>
          <t>PROF(m)</t>
        </is>
      </c>
      <c r="J5" s="334" t="inlineStr">
        <is>
          <t>ESCAV(m3)</t>
        </is>
      </c>
      <c r="K5" s="334" t="inlineStr">
        <is>
          <t>DECL</t>
        </is>
      </c>
      <c r="L5" s="334" t="inlineStr">
        <is>
          <t>STATUS</t>
        </is>
      </c>
    </row>
    <row r="6" ht="15" customHeight="1" s="290">
      <c r="A6" s="296" t="inlineStr">
        <is>
          <t>CARLOS</t>
        </is>
      </c>
      <c r="B6" s="296" t="inlineStr">
        <is>
          <t>ESGOTO</t>
        </is>
      </c>
      <c r="C6" s="296" t="inlineStr">
        <is>
          <t>T-001</t>
        </is>
      </c>
      <c r="D6" s="349" t="inlineStr">
        <is>
          <t>PI 68</t>
        </is>
      </c>
      <c r="E6" s="349" t="inlineStr">
        <is>
          <t>PI 64</t>
        </is>
      </c>
      <c r="F6" s="349" t="n">
        <v>26.32</v>
      </c>
      <c r="G6" s="349" t="inlineStr">
        <is>
          <t>300</t>
        </is>
      </c>
      <c r="H6" s="349" t="inlineStr">
        <is>
          <t>Tubo PVC</t>
        </is>
      </c>
      <c r="I6" s="345" t="n">
        <v>1.59</v>
      </c>
      <c r="J6" s="349" t="n">
        <v>33.41</v>
      </c>
      <c r="K6" s="349" t="n">
        <v>0.042819</v>
      </c>
      <c r="L6" s="349" t="inlineStr">
        <is>
          <t>PENDENTE</t>
        </is>
      </c>
    </row>
    <row r="7" ht="15" customHeight="1" s="290">
      <c r="A7" s="295" t="inlineStr">
        <is>
          <t>CARLOS</t>
        </is>
      </c>
      <c r="B7" s="295" t="inlineStr">
        <is>
          <t>ESGOTO</t>
        </is>
      </c>
      <c r="C7" s="295" t="inlineStr">
        <is>
          <t>T-002</t>
        </is>
      </c>
      <c r="D7" s="334" t="inlineStr">
        <is>
          <t>PI 62</t>
        </is>
      </c>
      <c r="E7" s="334" t="inlineStr">
        <is>
          <t>PI 44</t>
        </is>
      </c>
      <c r="F7" s="334" t="n">
        <v>10.45</v>
      </c>
      <c r="G7" s="334" t="inlineStr">
        <is>
          <t>300</t>
        </is>
      </c>
      <c r="H7" s="334" t="inlineStr">
        <is>
          <t>Tubo PVC</t>
        </is>
      </c>
      <c r="I7" s="340" t="n">
        <v>3.11</v>
      </c>
      <c r="J7" s="334" t="n">
        <v>26.01</v>
      </c>
      <c r="K7" s="334" t="n">
        <v>0.246632</v>
      </c>
      <c r="L7" s="334" t="inlineStr">
        <is>
          <t>PENDENTE</t>
        </is>
      </c>
    </row>
    <row r="8" ht="15" customHeight="1" s="290">
      <c r="A8" s="296" t="inlineStr">
        <is>
          <t>CARLOS</t>
        </is>
      </c>
      <c r="B8" s="296" t="inlineStr">
        <is>
          <t>ESGOTO</t>
        </is>
      </c>
      <c r="C8" s="296" t="inlineStr">
        <is>
          <t>T-003</t>
        </is>
      </c>
      <c r="D8" s="349" t="inlineStr">
        <is>
          <t>PI 44</t>
        </is>
      </c>
      <c r="E8" s="349" t="inlineStr">
        <is>
          <t>PI 02</t>
        </is>
      </c>
      <c r="F8" s="349" t="n">
        <v>8.279999999999999</v>
      </c>
      <c r="G8" s="349" t="inlineStr">
        <is>
          <t>300</t>
        </is>
      </c>
      <c r="H8" s="349" t="inlineStr">
        <is>
          <t>Tubo PVC</t>
        </is>
      </c>
      <c r="I8" s="345" t="n">
        <v>4.32</v>
      </c>
      <c r="J8" s="349" t="n">
        <v>28.6</v>
      </c>
      <c r="K8" s="349" t="n">
        <v>0.005809</v>
      </c>
      <c r="L8" s="349" t="inlineStr">
        <is>
          <t>PENDENTE</t>
        </is>
      </c>
    </row>
    <row r="9" ht="15" customHeight="1" s="290">
      <c r="A9" s="295" t="inlineStr">
        <is>
          <t>CARLOS</t>
        </is>
      </c>
      <c r="B9" s="295" t="inlineStr">
        <is>
          <t>ESGOTO</t>
        </is>
      </c>
      <c r="C9" s="295" t="inlineStr">
        <is>
          <t>T-004</t>
        </is>
      </c>
      <c r="D9" s="334" t="inlineStr">
        <is>
          <t>PI 06</t>
        </is>
      </c>
      <c r="E9" s="334" t="inlineStr">
        <is>
          <t>PI 16</t>
        </is>
      </c>
      <c r="F9" s="334" t="n">
        <v>35.86</v>
      </c>
      <c r="G9" s="334" t="inlineStr">
        <is>
          <t>300</t>
        </is>
      </c>
      <c r="H9" s="334" t="inlineStr">
        <is>
          <t>Tubo PVC</t>
        </is>
      </c>
      <c r="I9" s="340" t="n">
        <v>1.77</v>
      </c>
      <c r="J9" s="334" t="n">
        <v>50.66</v>
      </c>
      <c r="K9" s="334" t="n">
        <v>0.043422</v>
      </c>
      <c r="L9" s="334" t="inlineStr">
        <is>
          <t>PENDENTE</t>
        </is>
      </c>
    </row>
    <row r="10" ht="15" customHeight="1" s="290">
      <c r="A10" s="296" t="inlineStr">
        <is>
          <t>CARLOS</t>
        </is>
      </c>
      <c r="B10" s="296" t="inlineStr">
        <is>
          <t>ESGOTO</t>
        </is>
      </c>
      <c r="C10" s="296" t="inlineStr">
        <is>
          <t>T-005</t>
        </is>
      </c>
      <c r="D10" s="349" t="inlineStr">
        <is>
          <t>PI 62</t>
        </is>
      </c>
      <c r="E10" s="349" t="inlineStr">
        <is>
          <t>PI 63</t>
        </is>
      </c>
      <c r="F10" s="349" t="n">
        <v>12.77</v>
      </c>
      <c r="G10" s="349" t="inlineStr">
        <is>
          <t>300</t>
        </is>
      </c>
      <c r="H10" s="349" t="inlineStr">
        <is>
          <t>Tubo PVC</t>
        </is>
      </c>
      <c r="I10" s="345" t="n">
        <v>1.87</v>
      </c>
      <c r="J10" s="349" t="n">
        <v>19.07</v>
      </c>
      <c r="K10" s="349" t="n">
        <v>0.004049</v>
      </c>
      <c r="L10" s="349" t="inlineStr">
        <is>
          <t>PENDENTE</t>
        </is>
      </c>
    </row>
    <row r="11" ht="15" customHeight="1" s="290">
      <c r="A11" s="295" t="inlineStr">
        <is>
          <t>CARLOS</t>
        </is>
      </c>
      <c r="B11" s="295" t="inlineStr">
        <is>
          <t>ESGOTO</t>
        </is>
      </c>
      <c r="C11" s="295" t="inlineStr">
        <is>
          <t>T-006</t>
        </is>
      </c>
      <c r="D11" s="334" t="inlineStr">
        <is>
          <t>PI 64</t>
        </is>
      </c>
      <c r="E11" s="334" t="inlineStr">
        <is>
          <t>PI 63</t>
        </is>
      </c>
      <c r="F11" s="334" t="n">
        <v>9.35</v>
      </c>
      <c r="G11" s="334" t="inlineStr">
        <is>
          <t>300</t>
        </is>
      </c>
      <c r="H11" s="334" t="inlineStr">
        <is>
          <t>Tubo PVC</t>
        </is>
      </c>
      <c r="I11" s="340" t="n">
        <v>1.96</v>
      </c>
      <c r="J11" s="334" t="n">
        <v>14.69</v>
      </c>
      <c r="K11" s="334" t="n">
        <v>0.004963</v>
      </c>
      <c r="L11" s="334" t="inlineStr">
        <is>
          <t>PENDENTE</t>
        </is>
      </c>
    </row>
    <row r="12" ht="15" customHeight="1" s="290">
      <c r="A12" s="296" t="inlineStr">
        <is>
          <t>CARLOS</t>
        </is>
      </c>
      <c r="B12" s="296" t="inlineStr">
        <is>
          <t>ESGOTO</t>
        </is>
      </c>
      <c r="C12" s="296" t="inlineStr">
        <is>
          <t>T-007</t>
        </is>
      </c>
      <c r="D12" s="349" t="inlineStr">
        <is>
          <t>PI 16</t>
        </is>
      </c>
      <c r="E12" s="349" t="inlineStr">
        <is>
          <t>PI 19</t>
        </is>
      </c>
      <c r="F12" s="349" t="n">
        <v>8.4</v>
      </c>
      <c r="G12" s="349" t="inlineStr">
        <is>
          <t>200</t>
        </is>
      </c>
      <c r="H12" s="349" t="inlineStr">
        <is>
          <t>Tubo PVC</t>
        </is>
      </c>
      <c r="I12" s="345" t="n">
        <v>2.6</v>
      </c>
      <c r="J12" s="349" t="n">
        <v>17.48</v>
      </c>
      <c r="K12" s="349" t="n">
        <v>0.006167</v>
      </c>
      <c r="L12" s="349" t="inlineStr">
        <is>
          <t>PENDENTE</t>
        </is>
      </c>
    </row>
    <row r="13" ht="15" customHeight="1" s="290">
      <c r="A13" s="295" t="inlineStr">
        <is>
          <t>CARLOS</t>
        </is>
      </c>
      <c r="B13" s="295" t="inlineStr">
        <is>
          <t>ESGOTO</t>
        </is>
      </c>
      <c r="C13" s="295" t="inlineStr">
        <is>
          <t>T-008</t>
        </is>
      </c>
      <c r="D13" s="334" t="inlineStr">
        <is>
          <t>PI 118</t>
        </is>
      </c>
      <c r="E13" s="334" t="inlineStr">
        <is>
          <t>PI 115</t>
        </is>
      </c>
      <c r="F13" s="334" t="n">
        <v>13.75</v>
      </c>
      <c r="G13" s="334" t="inlineStr">
        <is>
          <t>1000</t>
        </is>
      </c>
      <c r="H13" s="334" t="inlineStr">
        <is>
          <t>Tubo de Concreto</t>
        </is>
      </c>
      <c r="I13" s="340" t="n">
        <v>0.73</v>
      </c>
      <c r="J13" s="334" t="n">
        <v>8.02</v>
      </c>
      <c r="K13" s="334" t="n">
        <v>0.037876</v>
      </c>
      <c r="L13" s="334" t="inlineStr">
        <is>
          <t>PENDENTE</t>
        </is>
      </c>
    </row>
    <row r="14" ht="15" customHeight="1" s="290">
      <c r="A14" s="296" t="inlineStr">
        <is>
          <t>CARLOS</t>
        </is>
      </c>
      <c r="B14" s="296" t="inlineStr">
        <is>
          <t>ESGOTO</t>
        </is>
      </c>
      <c r="C14" s="296" t="inlineStr">
        <is>
          <t>T-009</t>
        </is>
      </c>
      <c r="D14" s="349" t="inlineStr">
        <is>
          <t>PI 115</t>
        </is>
      </c>
      <c r="E14" s="349" t="inlineStr">
        <is>
          <t>PI 113</t>
        </is>
      </c>
      <c r="F14" s="349" t="n">
        <v>11.52</v>
      </c>
      <c r="G14" s="349" t="inlineStr">
        <is>
          <t>1000</t>
        </is>
      </c>
      <c r="H14" s="349" t="inlineStr">
        <is>
          <t>Tubo de Concreto</t>
        </is>
      </c>
      <c r="I14" s="345" t="n">
        <v>0.98</v>
      </c>
      <c r="J14" s="349" t="n">
        <v>9.06</v>
      </c>
      <c r="K14" s="349" t="n">
        <v>0.003403</v>
      </c>
      <c r="L14" s="349" t="inlineStr">
        <is>
          <t>PENDENTE</t>
        </is>
      </c>
    </row>
    <row r="15" ht="15" customHeight="1" s="290">
      <c r="A15" s="295" t="inlineStr">
        <is>
          <t>CARLOS</t>
        </is>
      </c>
      <c r="B15" s="295" t="inlineStr">
        <is>
          <t>ESGOTO</t>
        </is>
      </c>
      <c r="C15" s="295" t="inlineStr">
        <is>
          <t>T-010</t>
        </is>
      </c>
      <c r="D15" s="334" t="inlineStr">
        <is>
          <t>PI 68</t>
        </is>
      </c>
      <c r="E15" s="334" t="inlineStr">
        <is>
          <t>PI 65</t>
        </is>
      </c>
      <c r="F15" s="334" t="n">
        <v>10.76</v>
      </c>
      <c r="G15" s="334" t="inlineStr">
        <is>
          <t>1000</t>
        </is>
      </c>
      <c r="H15" s="334" t="inlineStr">
        <is>
          <t>Tubo de Concreto</t>
        </is>
      </c>
      <c r="I15" s="340" t="n">
        <v>0.6899999999999999</v>
      </c>
      <c r="J15" s="334" t="n">
        <v>5.96</v>
      </c>
      <c r="K15" s="334" t="n">
        <v>0.059712</v>
      </c>
      <c r="L15" s="334" t="inlineStr">
        <is>
          <t>PENDENTE</t>
        </is>
      </c>
    </row>
    <row r="16" ht="15" customHeight="1" s="290">
      <c r="A16" s="296" t="inlineStr">
        <is>
          <t>CARLOS</t>
        </is>
      </c>
      <c r="B16" s="296" t="inlineStr">
        <is>
          <t>ESGOTO</t>
        </is>
      </c>
      <c r="C16" s="296" t="inlineStr">
        <is>
          <t>T-011</t>
        </is>
      </c>
      <c r="D16" s="349" t="inlineStr">
        <is>
          <t>PI 65</t>
        </is>
      </c>
      <c r="E16" s="349" t="inlineStr">
        <is>
          <t>PI 64</t>
        </is>
      </c>
      <c r="F16" s="349" t="n">
        <v>10.69</v>
      </c>
      <c r="G16" s="349" t="inlineStr">
        <is>
          <t>1000</t>
        </is>
      </c>
      <c r="H16" s="349" t="inlineStr">
        <is>
          <t>Tubo de Concreto</t>
        </is>
      </c>
      <c r="I16" s="345" t="n">
        <v>1.19</v>
      </c>
      <c r="J16" s="349" t="n">
        <v>10.21</v>
      </c>
      <c r="K16" s="349" t="n">
        <v>0.165529</v>
      </c>
      <c r="L16" s="349" t="inlineStr">
        <is>
          <t>PENDENTE</t>
        </is>
      </c>
    </row>
    <row r="17" ht="15" customHeight="1" s="290">
      <c r="A17" s="295" t="inlineStr">
        <is>
          <t>CARLOS</t>
        </is>
      </c>
      <c r="B17" s="295" t="inlineStr">
        <is>
          <t>ESGOTO</t>
        </is>
      </c>
      <c r="C17" s="295" t="inlineStr">
        <is>
          <t>T-012</t>
        </is>
      </c>
      <c r="D17" s="334" t="inlineStr">
        <is>
          <t>PI 64</t>
        </is>
      </c>
      <c r="E17" s="334" t="inlineStr">
        <is>
          <t>PI 63</t>
        </is>
      </c>
      <c r="F17" s="334" t="n">
        <v>9.380000000000001</v>
      </c>
      <c r="G17" s="334" t="inlineStr">
        <is>
          <t>1000</t>
        </is>
      </c>
      <c r="H17" s="334" t="inlineStr">
        <is>
          <t>Tubo de Concreto</t>
        </is>
      </c>
      <c r="I17" s="340" t="n">
        <v>1.96</v>
      </c>
      <c r="J17" s="334" t="n">
        <v>14.74</v>
      </c>
      <c r="K17" s="334" t="n">
        <v>0.004947</v>
      </c>
      <c r="L17" s="334" t="inlineStr">
        <is>
          <t>PENDENTE</t>
        </is>
      </c>
    </row>
    <row r="18" ht="15" customHeight="1" s="290">
      <c r="A18" s="296" t="inlineStr">
        <is>
          <t>CARLOS</t>
        </is>
      </c>
      <c r="B18" s="296" t="inlineStr">
        <is>
          <t>ESGOTO</t>
        </is>
      </c>
      <c r="C18" s="296" t="inlineStr">
        <is>
          <t>T-013</t>
        </is>
      </c>
      <c r="D18" s="349" t="inlineStr">
        <is>
          <t>PI 63</t>
        </is>
      </c>
      <c r="E18" s="349" t="inlineStr">
        <is>
          <t>PI 62</t>
        </is>
      </c>
      <c r="F18" s="349" t="n">
        <v>12.32</v>
      </c>
      <c r="G18" s="349" t="inlineStr">
        <is>
          <t>1000</t>
        </is>
      </c>
      <c r="H18" s="349" t="inlineStr">
        <is>
          <t>Tubo de Concreto</t>
        </is>
      </c>
      <c r="I18" s="345" t="n">
        <v>1.87</v>
      </c>
      <c r="J18" s="349" t="n">
        <v>18.4</v>
      </c>
      <c r="K18" s="349" t="n">
        <v>0.004196</v>
      </c>
      <c r="L18" s="349" t="inlineStr">
        <is>
          <t>PENDENTE</t>
        </is>
      </c>
    </row>
    <row r="19" ht="15" customHeight="1" s="290">
      <c r="A19" s="295" t="inlineStr">
        <is>
          <t>CARLOS</t>
        </is>
      </c>
      <c r="B19" s="295" t="inlineStr">
        <is>
          <t>ESGOTO</t>
        </is>
      </c>
      <c r="C19" s="295" t="inlineStr">
        <is>
          <t>T-014</t>
        </is>
      </c>
      <c r="D19" s="334" t="inlineStr">
        <is>
          <t>PI 98</t>
        </is>
      </c>
      <c r="E19" s="334" t="inlineStr">
        <is>
          <t>PI 03</t>
        </is>
      </c>
      <c r="F19" s="334" t="n">
        <v>4.03</v>
      </c>
      <c r="G19" s="334" t="inlineStr">
        <is>
          <t>200</t>
        </is>
      </c>
      <c r="H19" s="334" t="inlineStr">
        <is>
          <t>Tubo PVC</t>
        </is>
      </c>
      <c r="I19" s="340" t="n">
        <v>0.89</v>
      </c>
      <c r="J19" s="334" t="n">
        <v>2.87</v>
      </c>
      <c r="K19" s="334" t="n">
        <v>0.012878</v>
      </c>
      <c r="L19" s="334" t="inlineStr">
        <is>
          <t>PENDENTE</t>
        </is>
      </c>
    </row>
    <row r="20" ht="15" customHeight="1" s="290">
      <c r="A20" s="296" t="inlineStr">
        <is>
          <t>CARLOS</t>
        </is>
      </c>
      <c r="B20" s="296" t="inlineStr">
        <is>
          <t>ESGOTO</t>
        </is>
      </c>
      <c r="C20" s="296" t="inlineStr">
        <is>
          <t>T-015</t>
        </is>
      </c>
      <c r="D20" s="349" t="inlineStr">
        <is>
          <t>PV 01</t>
        </is>
      </c>
      <c r="E20" s="349" t="inlineStr">
        <is>
          <t>PV 02</t>
        </is>
      </c>
      <c r="F20" s="349" t="n">
        <v>20.53</v>
      </c>
      <c r="G20" s="349" t="inlineStr">
        <is>
          <t>300</t>
        </is>
      </c>
      <c r="H20" s="349" t="inlineStr">
        <is>
          <t>Tubo PVC</t>
        </is>
      </c>
      <c r="I20" s="345" t="n">
        <v>0.84</v>
      </c>
      <c r="J20" s="349" t="n">
        <v>13.82</v>
      </c>
      <c r="K20" s="349" t="n">
        <v>0.003702</v>
      </c>
      <c r="L20" s="349" t="inlineStr">
        <is>
          <t>PENDENTE</t>
        </is>
      </c>
    </row>
    <row r="21" ht="15" customHeight="1" s="290">
      <c r="A21" s="295" t="inlineStr">
        <is>
          <t>CARLOS</t>
        </is>
      </c>
      <c r="B21" s="295" t="inlineStr">
        <is>
          <t>ESGOTO</t>
        </is>
      </c>
      <c r="C21" s="295" t="inlineStr">
        <is>
          <t>T-016</t>
        </is>
      </c>
      <c r="D21" s="334" t="inlineStr">
        <is>
          <t>PV 03</t>
        </is>
      </c>
      <c r="E21" s="334" t="inlineStr">
        <is>
          <t>PV 04</t>
        </is>
      </c>
      <c r="F21" s="334" t="n">
        <v>31.7</v>
      </c>
      <c r="G21" s="334" t="inlineStr">
        <is>
          <t>300</t>
        </is>
      </c>
      <c r="H21" s="334" t="inlineStr">
        <is>
          <t>Tubo PVC</t>
        </is>
      </c>
      <c r="I21" s="340" t="n">
        <v>1.2</v>
      </c>
      <c r="J21" s="334" t="n">
        <v>30.48</v>
      </c>
      <c r="K21" s="334" t="n">
        <v>0.003555</v>
      </c>
      <c r="L21" s="334" t="inlineStr">
        <is>
          <t>PENDENTE</t>
        </is>
      </c>
    </row>
    <row r="22" ht="15" customHeight="1" s="290">
      <c r="A22" s="296" t="inlineStr">
        <is>
          <t>CARLOS</t>
        </is>
      </c>
      <c r="B22" s="296" t="inlineStr">
        <is>
          <t>ESGOTO</t>
        </is>
      </c>
      <c r="C22" s="296" t="inlineStr">
        <is>
          <t>T-017</t>
        </is>
      </c>
      <c r="D22" s="349" t="inlineStr">
        <is>
          <t>PV 02</t>
        </is>
      </c>
      <c r="E22" s="349" t="inlineStr">
        <is>
          <t>PV 03</t>
        </is>
      </c>
      <c r="F22" s="349" t="n">
        <v>19.98</v>
      </c>
      <c r="G22" s="349" t="inlineStr">
        <is>
          <t>300</t>
        </is>
      </c>
      <c r="H22" s="349" t="inlineStr">
        <is>
          <t>Tubo PVC</t>
        </is>
      </c>
      <c r="I22" s="345" t="n">
        <v>1.08</v>
      </c>
      <c r="J22" s="349" t="n">
        <v>17.21</v>
      </c>
      <c r="K22" s="349" t="n">
        <v>0.003904</v>
      </c>
      <c r="L22" s="349" t="inlineStr">
        <is>
          <t>PENDENTE</t>
        </is>
      </c>
    </row>
    <row r="23" ht="15" customHeight="1" s="290">
      <c r="A23" s="295" t="inlineStr">
        <is>
          <t>CARLOS</t>
        </is>
      </c>
      <c r="B23" s="295" t="inlineStr">
        <is>
          <t>ESGOTO</t>
        </is>
      </c>
      <c r="C23" s="295" t="inlineStr">
        <is>
          <t>T-018</t>
        </is>
      </c>
      <c r="D23" s="334" t="inlineStr">
        <is>
          <t>PV 05</t>
        </is>
      </c>
      <c r="E23" s="334" t="inlineStr">
        <is>
          <t>PV 06</t>
        </is>
      </c>
      <c r="F23" s="334" t="n">
        <v>20.66</v>
      </c>
      <c r="G23" s="334" t="inlineStr">
        <is>
          <t>300</t>
        </is>
      </c>
      <c r="H23" s="334" t="inlineStr">
        <is>
          <t>Tubo PVC</t>
        </is>
      </c>
      <c r="I23" s="340" t="n">
        <v>1.32</v>
      </c>
      <c r="J23" s="334" t="n">
        <v>21.77</v>
      </c>
      <c r="K23" s="334" t="n">
        <v>0.003679</v>
      </c>
      <c r="L23" s="334" t="inlineStr">
        <is>
          <t>PENDENTE</t>
        </is>
      </c>
    </row>
    <row r="24" ht="15" customHeight="1" s="290">
      <c r="A24" s="296" t="inlineStr">
        <is>
          <t>CARLOS</t>
        </is>
      </c>
      <c r="B24" s="296" t="inlineStr">
        <is>
          <t>ESGOTO</t>
        </is>
      </c>
      <c r="C24" s="296" t="inlineStr">
        <is>
          <t>T-019</t>
        </is>
      </c>
      <c r="D24" s="349" t="inlineStr">
        <is>
          <t>PV 04</t>
        </is>
      </c>
      <c r="E24" s="349" t="inlineStr">
        <is>
          <t>PV 05</t>
        </is>
      </c>
      <c r="F24" s="349" t="n">
        <v>24.63</v>
      </c>
      <c r="G24" s="349" t="inlineStr">
        <is>
          <t>300</t>
        </is>
      </c>
      <c r="H24" s="349" t="inlineStr">
        <is>
          <t>Tubo PVC</t>
        </is>
      </c>
      <c r="I24" s="345" t="n">
        <v>1.3</v>
      </c>
      <c r="J24" s="349" t="n">
        <v>25.59</v>
      </c>
      <c r="K24" s="349" t="n">
        <v>0.004356</v>
      </c>
      <c r="L24" s="349" t="inlineStr">
        <is>
          <t>PENDENTE</t>
        </is>
      </c>
    </row>
    <row r="25" ht="15" customHeight="1" s="290">
      <c r="A25" s="295" t="inlineStr">
        <is>
          <t>CARLOS</t>
        </is>
      </c>
      <c r="B25" s="295" t="inlineStr">
        <is>
          <t>ESGOTO</t>
        </is>
      </c>
      <c r="C25" s="295" t="inlineStr">
        <is>
          <t>T-020</t>
        </is>
      </c>
      <c r="D25" s="334" t="inlineStr">
        <is>
          <t>PV 07</t>
        </is>
      </c>
      <c r="E25" s="334" t="inlineStr">
        <is>
          <t>PV 08</t>
        </is>
      </c>
      <c r="F25" s="334" t="n">
        <v>49.5</v>
      </c>
      <c r="G25" s="334" t="inlineStr">
        <is>
          <t>300</t>
        </is>
      </c>
      <c r="H25" s="334" t="inlineStr">
        <is>
          <t>Tubo PVC</t>
        </is>
      </c>
      <c r="I25" s="340" t="n">
        <v>1.63</v>
      </c>
      <c r="J25" s="334" t="n">
        <v>64.48999999999999</v>
      </c>
      <c r="K25" s="334" t="n">
        <v>0.002525</v>
      </c>
      <c r="L25" s="334" t="inlineStr">
        <is>
          <t>PENDENTE</t>
        </is>
      </c>
    </row>
    <row r="26" ht="15" customHeight="1" s="290">
      <c r="A26" s="296" t="inlineStr">
        <is>
          <t>CARLOS</t>
        </is>
      </c>
      <c r="B26" s="296" t="inlineStr">
        <is>
          <t>ESGOTO</t>
        </is>
      </c>
      <c r="C26" s="296" t="inlineStr">
        <is>
          <t>T-021</t>
        </is>
      </c>
      <c r="D26" s="349" t="inlineStr">
        <is>
          <t>PV 08</t>
        </is>
      </c>
      <c r="E26" s="349" t="inlineStr">
        <is>
          <t>PV 09</t>
        </is>
      </c>
      <c r="F26" s="349" t="n">
        <v>48.48</v>
      </c>
      <c r="G26" s="349" t="inlineStr">
        <is>
          <t>300</t>
        </is>
      </c>
      <c r="H26" s="349" t="inlineStr">
        <is>
          <t>Tubo PVC</t>
        </is>
      </c>
      <c r="I26" s="345" t="n">
        <v>1.91</v>
      </c>
      <c r="J26" s="349" t="n">
        <v>74.06</v>
      </c>
      <c r="K26" s="349" t="n">
        <v>0.002578</v>
      </c>
      <c r="L26" s="349" t="inlineStr">
        <is>
          <t>PENDENTE</t>
        </is>
      </c>
    </row>
    <row r="27" ht="15" customHeight="1" s="290">
      <c r="A27" s="295" t="inlineStr">
        <is>
          <t>CARLOS</t>
        </is>
      </c>
      <c r="B27" s="295" t="inlineStr">
        <is>
          <t>ESGOTO</t>
        </is>
      </c>
      <c r="C27" s="295" t="inlineStr">
        <is>
          <t>T-022</t>
        </is>
      </c>
      <c r="D27" s="334" t="inlineStr">
        <is>
          <t>PV 13</t>
        </is>
      </c>
      <c r="E27" s="334" t="inlineStr">
        <is>
          <t>PV 14</t>
        </is>
      </c>
      <c r="F27" s="334" t="n">
        <v>37.95</v>
      </c>
      <c r="G27" s="334" t="inlineStr">
        <is>
          <t>300</t>
        </is>
      </c>
      <c r="H27" s="334" t="inlineStr">
        <is>
          <t>Tubo PVC</t>
        </is>
      </c>
      <c r="I27" s="340" t="n">
        <v>1.15</v>
      </c>
      <c r="J27" s="334" t="n">
        <v>34.88</v>
      </c>
      <c r="K27" s="334" t="n">
        <v>0.003689</v>
      </c>
      <c r="L27" s="334" t="inlineStr">
        <is>
          <t>PENDENTE</t>
        </is>
      </c>
    </row>
    <row r="28" ht="15" customHeight="1" s="290">
      <c r="A28" s="296" t="inlineStr">
        <is>
          <t>CARLOS</t>
        </is>
      </c>
      <c r="B28" s="296" t="inlineStr">
        <is>
          <t>ESGOTO</t>
        </is>
      </c>
      <c r="C28" s="296" t="inlineStr">
        <is>
          <t>T-023</t>
        </is>
      </c>
      <c r="D28" s="349" t="inlineStr">
        <is>
          <t>PV 14</t>
        </is>
      </c>
      <c r="E28" s="349" t="inlineStr">
        <is>
          <t>PV 15</t>
        </is>
      </c>
      <c r="F28" s="349" t="n">
        <v>49.43</v>
      </c>
      <c r="G28" s="349" t="inlineStr">
        <is>
          <t>300</t>
        </is>
      </c>
      <c r="H28" s="349" t="inlineStr">
        <is>
          <t>Tubo PVC</t>
        </is>
      </c>
      <c r="I28" s="345" t="n">
        <v>1.08</v>
      </c>
      <c r="J28" s="349" t="n">
        <v>42.79</v>
      </c>
      <c r="K28" s="349" t="n">
        <v>0.003439</v>
      </c>
      <c r="L28" s="349" t="inlineStr">
        <is>
          <t>PENDENTE</t>
        </is>
      </c>
    </row>
    <row r="29" ht="15" customHeight="1" s="290">
      <c r="A29" s="295" t="inlineStr">
        <is>
          <t>CARLOS</t>
        </is>
      </c>
      <c r="B29" s="295" t="inlineStr">
        <is>
          <t>ESGOTO</t>
        </is>
      </c>
      <c r="C29" s="295" t="inlineStr">
        <is>
          <t>T-024</t>
        </is>
      </c>
      <c r="D29" s="334" t="inlineStr">
        <is>
          <t>PV 15</t>
        </is>
      </c>
      <c r="E29" s="334" t="inlineStr">
        <is>
          <t>PV 17</t>
        </is>
      </c>
      <c r="F29" s="334" t="n">
        <v>99.45999999999999</v>
      </c>
      <c r="G29" s="334" t="inlineStr">
        <is>
          <t>300</t>
        </is>
      </c>
      <c r="H29" s="334" t="inlineStr">
        <is>
          <t>Tubo PVC</t>
        </is>
      </c>
      <c r="I29" s="340" t="n">
        <v>1.46</v>
      </c>
      <c r="J29" s="334" t="n">
        <v>116.41</v>
      </c>
      <c r="K29" s="334" t="n">
        <v>0.003519</v>
      </c>
      <c r="L29" s="334" t="inlineStr">
        <is>
          <t>PENDENTE</t>
        </is>
      </c>
    </row>
    <row r="30" ht="15" customHeight="1" s="290">
      <c r="A30" s="296" t="inlineStr">
        <is>
          <t>CARLOS</t>
        </is>
      </c>
      <c r="B30" s="296" t="inlineStr">
        <is>
          <t>ESGOTO</t>
        </is>
      </c>
      <c r="C30" s="296" t="inlineStr">
        <is>
          <t>T-025</t>
        </is>
      </c>
      <c r="D30" s="349" t="inlineStr">
        <is>
          <t>PV 18</t>
        </is>
      </c>
      <c r="E30" s="349" t="inlineStr">
        <is>
          <t>PV 19</t>
        </is>
      </c>
      <c r="F30" s="349" t="n">
        <v>35.48</v>
      </c>
      <c r="G30" s="349" t="inlineStr">
        <is>
          <t>300</t>
        </is>
      </c>
      <c r="H30" s="349" t="inlineStr">
        <is>
          <t>Tubo PVC</t>
        </is>
      </c>
      <c r="I30" s="345" t="n">
        <v>2.1</v>
      </c>
      <c r="J30" s="349" t="n">
        <v>59.75</v>
      </c>
      <c r="K30" s="349" t="n">
        <v>0.003664</v>
      </c>
      <c r="L30" s="349" t="inlineStr">
        <is>
          <t>PENDENTE</t>
        </is>
      </c>
    </row>
    <row r="31" ht="15" customHeight="1" s="290">
      <c r="A31" s="295" t="inlineStr">
        <is>
          <t>CARLOS</t>
        </is>
      </c>
      <c r="B31" s="295" t="inlineStr">
        <is>
          <t>ESGOTO</t>
        </is>
      </c>
      <c r="C31" s="295" t="inlineStr">
        <is>
          <t>T-026</t>
        </is>
      </c>
      <c r="D31" s="334" t="inlineStr">
        <is>
          <t>PV 17</t>
        </is>
      </c>
      <c r="E31" s="334" t="inlineStr">
        <is>
          <t>PV 18</t>
        </is>
      </c>
      <c r="F31" s="334" t="n">
        <v>49.5</v>
      </c>
      <c r="G31" s="334" t="inlineStr">
        <is>
          <t>300</t>
        </is>
      </c>
      <c r="H31" s="334" t="inlineStr">
        <is>
          <t>Tubo PVC</t>
        </is>
      </c>
      <c r="I31" s="340" t="n">
        <v>1.87</v>
      </c>
      <c r="J31" s="334" t="n">
        <v>74.05</v>
      </c>
      <c r="K31" s="334" t="n">
        <v>0.003434</v>
      </c>
      <c r="L31" s="334" t="inlineStr">
        <is>
          <t>PENDENTE</t>
        </is>
      </c>
    </row>
    <row r="32" ht="15" customHeight="1" s="290">
      <c r="A32" s="296" t="inlineStr">
        <is>
          <t>CARLOS</t>
        </is>
      </c>
      <c r="B32" s="296" t="inlineStr">
        <is>
          <t>ESGOTO</t>
        </is>
      </c>
      <c r="C32" s="296" t="inlineStr">
        <is>
          <t>T-027</t>
        </is>
      </c>
      <c r="D32" s="349" t="inlineStr">
        <is>
          <t>PV 20</t>
        </is>
      </c>
      <c r="E32" s="349" t="inlineStr">
        <is>
          <t>PV 21</t>
        </is>
      </c>
      <c r="F32" s="349" t="n">
        <v>47.6</v>
      </c>
      <c r="G32" s="349" t="inlineStr">
        <is>
          <t>300</t>
        </is>
      </c>
      <c r="H32" s="349" t="inlineStr">
        <is>
          <t>Tubo PVC</t>
        </is>
      </c>
      <c r="I32" s="345" t="n">
        <v>0.84</v>
      </c>
      <c r="J32" s="349" t="n">
        <v>32.18</v>
      </c>
      <c r="K32" s="349" t="n">
        <v>0.003782</v>
      </c>
      <c r="L32" s="349" t="inlineStr">
        <is>
          <t>PENDENTE</t>
        </is>
      </c>
    </row>
    <row r="33" ht="15" customHeight="1" s="290">
      <c r="A33" s="295" t="inlineStr">
        <is>
          <t>CARLOS</t>
        </is>
      </c>
      <c r="B33" s="295" t="inlineStr">
        <is>
          <t>ESGOTO</t>
        </is>
      </c>
      <c r="C33" s="295" t="inlineStr">
        <is>
          <t>T-028</t>
        </is>
      </c>
      <c r="D33" s="334" t="inlineStr">
        <is>
          <t>PV 22</t>
        </is>
      </c>
      <c r="E33" s="334" t="inlineStr">
        <is>
          <t>PV 23</t>
        </is>
      </c>
      <c r="F33" s="334" t="n">
        <v>13.17</v>
      </c>
      <c r="G33" s="334" t="inlineStr">
        <is>
          <t>300</t>
        </is>
      </c>
      <c r="H33" s="334" t="inlineStr">
        <is>
          <t>Tubo PVC</t>
        </is>
      </c>
      <c r="I33" s="340" t="n">
        <v>0.93</v>
      </c>
      <c r="J33" s="334" t="n">
        <v>9.75</v>
      </c>
      <c r="K33" s="334" t="n">
        <v>0.003797</v>
      </c>
      <c r="L33" s="334" t="inlineStr">
        <is>
          <t>PENDENTE</t>
        </is>
      </c>
    </row>
    <row r="34" ht="15" customHeight="1" s="290">
      <c r="A34" s="296" t="inlineStr">
        <is>
          <t>CARLOS</t>
        </is>
      </c>
      <c r="B34" s="296" t="inlineStr">
        <is>
          <t>ESGOTO</t>
        </is>
      </c>
      <c r="C34" s="296" t="inlineStr">
        <is>
          <t>T-029</t>
        </is>
      </c>
      <c r="D34" s="349" t="inlineStr">
        <is>
          <t>PV 21</t>
        </is>
      </c>
      <c r="E34" s="349" t="inlineStr">
        <is>
          <t>PV 22</t>
        </is>
      </c>
      <c r="F34" s="349" t="n">
        <v>22.35</v>
      </c>
      <c r="G34" s="349" t="inlineStr">
        <is>
          <t>300</t>
        </is>
      </c>
      <c r="H34" s="349" t="inlineStr">
        <is>
          <t>Tubo PVC</t>
        </is>
      </c>
      <c r="I34" s="345" t="n">
        <v>1.03</v>
      </c>
      <c r="J34" s="349" t="n">
        <v>18.51</v>
      </c>
      <c r="K34" s="349" t="n">
        <v>0.004474</v>
      </c>
      <c r="L34" s="349" t="inlineStr">
        <is>
          <t>PENDENTE</t>
        </is>
      </c>
    </row>
    <row r="35" ht="15" customHeight="1" s="290">
      <c r="A35" s="295" t="inlineStr">
        <is>
          <t>CARLOS</t>
        </is>
      </c>
      <c r="B35" s="295" t="inlineStr">
        <is>
          <t>ESGOTO</t>
        </is>
      </c>
      <c r="C35" s="295" t="inlineStr">
        <is>
          <t>T-030</t>
        </is>
      </c>
      <c r="D35" s="334" t="inlineStr">
        <is>
          <t>PV 23</t>
        </is>
      </c>
      <c r="E35" s="334" t="inlineStr">
        <is>
          <t>PV 24</t>
        </is>
      </c>
      <c r="F35" s="334" t="n">
        <v>11.07</v>
      </c>
      <c r="G35" s="334" t="inlineStr">
        <is>
          <t>300</t>
        </is>
      </c>
      <c r="H35" s="334" t="inlineStr">
        <is>
          <t>Tubo PVC</t>
        </is>
      </c>
      <c r="I35" s="340" t="n">
        <v>0.92</v>
      </c>
      <c r="J35" s="334" t="n">
        <v>8.15</v>
      </c>
      <c r="K35" s="334" t="n">
        <v>0.004517</v>
      </c>
      <c r="L35" s="334" t="inlineStr">
        <is>
          <t>PENDENTE</t>
        </is>
      </c>
    </row>
    <row r="36" ht="15" customHeight="1" s="290">
      <c r="A36" s="296" t="inlineStr">
        <is>
          <t>CARLOS</t>
        </is>
      </c>
      <c r="B36" s="296" t="inlineStr">
        <is>
          <t>ESGOTO</t>
        </is>
      </c>
      <c r="C36" s="296" t="inlineStr">
        <is>
          <t>T-031</t>
        </is>
      </c>
      <c r="D36" s="349" t="inlineStr">
        <is>
          <t>PV 24</t>
        </is>
      </c>
      <c r="E36" s="349" t="inlineStr">
        <is>
          <t>PV 25</t>
        </is>
      </c>
      <c r="F36" s="349" t="n">
        <v>21.69</v>
      </c>
      <c r="G36" s="349" t="inlineStr">
        <is>
          <t>300</t>
        </is>
      </c>
      <c r="H36" s="349" t="inlineStr">
        <is>
          <t>Tubo PVC</t>
        </is>
      </c>
      <c r="I36" s="345" t="n">
        <v>1.09</v>
      </c>
      <c r="J36" s="349" t="n">
        <v>18.91</v>
      </c>
      <c r="K36" s="349" t="n">
        <v>0.004149</v>
      </c>
      <c r="L36" s="349" t="inlineStr">
        <is>
          <t>PENDENTE</t>
        </is>
      </c>
    </row>
    <row r="37" ht="15" customHeight="1" s="290">
      <c r="A37" s="295" t="inlineStr">
        <is>
          <t>CARLOS</t>
        </is>
      </c>
      <c r="B37" s="295" t="inlineStr">
        <is>
          <t>ESGOTO</t>
        </is>
      </c>
      <c r="C37" s="295" t="inlineStr">
        <is>
          <t>T-032</t>
        </is>
      </c>
      <c r="D37" s="334" t="inlineStr">
        <is>
          <t>PV 25</t>
        </is>
      </c>
      <c r="E37" s="334" t="inlineStr">
        <is>
          <t>PV 26</t>
        </is>
      </c>
      <c r="F37" s="334" t="n">
        <v>25.1</v>
      </c>
      <c r="G37" s="334" t="inlineStr">
        <is>
          <t>300</t>
        </is>
      </c>
      <c r="H37" s="334" t="inlineStr">
        <is>
          <t>Tubo PVC</t>
        </is>
      </c>
      <c r="I37" s="340" t="n">
        <v>1.13</v>
      </c>
      <c r="J37" s="334" t="n">
        <v>22.69</v>
      </c>
      <c r="K37" s="334" t="n">
        <v>0.003984</v>
      </c>
      <c r="L37" s="334" t="inlineStr">
        <is>
          <t>PENDENTE</t>
        </is>
      </c>
    </row>
    <row r="38" ht="15" customHeight="1" s="290">
      <c r="A38" s="296" t="inlineStr">
        <is>
          <t>CARLOS</t>
        </is>
      </c>
      <c r="B38" s="296" t="inlineStr">
        <is>
          <t>ESGOTO</t>
        </is>
      </c>
      <c r="C38" s="296" t="inlineStr">
        <is>
          <t>T-033</t>
        </is>
      </c>
      <c r="D38" s="349" t="inlineStr">
        <is>
          <t>PV 26</t>
        </is>
      </c>
      <c r="E38" s="349" t="inlineStr">
        <is>
          <t>PV 27</t>
        </is>
      </c>
      <c r="F38" s="349" t="n">
        <v>18.47</v>
      </c>
      <c r="G38" s="349" t="inlineStr">
        <is>
          <t>300</t>
        </is>
      </c>
      <c r="H38" s="349" t="inlineStr">
        <is>
          <t>Tubo PVC</t>
        </is>
      </c>
      <c r="I38" s="345" t="n">
        <v>1.14</v>
      </c>
      <c r="J38" s="349" t="n">
        <v>16.77</v>
      </c>
      <c r="K38" s="349" t="n">
        <v>0.004331</v>
      </c>
      <c r="L38" s="349" t="inlineStr">
        <is>
          <t>PENDENTE</t>
        </is>
      </c>
    </row>
    <row r="39" ht="15" customHeight="1" s="290">
      <c r="A39" s="295" t="inlineStr">
        <is>
          <t>CARLOS</t>
        </is>
      </c>
      <c r="B39" s="295" t="inlineStr">
        <is>
          <t>ESGOTO</t>
        </is>
      </c>
      <c r="C39" s="295" t="inlineStr">
        <is>
          <t>T-034</t>
        </is>
      </c>
      <c r="D39" s="334" t="inlineStr">
        <is>
          <t>PV 27</t>
        </is>
      </c>
      <c r="E39" s="334" t="inlineStr">
        <is>
          <t>PV 28</t>
        </is>
      </c>
      <c r="F39" s="334" t="n">
        <v>34.71</v>
      </c>
      <c r="G39" s="334" t="inlineStr">
        <is>
          <t>300</t>
        </is>
      </c>
      <c r="H39" s="334" t="inlineStr">
        <is>
          <t>Tubo PVC</t>
        </is>
      </c>
      <c r="I39" s="340" t="n">
        <v>0.88</v>
      </c>
      <c r="J39" s="334" t="n">
        <v>24.44</v>
      </c>
      <c r="K39" s="334" t="n">
        <v>0.004322</v>
      </c>
      <c r="L39" s="334" t="inlineStr">
        <is>
          <t>PENDENTE</t>
        </is>
      </c>
    </row>
    <row r="40" ht="15" customHeight="1" s="290">
      <c r="A40" s="296" t="inlineStr">
        <is>
          <t>CARLOS</t>
        </is>
      </c>
      <c r="B40" s="296" t="inlineStr">
        <is>
          <t>ESGOTO</t>
        </is>
      </c>
      <c r="C40" s="296" t="inlineStr">
        <is>
          <t>T-035</t>
        </is>
      </c>
      <c r="D40" s="349" t="inlineStr">
        <is>
          <t>PI 108</t>
        </is>
      </c>
      <c r="E40" s="349" t="inlineStr">
        <is>
          <t>PI 109</t>
        </is>
      </c>
      <c r="F40" s="349" t="n">
        <v>4.53</v>
      </c>
      <c r="G40" s="349" t="inlineStr">
        <is>
          <t>200</t>
        </is>
      </c>
      <c r="H40" s="349" t="inlineStr">
        <is>
          <t>Tubo PVC</t>
        </is>
      </c>
      <c r="I40" s="345" t="n">
        <v>0.47</v>
      </c>
      <c r="J40" s="349" t="n">
        <v>1.72</v>
      </c>
      <c r="K40" s="349" t="n">
        <v>0.006645</v>
      </c>
      <c r="L40" s="349" t="inlineStr">
        <is>
          <t>PENDENTE</t>
        </is>
      </c>
    </row>
    <row r="41" ht="15" customHeight="1" s="290">
      <c r="A41" s="295" t="inlineStr">
        <is>
          <t>CARLOS</t>
        </is>
      </c>
      <c r="B41" s="295" t="inlineStr">
        <is>
          <t>ESGOTO</t>
        </is>
      </c>
      <c r="C41" s="295" t="inlineStr">
        <is>
          <t>T-036</t>
        </is>
      </c>
      <c r="D41" s="334" t="inlineStr">
        <is>
          <t>PI 109</t>
        </is>
      </c>
      <c r="E41" s="334" t="inlineStr">
        <is>
          <t>PI 110</t>
        </is>
      </c>
      <c r="F41" s="334" t="n">
        <v>6.7</v>
      </c>
      <c r="G41" s="334" t="inlineStr">
        <is>
          <t>200</t>
        </is>
      </c>
      <c r="H41" s="334" t="inlineStr">
        <is>
          <t>Tubo PVC</t>
        </is>
      </c>
      <c r="I41" s="340" t="n">
        <v>0.68</v>
      </c>
      <c r="J41" s="334" t="n">
        <v>3.62</v>
      </c>
      <c r="K41" s="334" t="n">
        <v>0.004358</v>
      </c>
      <c r="L41" s="334" t="inlineStr">
        <is>
          <t>PENDENTE</t>
        </is>
      </c>
    </row>
    <row r="42" ht="15" customHeight="1" s="290">
      <c r="A42" s="296" t="inlineStr">
        <is>
          <t>CARLOS</t>
        </is>
      </c>
      <c r="B42" s="296" t="inlineStr">
        <is>
          <t>ESGOTO</t>
        </is>
      </c>
      <c r="C42" s="296" t="inlineStr">
        <is>
          <t>T-037</t>
        </is>
      </c>
      <c r="D42" s="349" t="inlineStr">
        <is>
          <t>PI 18</t>
        </is>
      </c>
      <c r="E42" s="349" t="inlineStr">
        <is>
          <t>PI 17</t>
        </is>
      </c>
      <c r="F42" s="349" t="n">
        <v>6.57</v>
      </c>
      <c r="G42" s="349" t="inlineStr">
        <is>
          <t>200</t>
        </is>
      </c>
      <c r="H42" s="349" t="inlineStr">
        <is>
          <t>Tubo PVC</t>
        </is>
      </c>
      <c r="I42" s="345" t="n">
        <v>0.66</v>
      </c>
      <c r="J42" s="349" t="n">
        <v>3.48</v>
      </c>
      <c r="K42" s="349" t="n">
        <v>0.006377</v>
      </c>
      <c r="L42" s="349" t="inlineStr">
        <is>
          <t>PENDENTE</t>
        </is>
      </c>
    </row>
    <row r="43" ht="15" customHeight="1" s="290">
      <c r="A43" s="295" t="inlineStr">
        <is>
          <t>CARLOS</t>
        </is>
      </c>
      <c r="B43" s="295" t="inlineStr">
        <is>
          <t>ESGOTO</t>
        </is>
      </c>
      <c r="C43" s="295" t="inlineStr">
        <is>
          <t>T-038</t>
        </is>
      </c>
      <c r="D43" s="334" t="inlineStr">
        <is>
          <t>PI 102</t>
        </is>
      </c>
      <c r="E43" s="334" t="inlineStr">
        <is>
          <t>PI 101</t>
        </is>
      </c>
      <c r="F43" s="334" t="n">
        <v>5</v>
      </c>
      <c r="G43" s="334" t="inlineStr">
        <is>
          <t>200</t>
        </is>
      </c>
      <c r="H43" s="334" t="inlineStr">
        <is>
          <t>Tubo PVC</t>
        </is>
      </c>
      <c r="I43" s="340" t="n">
        <v>0.6</v>
      </c>
      <c r="J43" s="334" t="n">
        <v>2.42</v>
      </c>
      <c r="K43" s="334" t="n">
        <v>0.01334</v>
      </c>
      <c r="L43" s="334" t="inlineStr">
        <is>
          <t>PENDENTE</t>
        </is>
      </c>
    </row>
    <row r="44" ht="15" customHeight="1" s="290">
      <c r="A44" s="296" t="inlineStr">
        <is>
          <t>CARLOS</t>
        </is>
      </c>
      <c r="B44" s="296" t="inlineStr">
        <is>
          <t>ESGOTO</t>
        </is>
      </c>
      <c r="C44" s="296" t="inlineStr">
        <is>
          <t>T-039</t>
        </is>
      </c>
      <c r="D44" s="349" t="inlineStr">
        <is>
          <t>PI 03</t>
        </is>
      </c>
      <c r="E44" s="349" t="inlineStr">
        <is>
          <t>PI 98</t>
        </is>
      </c>
      <c r="F44" s="349" t="n">
        <v>5</v>
      </c>
      <c r="G44" s="349" t="inlineStr">
        <is>
          <t>200</t>
        </is>
      </c>
      <c r="H44" s="349" t="inlineStr">
        <is>
          <t>Tubo PVC</t>
        </is>
      </c>
      <c r="I44" s="345" t="n">
        <v>0.89</v>
      </c>
      <c r="J44" s="349" t="n">
        <v>3.56</v>
      </c>
      <c r="K44" s="349" t="n">
        <v>0.01038</v>
      </c>
      <c r="L44" s="349" t="inlineStr">
        <is>
          <t>PENDENTE</t>
        </is>
      </c>
    </row>
    <row r="45" ht="15" customHeight="1" s="290">
      <c r="A45" s="295" t="inlineStr">
        <is>
          <t>CARLOS</t>
        </is>
      </c>
      <c r="B45" s="295" t="inlineStr">
        <is>
          <t>ESGOTO</t>
        </is>
      </c>
      <c r="C45" s="295" t="inlineStr">
        <is>
          <t>T-040</t>
        </is>
      </c>
      <c r="D45" s="334" t="inlineStr">
        <is>
          <t>PI 101</t>
        </is>
      </c>
      <c r="E45" s="334" t="inlineStr">
        <is>
          <t>PI 100</t>
        </is>
      </c>
      <c r="F45" s="334" t="n">
        <v>5</v>
      </c>
      <c r="G45" s="334" t="inlineStr">
        <is>
          <t>200</t>
        </is>
      </c>
      <c r="H45" s="334" t="inlineStr">
        <is>
          <t>Tubo PVC</t>
        </is>
      </c>
      <c r="I45" s="340" t="n">
        <v>0.58</v>
      </c>
      <c r="J45" s="334" t="n">
        <v>2.31</v>
      </c>
      <c r="K45" s="334" t="n">
        <v>0.01098</v>
      </c>
      <c r="L45" s="334" t="inlineStr">
        <is>
          <t>PENDENTE</t>
        </is>
      </c>
    </row>
    <row r="46" ht="15" customHeight="1" s="290">
      <c r="A46" s="296" t="inlineStr">
        <is>
          <t>CARLOS</t>
        </is>
      </c>
      <c r="B46" s="296" t="inlineStr">
        <is>
          <t>ESGOTO</t>
        </is>
      </c>
      <c r="C46" s="296" t="inlineStr">
        <is>
          <t>T-041</t>
        </is>
      </c>
      <c r="D46" s="349" t="inlineStr">
        <is>
          <t>PI 100</t>
        </is>
      </c>
      <c r="E46" s="349" t="inlineStr">
        <is>
          <t>PI 03</t>
        </is>
      </c>
      <c r="F46" s="349" t="n">
        <v>5</v>
      </c>
      <c r="G46" s="349" t="inlineStr">
        <is>
          <t>200</t>
        </is>
      </c>
      <c r="H46" s="349" t="inlineStr">
        <is>
          <t>Tubo PVC</t>
        </is>
      </c>
      <c r="I46" s="345" t="n">
        <v>0.88</v>
      </c>
      <c r="J46" s="349" t="n">
        <v>3.51</v>
      </c>
      <c r="K46" s="349" t="n">
        <v>0.013</v>
      </c>
      <c r="L46" s="349" t="inlineStr">
        <is>
          <t>PENDENTE</t>
        </is>
      </c>
    </row>
    <row r="47" ht="15" customHeight="1" s="290">
      <c r="A47" s="295" t="inlineStr">
        <is>
          <t>CARLOS</t>
        </is>
      </c>
      <c r="B47" s="295" t="inlineStr">
        <is>
          <t>ESGOTO</t>
        </is>
      </c>
      <c r="C47" s="295" t="inlineStr">
        <is>
          <t>T-042</t>
        </is>
      </c>
      <c r="D47" s="334" t="inlineStr">
        <is>
          <t>PI 10</t>
        </is>
      </c>
      <c r="E47" s="334" t="inlineStr">
        <is>
          <t>PI 08</t>
        </is>
      </c>
      <c r="F47" s="334" t="n">
        <v>20.71</v>
      </c>
      <c r="G47" s="334" t="inlineStr">
        <is>
          <t>200</t>
        </is>
      </c>
      <c r="H47" s="334" t="inlineStr">
        <is>
          <t>Tubo PVC</t>
        </is>
      </c>
      <c r="I47" s="340" t="n">
        <v>0.77</v>
      </c>
      <c r="J47" s="334" t="n">
        <v>12.77</v>
      </c>
      <c r="K47" s="334" t="n">
        <v>0.006987</v>
      </c>
      <c r="L47" s="334" t="inlineStr">
        <is>
          <t>PENDENTE</t>
        </is>
      </c>
    </row>
    <row r="48" ht="15" customHeight="1" s="290">
      <c r="A48" s="296" t="inlineStr">
        <is>
          <t>CARLOS</t>
        </is>
      </c>
      <c r="B48" s="296" t="inlineStr">
        <is>
          <t>ESGOTO</t>
        </is>
      </c>
      <c r="C48" s="296" t="inlineStr">
        <is>
          <t>T-043</t>
        </is>
      </c>
      <c r="D48" s="349" t="inlineStr">
        <is>
          <t>PI 10</t>
        </is>
      </c>
      <c r="E48" s="349" t="inlineStr">
        <is>
          <t>PI 12</t>
        </is>
      </c>
      <c r="F48" s="349" t="n">
        <v>3.51</v>
      </c>
      <c r="G48" s="349" t="inlineStr">
        <is>
          <t>200</t>
        </is>
      </c>
      <c r="H48" s="349" t="inlineStr">
        <is>
          <t>Tubo PVC</t>
        </is>
      </c>
      <c r="I48" s="345" t="n">
        <v>0.49</v>
      </c>
      <c r="J48" s="349" t="n">
        <v>1.39</v>
      </c>
      <c r="K48" s="349" t="n">
        <v>0.177749</v>
      </c>
      <c r="L48" s="349" t="inlineStr">
        <is>
          <t>PENDENTE</t>
        </is>
      </c>
    </row>
    <row r="49" ht="15" customHeight="1" s="290">
      <c r="A49" s="295" t="inlineStr">
        <is>
          <t>CARLOS</t>
        </is>
      </c>
      <c r="B49" s="295" t="inlineStr">
        <is>
          <t>ESGOTO</t>
        </is>
      </c>
      <c r="C49" s="295" t="inlineStr">
        <is>
          <t>T-044</t>
        </is>
      </c>
      <c r="D49" s="334" t="inlineStr">
        <is>
          <t>PI 41</t>
        </is>
      </c>
      <c r="E49" s="334" t="inlineStr">
        <is>
          <t>PI 35</t>
        </is>
      </c>
      <c r="F49" s="334" t="n">
        <v>22.27</v>
      </c>
      <c r="G49" s="334" t="inlineStr">
        <is>
          <t>200</t>
        </is>
      </c>
      <c r="H49" s="334" t="inlineStr">
        <is>
          <t>Tubo PVC</t>
        </is>
      </c>
      <c r="I49" s="340" t="n">
        <v>3.69</v>
      </c>
      <c r="J49" s="334" t="n">
        <v>65.83</v>
      </c>
      <c r="K49" s="334" t="n">
        <v>0.011307</v>
      </c>
      <c r="L49" s="334" t="inlineStr">
        <is>
          <t>PENDENTE</t>
        </is>
      </c>
    </row>
    <row r="50" ht="15" customHeight="1" s="290">
      <c r="A50" s="296" t="inlineStr">
        <is>
          <t>CARLOS</t>
        </is>
      </c>
      <c r="B50" s="296" t="inlineStr">
        <is>
          <t>ESGOTO</t>
        </is>
      </c>
      <c r="C50" s="296" t="inlineStr">
        <is>
          <t>T-045</t>
        </is>
      </c>
      <c r="D50" s="349" t="inlineStr">
        <is>
          <t>PI 314</t>
        </is>
      </c>
      <c r="E50" s="349" t="inlineStr">
        <is>
          <t>PI 56</t>
        </is>
      </c>
      <c r="F50" s="349" t="n">
        <v>5.16</v>
      </c>
      <c r="G50" s="349" t="inlineStr">
        <is>
          <t>200</t>
        </is>
      </c>
      <c r="H50" s="349" t="inlineStr">
        <is>
          <t>Tubo PVC</t>
        </is>
      </c>
      <c r="I50" s="345" t="n">
        <v>0.59</v>
      </c>
      <c r="J50" s="349" t="n">
        <v>2.42</v>
      </c>
      <c r="K50" s="349" t="n">
        <v>0.111609</v>
      </c>
      <c r="L50" s="349" t="inlineStr">
        <is>
          <t>PENDENTE</t>
        </is>
      </c>
    </row>
    <row r="51" ht="15" customHeight="1" s="290">
      <c r="A51" s="295" t="inlineStr">
        <is>
          <t>CARLOS</t>
        </is>
      </c>
      <c r="B51" s="295" t="inlineStr">
        <is>
          <t>AGUA</t>
        </is>
      </c>
      <c r="C51" s="295" t="inlineStr">
        <is>
          <t>T-001</t>
        </is>
      </c>
      <c r="D51" s="334" t="inlineStr">
        <is>
          <t>PI 314</t>
        </is>
      </c>
      <c r="E51" s="334" t="inlineStr">
        <is>
          <t>PI 56</t>
        </is>
      </c>
      <c r="F51" s="334" t="n">
        <v>5.16</v>
      </c>
      <c r="G51" s="334" t="inlineStr">
        <is>
          <t>200</t>
        </is>
      </c>
      <c r="H51" s="334" t="inlineStr">
        <is>
          <t>Tubo PVC</t>
        </is>
      </c>
      <c r="I51" s="340" t="n">
        <v>0.59</v>
      </c>
      <c r="J51" s="334" t="n">
        <v>2.42</v>
      </c>
      <c r="K51" s="334" t="n">
        <v>0.111609</v>
      </c>
      <c r="L51" s="334" t="inlineStr">
        <is>
          <t>PENDENTE</t>
        </is>
      </c>
    </row>
    <row r="52" ht="15" customHeight="1" s="290">
      <c r="A52" s="296" t="inlineStr">
        <is>
          <t>CARLOS</t>
        </is>
      </c>
      <c r="B52" s="296" t="inlineStr">
        <is>
          <t>AGUA</t>
        </is>
      </c>
      <c r="C52" s="296" t="inlineStr">
        <is>
          <t>T-002</t>
        </is>
      </c>
      <c r="D52" s="349" t="inlineStr">
        <is>
          <t>PI 06</t>
        </is>
      </c>
      <c r="E52" s="349" t="inlineStr">
        <is>
          <t>PI 13</t>
        </is>
      </c>
      <c r="F52" s="349" t="n">
        <v>2</v>
      </c>
      <c r="G52" s="349" t="inlineStr">
        <is>
          <t>200</t>
        </is>
      </c>
      <c r="H52" s="349" t="inlineStr">
        <is>
          <t>Tubo PVC</t>
        </is>
      </c>
      <c r="I52" s="345" t="n">
        <v>1.43</v>
      </c>
      <c r="J52" s="349" t="n">
        <v>2.28</v>
      </c>
      <c r="K52" s="349" t="n">
        <v>0.56865</v>
      </c>
      <c r="L52" s="349" t="inlineStr">
        <is>
          <t>PENDENTE</t>
        </is>
      </c>
    </row>
    <row r="53" ht="15" customHeight="1" s="290">
      <c r="A53" s="295" t="inlineStr">
        <is>
          <t>CARLOS</t>
        </is>
      </c>
      <c r="B53" s="295" t="inlineStr">
        <is>
          <t>AGUA</t>
        </is>
      </c>
      <c r="C53" s="295" t="inlineStr">
        <is>
          <t>T-003</t>
        </is>
      </c>
      <c r="D53" s="334" t="inlineStr">
        <is>
          <t>PI 43</t>
        </is>
      </c>
      <c r="E53" s="334" t="inlineStr">
        <is>
          <t>PI 44</t>
        </is>
      </c>
      <c r="F53" s="334" t="n">
        <v>2</v>
      </c>
      <c r="G53" s="334" t="inlineStr">
        <is>
          <t>200</t>
        </is>
      </c>
      <c r="H53" s="334" t="inlineStr">
        <is>
          <t>Tubo PVC</t>
        </is>
      </c>
      <c r="I53" s="340" t="n">
        <v>4.32</v>
      </c>
      <c r="J53" s="334" t="n">
        <v>6.91</v>
      </c>
      <c r="K53" s="334" t="n">
        <v>0.02405</v>
      </c>
      <c r="L53" s="334" t="inlineStr">
        <is>
          <t>PENDENTE</t>
        </is>
      </c>
    </row>
    <row r="54" ht="15" customHeight="1" s="290">
      <c r="A54" s="296" t="inlineStr">
        <is>
          <t>CARLOS</t>
        </is>
      </c>
      <c r="B54" s="296" t="inlineStr">
        <is>
          <t>AGUA</t>
        </is>
      </c>
      <c r="C54" s="296" t="inlineStr">
        <is>
          <t>T-004</t>
        </is>
      </c>
      <c r="D54" s="349" t="inlineStr">
        <is>
          <t>PI 62</t>
        </is>
      </c>
      <c r="E54" s="349" t="inlineStr">
        <is>
          <t>PI 63</t>
        </is>
      </c>
      <c r="F54" s="349" t="n">
        <v>2</v>
      </c>
      <c r="G54" s="349" t="inlineStr">
        <is>
          <t>200</t>
        </is>
      </c>
      <c r="H54" s="349" t="inlineStr">
        <is>
          <t>Tubo PVC</t>
        </is>
      </c>
      <c r="I54" s="345" t="n">
        <v>1.87</v>
      </c>
      <c r="J54" s="349" t="n">
        <v>2.99</v>
      </c>
      <c r="K54" s="349" t="n">
        <v>0.02585</v>
      </c>
      <c r="L54" s="349" t="inlineStr">
        <is>
          <t>PENDENTE</t>
        </is>
      </c>
    </row>
    <row r="55" ht="15" customHeight="1" s="290">
      <c r="A55" s="295" t="inlineStr">
        <is>
          <t>CARLOS</t>
        </is>
      </c>
      <c r="B55" s="295" t="inlineStr">
        <is>
          <t>AGUA</t>
        </is>
      </c>
      <c r="C55" s="295" t="inlineStr">
        <is>
          <t>T-005</t>
        </is>
      </c>
      <c r="D55" s="334" t="inlineStr">
        <is>
          <t>PI 63</t>
        </is>
      </c>
      <c r="E55" s="334" t="inlineStr">
        <is>
          <t>PI 64</t>
        </is>
      </c>
      <c r="F55" s="334" t="n">
        <v>2</v>
      </c>
      <c r="G55" s="334" t="inlineStr">
        <is>
          <t>200</t>
        </is>
      </c>
      <c r="H55" s="334" t="inlineStr">
        <is>
          <t>Tubo PVC</t>
        </is>
      </c>
      <c r="I55" s="340" t="n">
        <v>1.96</v>
      </c>
      <c r="J55" s="334" t="n">
        <v>3.14</v>
      </c>
      <c r="K55" s="334" t="n">
        <v>0.0232</v>
      </c>
      <c r="L55" s="334" t="inlineStr">
        <is>
          <t>PENDENTE</t>
        </is>
      </c>
    </row>
    <row r="56" ht="15" customHeight="1" s="290">
      <c r="A56" s="296" t="inlineStr">
        <is>
          <t>CARLOS</t>
        </is>
      </c>
      <c r="B56" s="296" t="inlineStr">
        <is>
          <t>AGUA</t>
        </is>
      </c>
      <c r="C56" s="296" t="inlineStr">
        <is>
          <t>T-006</t>
        </is>
      </c>
      <c r="D56" s="349" t="inlineStr">
        <is>
          <t>PI 65</t>
        </is>
      </c>
      <c r="E56" s="349" t="inlineStr">
        <is>
          <t>PI 68</t>
        </is>
      </c>
      <c r="F56" s="349" t="n">
        <v>2</v>
      </c>
      <c r="G56" s="349" t="inlineStr">
        <is>
          <t>200</t>
        </is>
      </c>
      <c r="H56" s="349" t="inlineStr">
        <is>
          <t>Tubo PVC</t>
        </is>
      </c>
      <c r="I56" s="345" t="n">
        <v>0.6899999999999999</v>
      </c>
      <c r="J56" s="349" t="n">
        <v>1.11</v>
      </c>
      <c r="K56" s="349" t="n">
        <v>0.32125</v>
      </c>
      <c r="L56" s="349" t="inlineStr">
        <is>
          <t>PENDENTE</t>
        </is>
      </c>
    </row>
    <row r="57" ht="15" customHeight="1" s="290">
      <c r="A57" s="295" t="inlineStr">
        <is>
          <t>CARLOS</t>
        </is>
      </c>
      <c r="B57" s="295" t="inlineStr">
        <is>
          <t>AGUA</t>
        </is>
      </c>
      <c r="C57" s="295" t="inlineStr">
        <is>
          <t>T-007</t>
        </is>
      </c>
      <c r="D57" s="334" t="inlineStr">
        <is>
          <t>PI 237</t>
        </is>
      </c>
      <c r="E57" s="334" t="inlineStr">
        <is>
          <t>PI 234</t>
        </is>
      </c>
      <c r="F57" s="334" t="n">
        <v>2</v>
      </c>
      <c r="G57" s="334" t="inlineStr">
        <is>
          <t>200</t>
        </is>
      </c>
      <c r="H57" s="334" t="inlineStr">
        <is>
          <t>Tubo PVC</t>
        </is>
      </c>
      <c r="I57" s="340" t="n">
        <v>0.3</v>
      </c>
      <c r="J57" s="334" t="n">
        <v>0.48</v>
      </c>
      <c r="K57" s="334" t="n">
        <v>0.1</v>
      </c>
      <c r="L57" s="334" t="inlineStr">
        <is>
          <t>PENDENTE</t>
        </is>
      </c>
    </row>
    <row r="58" ht="15" customHeight="1" s="290">
      <c r="A58" s="296" t="inlineStr">
        <is>
          <t>CARLOS</t>
        </is>
      </c>
      <c r="B58" s="296" t="inlineStr">
        <is>
          <t>AGUA</t>
        </is>
      </c>
      <c r="C58" s="296" t="inlineStr">
        <is>
          <t>T-008</t>
        </is>
      </c>
      <c r="D58" s="349" t="inlineStr">
        <is>
          <t>PI 68</t>
        </is>
      </c>
      <c r="E58" s="349" t="inlineStr">
        <is>
          <t>PI 234</t>
        </is>
      </c>
      <c r="F58" s="349" t="n">
        <v>2</v>
      </c>
      <c r="G58" s="349" t="inlineStr">
        <is>
          <t>200</t>
        </is>
      </c>
      <c r="H58" s="349" t="inlineStr">
        <is>
          <t>Tubo PVC</t>
        </is>
      </c>
      <c r="I58" s="345" t="n">
        <v>0.6899999999999999</v>
      </c>
      <c r="J58" s="349" t="n">
        <v>1.11</v>
      </c>
      <c r="K58" s="349" t="n">
        <v>0.22775</v>
      </c>
      <c r="L58" s="349" t="inlineStr">
        <is>
          <t>PENDENTE</t>
        </is>
      </c>
    </row>
    <row r="59" ht="15" customHeight="1" s="290">
      <c r="A59" s="295" t="inlineStr">
        <is>
          <t>CARLOS</t>
        </is>
      </c>
      <c r="B59" s="295" t="inlineStr">
        <is>
          <t>AGUA</t>
        </is>
      </c>
      <c r="C59" s="295" t="inlineStr">
        <is>
          <t>T-009</t>
        </is>
      </c>
      <c r="D59" s="334" t="inlineStr">
        <is>
          <t>PI 234</t>
        </is>
      </c>
      <c r="E59" s="334" t="inlineStr">
        <is>
          <t>PI 235</t>
        </is>
      </c>
      <c r="F59" s="334" t="n">
        <v>2</v>
      </c>
      <c r="G59" s="334" t="inlineStr">
        <is>
          <t>200</t>
        </is>
      </c>
      <c r="H59" s="334" t="inlineStr">
        <is>
          <t>Tubo PVC</t>
        </is>
      </c>
      <c r="I59" s="340" t="n">
        <v>0.33</v>
      </c>
      <c r="J59" s="334" t="n">
        <v>0.52</v>
      </c>
      <c r="K59" s="334" t="n">
        <v>0.08</v>
      </c>
      <c r="L59" s="334" t="inlineStr">
        <is>
          <t>PENDENTE</t>
        </is>
      </c>
    </row>
    <row r="60" ht="15" customHeight="1" s="290">
      <c r="A60" s="296" t="inlineStr">
        <is>
          <t>CARLOS</t>
        </is>
      </c>
      <c r="B60" s="296" t="inlineStr">
        <is>
          <t>AGUA</t>
        </is>
      </c>
      <c r="C60" s="296" t="inlineStr">
        <is>
          <t>T-010</t>
        </is>
      </c>
      <c r="D60" s="349" t="inlineStr">
        <is>
          <t>PI 70</t>
        </is>
      </c>
      <c r="E60" s="349" t="inlineStr">
        <is>
          <t>PI 71</t>
        </is>
      </c>
      <c r="F60" s="349" t="n">
        <v>2</v>
      </c>
      <c r="G60" s="349" t="inlineStr">
        <is>
          <t>200</t>
        </is>
      </c>
      <c r="H60" s="349" t="inlineStr">
        <is>
          <t>Tubo PVC</t>
        </is>
      </c>
      <c r="I60" s="345" t="n">
        <v>1.37</v>
      </c>
      <c r="J60" s="349" t="n">
        <v>2.19</v>
      </c>
      <c r="K60" s="349" t="n">
        <v>0.23205</v>
      </c>
      <c r="L60" s="349" t="inlineStr">
        <is>
          <t>PENDENTE</t>
        </is>
      </c>
    </row>
    <row r="61" ht="15" customHeight="1" s="290">
      <c r="A61" s="295" t="inlineStr">
        <is>
          <t>CARLOS</t>
        </is>
      </c>
      <c r="B61" s="295" t="inlineStr">
        <is>
          <t>AGUA</t>
        </is>
      </c>
      <c r="C61" s="295" t="inlineStr">
        <is>
          <t>T-011</t>
        </is>
      </c>
      <c r="D61" s="334" t="inlineStr">
        <is>
          <t>PI 78</t>
        </is>
      </c>
      <c r="E61" s="334" t="inlineStr">
        <is>
          <t>PI 82</t>
        </is>
      </c>
      <c r="F61" s="334" t="n">
        <v>2</v>
      </c>
      <c r="G61" s="334" t="inlineStr">
        <is>
          <t>200</t>
        </is>
      </c>
      <c r="H61" s="334" t="inlineStr">
        <is>
          <t>Tubo PVC</t>
        </is>
      </c>
      <c r="I61" s="340" t="n">
        <v>0.7</v>
      </c>
      <c r="J61" s="334" t="n">
        <v>1.12</v>
      </c>
      <c r="K61" s="334" t="n">
        <v>0.4342</v>
      </c>
      <c r="L61" s="334" t="inlineStr">
        <is>
          <t>PENDENTE</t>
        </is>
      </c>
    </row>
    <row r="62" ht="15" customHeight="1" s="290">
      <c r="A62" s="296" t="inlineStr">
        <is>
          <t>CARLOS</t>
        </is>
      </c>
      <c r="B62" s="296" t="inlineStr">
        <is>
          <t>AGUA</t>
        </is>
      </c>
      <c r="C62" s="296" t="inlineStr">
        <is>
          <t>T-012</t>
        </is>
      </c>
      <c r="D62" s="349" t="inlineStr">
        <is>
          <t>PI 225</t>
        </is>
      </c>
      <c r="E62" s="349" t="inlineStr">
        <is>
          <t>PI 222</t>
        </is>
      </c>
      <c r="F62" s="349" t="n">
        <v>2</v>
      </c>
      <c r="G62" s="349" t="inlineStr">
        <is>
          <t>200</t>
        </is>
      </c>
      <c r="H62" s="349" t="inlineStr">
        <is>
          <t>Tubo PVC</t>
        </is>
      </c>
      <c r="I62" s="345" t="n">
        <v>0.2</v>
      </c>
      <c r="J62" s="349" t="n">
        <v>0.32</v>
      </c>
      <c r="K62" s="349" t="n">
        <v>0.19925</v>
      </c>
      <c r="L62" s="349" t="inlineStr">
        <is>
          <t>PENDENTE</t>
        </is>
      </c>
    </row>
    <row r="63" ht="15" customHeight="1" s="290">
      <c r="A63" s="295" t="inlineStr">
        <is>
          <t>CARLOS</t>
        </is>
      </c>
      <c r="B63" s="295" t="inlineStr">
        <is>
          <t>AGUA</t>
        </is>
      </c>
      <c r="C63" s="295" t="inlineStr">
        <is>
          <t>T-013</t>
        </is>
      </c>
      <c r="D63" s="334" t="inlineStr">
        <is>
          <t>PI 92</t>
        </is>
      </c>
      <c r="E63" s="334" t="inlineStr">
        <is>
          <t>PI 76</t>
        </is>
      </c>
      <c r="F63" s="334" t="n">
        <v>2</v>
      </c>
      <c r="G63" s="334" t="inlineStr">
        <is>
          <t>200</t>
        </is>
      </c>
      <c r="H63" s="334" t="inlineStr">
        <is>
          <t>Tubo PVC</t>
        </is>
      </c>
      <c r="I63" s="340" t="n">
        <v>1.73</v>
      </c>
      <c r="J63" s="334" t="n">
        <v>2.78</v>
      </c>
      <c r="K63" s="334" t="n">
        <v>0.2036</v>
      </c>
      <c r="L63" s="334" t="inlineStr">
        <is>
          <t>PENDENTE</t>
        </is>
      </c>
    </row>
    <row r="64" ht="15" customHeight="1" s="290">
      <c r="A64" s="296" t="inlineStr">
        <is>
          <t>CARLOS</t>
        </is>
      </c>
      <c r="B64" s="296" t="inlineStr">
        <is>
          <t>AGUA</t>
        </is>
      </c>
      <c r="C64" s="296" t="inlineStr">
        <is>
          <t>T-014</t>
        </is>
      </c>
      <c r="D64" s="349" t="inlineStr">
        <is>
          <t>PI 221</t>
        </is>
      </c>
      <c r="E64" s="349" t="inlineStr">
        <is>
          <t>PI 222</t>
        </is>
      </c>
      <c r="F64" s="349" t="n">
        <v>2</v>
      </c>
      <c r="G64" s="349" t="inlineStr">
        <is>
          <t>200</t>
        </is>
      </c>
      <c r="H64" s="349" t="inlineStr">
        <is>
          <t>Tubo PVC</t>
        </is>
      </c>
      <c r="I64" s="345" t="n">
        <v>0.35</v>
      </c>
      <c r="J64" s="349" t="n">
        <v>0.5600000000000001</v>
      </c>
      <c r="K64" s="349" t="n">
        <v>0.3519</v>
      </c>
      <c r="L64" s="349" t="inlineStr">
        <is>
          <t>PENDENTE</t>
        </is>
      </c>
    </row>
    <row r="65" ht="15" customHeight="1" s="290">
      <c r="A65" s="295" t="inlineStr">
        <is>
          <t>CARLOS</t>
        </is>
      </c>
      <c r="B65" s="295" t="inlineStr">
        <is>
          <t>AGUA</t>
        </is>
      </c>
      <c r="C65" s="295" t="inlineStr">
        <is>
          <t>T-015</t>
        </is>
      </c>
      <c r="D65" s="334" t="inlineStr">
        <is>
          <t>PI 98</t>
        </is>
      </c>
      <c r="E65" s="334" t="inlineStr">
        <is>
          <t>PI 106</t>
        </is>
      </c>
      <c r="F65" s="334" t="n">
        <v>2</v>
      </c>
      <c r="G65" s="334" t="inlineStr">
        <is>
          <t>200</t>
        </is>
      </c>
      <c r="H65" s="334" t="inlineStr">
        <is>
          <t>Tubo PVC</t>
        </is>
      </c>
      <c r="I65" s="340" t="n">
        <v>0.97</v>
      </c>
      <c r="J65" s="334" t="n">
        <v>1.55</v>
      </c>
      <c r="K65" s="334" t="n">
        <v>0.24785</v>
      </c>
      <c r="L65" s="334" t="inlineStr">
        <is>
          <t>PENDENTE</t>
        </is>
      </c>
    </row>
    <row r="66" ht="15" customHeight="1" s="290">
      <c r="A66" s="296" t="inlineStr">
        <is>
          <t>CARLOS</t>
        </is>
      </c>
      <c r="B66" s="296" t="inlineStr">
        <is>
          <t>AGUA</t>
        </is>
      </c>
      <c r="C66" s="296" t="inlineStr">
        <is>
          <t>T-016</t>
        </is>
      </c>
      <c r="D66" s="349" t="inlineStr">
        <is>
          <t>PI 213</t>
        </is>
      </c>
      <c r="E66" s="349" t="inlineStr">
        <is>
          <t>PI 211</t>
        </is>
      </c>
      <c r="F66" s="349" t="n">
        <v>2</v>
      </c>
      <c r="G66" s="349" t="inlineStr">
        <is>
          <t>200</t>
        </is>
      </c>
      <c r="H66" s="349" t="inlineStr">
        <is>
          <t>Tubo PVC</t>
        </is>
      </c>
      <c r="I66" s="345" t="n">
        <v>0.3</v>
      </c>
      <c r="J66" s="349" t="n">
        <v>0.48</v>
      </c>
      <c r="K66" s="349" t="n">
        <v>0.02</v>
      </c>
      <c r="L66" s="349" t="inlineStr">
        <is>
          <t>PENDENTE</t>
        </is>
      </c>
    </row>
    <row r="67" ht="15" customHeight="1" s="290">
      <c r="A67" s="295" t="inlineStr">
        <is>
          <t>CARLOS</t>
        </is>
      </c>
      <c r="B67" s="295" t="inlineStr">
        <is>
          <t>AGUA</t>
        </is>
      </c>
      <c r="C67" s="295" t="inlineStr">
        <is>
          <t>T-017</t>
        </is>
      </c>
      <c r="D67" s="334" t="inlineStr">
        <is>
          <t>PI 113</t>
        </is>
      </c>
      <c r="E67" s="334" t="inlineStr">
        <is>
          <t>PI 114</t>
        </is>
      </c>
      <c r="F67" s="334" t="n">
        <v>2</v>
      </c>
      <c r="G67" s="334" t="inlineStr">
        <is>
          <t>200</t>
        </is>
      </c>
      <c r="H67" s="334" t="inlineStr">
        <is>
          <t>Tubo PVC</t>
        </is>
      </c>
      <c r="I67" s="340" t="n">
        <v>0.88</v>
      </c>
      <c r="J67" s="334" t="n">
        <v>1.41</v>
      </c>
      <c r="K67" s="334" t="n">
        <v>0.01135</v>
      </c>
      <c r="L67" s="334" t="inlineStr">
        <is>
          <t>PENDENTE</t>
        </is>
      </c>
    </row>
    <row r="68" ht="15" customHeight="1" s="290">
      <c r="A68" s="296" t="inlineStr">
        <is>
          <t>CARLOS</t>
        </is>
      </c>
      <c r="B68" s="296" t="inlineStr">
        <is>
          <t>AGUA</t>
        </is>
      </c>
      <c r="C68" s="296" t="inlineStr">
        <is>
          <t>T-018</t>
        </is>
      </c>
      <c r="D68" s="349" t="inlineStr">
        <is>
          <t>PI 114</t>
        </is>
      </c>
      <c r="E68" s="349" t="inlineStr">
        <is>
          <t>PI 115</t>
        </is>
      </c>
      <c r="F68" s="349" t="n">
        <v>2</v>
      </c>
      <c r="G68" s="349" t="inlineStr">
        <is>
          <t>200</t>
        </is>
      </c>
      <c r="H68" s="349" t="inlineStr">
        <is>
          <t>Tubo PVC</t>
        </is>
      </c>
      <c r="I68" s="345" t="n">
        <v>1</v>
      </c>
      <c r="J68" s="349" t="n">
        <v>1.6</v>
      </c>
      <c r="K68" s="349" t="n">
        <v>0.00825</v>
      </c>
      <c r="L68" s="349" t="inlineStr">
        <is>
          <t>PENDENTE</t>
        </is>
      </c>
    </row>
    <row r="69" ht="15" customHeight="1" s="290">
      <c r="A69" s="295" t="inlineStr">
        <is>
          <t>CARLOS</t>
        </is>
      </c>
      <c r="B69" s="295" t="inlineStr">
        <is>
          <t>AGUA</t>
        </is>
      </c>
      <c r="C69" s="295" t="inlineStr">
        <is>
          <t>T-019</t>
        </is>
      </c>
      <c r="D69" s="334" t="inlineStr">
        <is>
          <t>PI 118</t>
        </is>
      </c>
      <c r="E69" s="334" t="inlineStr">
        <is>
          <t>PI 125</t>
        </is>
      </c>
      <c r="F69" s="334" t="n">
        <v>2</v>
      </c>
      <c r="G69" s="334" t="inlineStr">
        <is>
          <t>200</t>
        </is>
      </c>
      <c r="H69" s="334" t="inlineStr">
        <is>
          <t>Tubo PVC</t>
        </is>
      </c>
      <c r="I69" s="340" t="n">
        <v>0.39</v>
      </c>
      <c r="J69" s="334" t="n">
        <v>0.62</v>
      </c>
      <c r="K69" s="334" t="n">
        <v>0.0163</v>
      </c>
      <c r="L69" s="334" t="inlineStr">
        <is>
          <t>PENDENTE</t>
        </is>
      </c>
    </row>
    <row r="70" ht="15" customHeight="1" s="290">
      <c r="A70" s="296" t="inlineStr">
        <is>
          <t>CARLOS</t>
        </is>
      </c>
      <c r="B70" s="296" t="inlineStr">
        <is>
          <t>AGUA</t>
        </is>
      </c>
      <c r="C70" s="296" t="inlineStr">
        <is>
          <t>T-020</t>
        </is>
      </c>
      <c r="D70" s="349" t="inlineStr">
        <is>
          <t>PI 196</t>
        </is>
      </c>
      <c r="E70" s="349" t="inlineStr">
        <is>
          <t>PI 200</t>
        </is>
      </c>
      <c r="F70" s="349" t="n">
        <v>2</v>
      </c>
      <c r="G70" s="349" t="inlineStr">
        <is>
          <t>200</t>
        </is>
      </c>
      <c r="H70" s="349" t="inlineStr">
        <is>
          <t>Tubo PVC</t>
        </is>
      </c>
      <c r="I70" s="345" t="n">
        <v>0.3</v>
      </c>
      <c r="J70" s="349" t="n">
        <v>0.48</v>
      </c>
      <c r="K70" s="349" t="n">
        <v>0.08</v>
      </c>
      <c r="L70" s="349" t="inlineStr">
        <is>
          <t>PENDENTE</t>
        </is>
      </c>
    </row>
    <row r="71" ht="15" customHeight="1" s="290">
      <c r="A71" s="295" t="inlineStr">
        <is>
          <t>CARLOS</t>
        </is>
      </c>
      <c r="B71" s="295" t="inlineStr">
        <is>
          <t>AGUA</t>
        </is>
      </c>
      <c r="C71" s="295" t="inlineStr">
        <is>
          <t>T-021</t>
        </is>
      </c>
      <c r="D71" s="334" t="inlineStr">
        <is>
          <t>PI 129</t>
        </is>
      </c>
      <c r="E71" s="334" t="inlineStr">
        <is>
          <t>PI 126</t>
        </is>
      </c>
      <c r="F71" s="334" t="n">
        <v>2</v>
      </c>
      <c r="G71" s="334" t="inlineStr">
        <is>
          <t>200</t>
        </is>
      </c>
      <c r="H71" s="334" t="inlineStr">
        <is>
          <t>Tubo PVC</t>
        </is>
      </c>
      <c r="I71" s="340" t="n">
        <v>0.27</v>
      </c>
      <c r="J71" s="334" t="n">
        <v>0.43</v>
      </c>
      <c r="K71" s="334" t="n">
        <v>0.01</v>
      </c>
      <c r="L71" s="334" t="inlineStr">
        <is>
          <t>PENDENTE</t>
        </is>
      </c>
    </row>
    <row r="72" ht="15" customHeight="1" s="290">
      <c r="A72" s="296" t="inlineStr">
        <is>
          <t>CARLOS</t>
        </is>
      </c>
      <c r="B72" s="296" t="inlineStr">
        <is>
          <t>AGUA</t>
        </is>
      </c>
      <c r="C72" s="296" t="inlineStr">
        <is>
          <t>T-022</t>
        </is>
      </c>
      <c r="D72" s="349" t="inlineStr">
        <is>
          <t>PI 190</t>
        </is>
      </c>
      <c r="E72" s="349" t="inlineStr">
        <is>
          <t>PI 193</t>
        </is>
      </c>
      <c r="F72" s="349" t="n">
        <v>2</v>
      </c>
      <c r="G72" s="349" t="inlineStr">
        <is>
          <t>200</t>
        </is>
      </c>
      <c r="H72" s="349" t="inlineStr">
        <is>
          <t>Tubo PVC</t>
        </is>
      </c>
      <c r="I72" s="345" t="n">
        <v>0.22</v>
      </c>
      <c r="J72" s="349" t="n">
        <v>0.35</v>
      </c>
      <c r="K72" s="349" t="n">
        <v>0.0416</v>
      </c>
      <c r="L72" s="349" t="inlineStr">
        <is>
          <t>PENDENTE</t>
        </is>
      </c>
    </row>
    <row r="73" ht="15" customHeight="1" s="290">
      <c r="A73" s="295" t="inlineStr">
        <is>
          <t>CARLOS</t>
        </is>
      </c>
      <c r="B73" s="295" t="inlineStr">
        <is>
          <t>AGUA</t>
        </is>
      </c>
      <c r="C73" s="295" t="inlineStr">
        <is>
          <t>T-023</t>
        </is>
      </c>
      <c r="D73" s="334" t="inlineStr">
        <is>
          <t>PI 135</t>
        </is>
      </c>
      <c r="E73" s="334" t="inlineStr">
        <is>
          <t>PI 136</t>
        </is>
      </c>
      <c r="F73" s="334" t="n">
        <v>2</v>
      </c>
      <c r="G73" s="334" t="inlineStr">
        <is>
          <t>200</t>
        </is>
      </c>
      <c r="H73" s="334" t="inlineStr">
        <is>
          <t>Tubo PVC</t>
        </is>
      </c>
      <c r="I73" s="340" t="n">
        <v>0.36</v>
      </c>
      <c r="J73" s="334" t="n">
        <v>0.58</v>
      </c>
      <c r="K73" s="334" t="n">
        <v>0.14</v>
      </c>
      <c r="L73" s="334" t="inlineStr">
        <is>
          <t>PENDENTE</t>
        </is>
      </c>
    </row>
    <row r="74" ht="15" customHeight="1" s="290">
      <c r="A74" s="296" t="inlineStr">
        <is>
          <t>CARLOS</t>
        </is>
      </c>
      <c r="B74" s="296" t="inlineStr">
        <is>
          <t>AGUA</t>
        </is>
      </c>
      <c r="C74" s="296" t="inlineStr">
        <is>
          <t>T-024</t>
        </is>
      </c>
      <c r="D74" s="349" t="inlineStr">
        <is>
          <t>PI 137</t>
        </is>
      </c>
      <c r="E74" s="349" t="inlineStr">
        <is>
          <t>PI 136</t>
        </is>
      </c>
      <c r="F74" s="349" t="n">
        <v>2</v>
      </c>
      <c r="G74" s="349" t="inlineStr">
        <is>
          <t>200</t>
        </is>
      </c>
      <c r="H74" s="349" t="inlineStr">
        <is>
          <t>Tubo PVC</t>
        </is>
      </c>
      <c r="I74" s="345" t="n">
        <v>0.31</v>
      </c>
      <c r="J74" s="349" t="n">
        <v>0.5</v>
      </c>
      <c r="K74" s="349" t="n">
        <v>0.155</v>
      </c>
      <c r="L74" s="349" t="inlineStr">
        <is>
          <t>PENDENTE</t>
        </is>
      </c>
    </row>
    <row r="75" ht="15" customHeight="1" s="290">
      <c r="A75" s="295" t="inlineStr">
        <is>
          <t>CARLOS</t>
        </is>
      </c>
      <c r="B75" s="295" t="inlineStr">
        <is>
          <t>AGUA</t>
        </is>
      </c>
      <c r="C75" s="295" t="inlineStr">
        <is>
          <t>T-025</t>
        </is>
      </c>
      <c r="D75" s="334" t="inlineStr">
        <is>
          <t>PI 117</t>
        </is>
      </c>
      <c r="E75" s="334" t="inlineStr">
        <is>
          <t>PI 02</t>
        </is>
      </c>
      <c r="F75" s="334" t="n">
        <v>2</v>
      </c>
      <c r="G75" s="334" t="inlineStr">
        <is>
          <t>200</t>
        </is>
      </c>
      <c r="H75" s="334" t="inlineStr">
        <is>
          <t>Tubo PVC</t>
        </is>
      </c>
      <c r="I75" s="340" t="n">
        <v>0.3</v>
      </c>
      <c r="J75" s="334" t="n">
        <v>0.48</v>
      </c>
      <c r="K75" s="334" t="n">
        <v>0.8165</v>
      </c>
      <c r="L75" s="334" t="inlineStr">
        <is>
          <t>PENDENTE</t>
        </is>
      </c>
    </row>
    <row r="76" ht="15" customHeight="1" s="290">
      <c r="A76" s="296" t="inlineStr">
        <is>
          <t>CARLOS</t>
        </is>
      </c>
      <c r="B76" s="296" t="inlineStr">
        <is>
          <t>AGUA</t>
        </is>
      </c>
      <c r="C76" s="296" t="inlineStr">
        <is>
          <t>T-026</t>
        </is>
      </c>
      <c r="D76" s="349" t="inlineStr">
        <is>
          <t>PI 145</t>
        </is>
      </c>
      <c r="E76" s="349" t="inlineStr">
        <is>
          <t>PI 170</t>
        </is>
      </c>
      <c r="F76" s="349" t="n">
        <v>2</v>
      </c>
      <c r="G76" s="349" t="inlineStr">
        <is>
          <t>200</t>
        </is>
      </c>
      <c r="H76" s="349" t="inlineStr">
        <is>
          <t>Tubo PVC</t>
        </is>
      </c>
      <c r="I76" s="345" t="n">
        <v>0.3</v>
      </c>
      <c r="J76" s="349" t="n">
        <v>0.48</v>
      </c>
      <c r="K76" s="349" t="n">
        <v>0.8774999999999999</v>
      </c>
      <c r="L76" s="349" t="inlineStr">
        <is>
          <t>PENDENTE</t>
        </is>
      </c>
    </row>
    <row r="77" ht="15" customHeight="1" s="290">
      <c r="A77" s="295" t="inlineStr">
        <is>
          <t>CARLOS</t>
        </is>
      </c>
      <c r="B77" s="295" t="inlineStr">
        <is>
          <t>AGUA</t>
        </is>
      </c>
      <c r="C77" s="295" t="inlineStr">
        <is>
          <t>T-027</t>
        </is>
      </c>
      <c r="D77" s="334" t="inlineStr">
        <is>
          <t>PI 182</t>
        </is>
      </c>
      <c r="E77" s="334" t="inlineStr">
        <is>
          <t>PI 181</t>
        </is>
      </c>
      <c r="F77" s="334" t="n">
        <v>2</v>
      </c>
      <c r="G77" s="334" t="inlineStr">
        <is>
          <t>200</t>
        </is>
      </c>
      <c r="H77" s="334" t="inlineStr">
        <is>
          <t>Tubo PVC</t>
        </is>
      </c>
      <c r="I77" s="340" t="n">
        <v>0.18</v>
      </c>
      <c r="J77" s="334" t="n">
        <v>0.29</v>
      </c>
      <c r="K77" s="334" t="n">
        <v>0.005</v>
      </c>
      <c r="L77" s="334" t="inlineStr">
        <is>
          <t>PENDENTE</t>
        </is>
      </c>
    </row>
    <row r="78" ht="15" customHeight="1" s="290">
      <c r="A78" s="296" t="inlineStr">
        <is>
          <t>CARLOS</t>
        </is>
      </c>
      <c r="B78" s="296" t="inlineStr">
        <is>
          <t>AGUA</t>
        </is>
      </c>
      <c r="C78" s="296" t="inlineStr">
        <is>
          <t>T-028</t>
        </is>
      </c>
      <c r="D78" s="349" t="inlineStr">
        <is>
          <t>PI 146</t>
        </is>
      </c>
      <c r="E78" s="349" t="inlineStr">
        <is>
          <t>PI 145</t>
        </is>
      </c>
      <c r="F78" s="349" t="n">
        <v>2</v>
      </c>
      <c r="G78" s="349" t="inlineStr">
        <is>
          <t>200</t>
        </is>
      </c>
      <c r="H78" s="349" t="inlineStr">
        <is>
          <t>Tubo PVC</t>
        </is>
      </c>
      <c r="I78" s="345" t="n">
        <v>0.19</v>
      </c>
      <c r="J78" s="349" t="n">
        <v>0.3</v>
      </c>
      <c r="K78" s="349" t="n">
        <v>0.023</v>
      </c>
      <c r="L78" s="349" t="inlineStr">
        <is>
          <t>PENDENTE</t>
        </is>
      </c>
    </row>
    <row r="79" ht="15" customHeight="1" s="290">
      <c r="A79" s="295" t="inlineStr">
        <is>
          <t>CARLOS</t>
        </is>
      </c>
      <c r="B79" s="295" t="inlineStr">
        <is>
          <t>AGUA</t>
        </is>
      </c>
      <c r="C79" s="295" t="inlineStr">
        <is>
          <t>T-029</t>
        </is>
      </c>
      <c r="D79" s="334" t="inlineStr">
        <is>
          <t>PI 151</t>
        </is>
      </c>
      <c r="E79" s="334" t="inlineStr">
        <is>
          <t>PI 152</t>
        </is>
      </c>
      <c r="F79" s="334" t="n">
        <v>2</v>
      </c>
      <c r="G79" s="334" t="inlineStr">
        <is>
          <t>200</t>
        </is>
      </c>
      <c r="H79" s="334" t="inlineStr">
        <is>
          <t>Tubo PVC</t>
        </is>
      </c>
      <c r="I79" s="340" t="n">
        <v>0.53</v>
      </c>
      <c r="J79" s="334" t="n">
        <v>0.84</v>
      </c>
      <c r="K79" s="334" t="n">
        <v>0.01065</v>
      </c>
      <c r="L79" s="334" t="inlineStr">
        <is>
          <t>PENDENTE</t>
        </is>
      </c>
    </row>
    <row r="80" ht="15" customHeight="1" s="290">
      <c r="A80" s="296" t="inlineStr">
        <is>
          <t>CARLOS</t>
        </is>
      </c>
      <c r="B80" s="296" t="inlineStr">
        <is>
          <t>AGUA</t>
        </is>
      </c>
      <c r="C80" s="296" t="inlineStr">
        <is>
          <t>T-030</t>
        </is>
      </c>
      <c r="D80" s="349" t="inlineStr">
        <is>
          <t>PI 151</t>
        </is>
      </c>
      <c r="E80" s="349" t="inlineStr">
        <is>
          <t>PI 146</t>
        </is>
      </c>
      <c r="F80" s="349" t="n">
        <v>2</v>
      </c>
      <c r="G80" s="349" t="inlineStr">
        <is>
          <t>200</t>
        </is>
      </c>
      <c r="H80" s="349" t="inlineStr">
        <is>
          <t>Tubo PVC</t>
        </is>
      </c>
      <c r="I80" s="345" t="n">
        <v>0.26</v>
      </c>
      <c r="J80" s="349" t="n">
        <v>0.42</v>
      </c>
      <c r="K80" s="349" t="n">
        <v>0.2243</v>
      </c>
      <c r="L80" s="349" t="inlineStr">
        <is>
          <t>PENDENTE</t>
        </is>
      </c>
    </row>
    <row r="81" ht="15" customHeight="1" s="290">
      <c r="A81" s="295" t="inlineStr">
        <is>
          <t>CARLOS</t>
        </is>
      </c>
      <c r="B81" s="295" t="inlineStr">
        <is>
          <t>AGUA</t>
        </is>
      </c>
      <c r="C81" s="295" t="inlineStr">
        <is>
          <t>T-031</t>
        </is>
      </c>
      <c r="D81" s="334" t="inlineStr">
        <is>
          <t>PI 152</t>
        </is>
      </c>
      <c r="E81" s="334" t="inlineStr">
        <is>
          <t>PI 151</t>
        </is>
      </c>
      <c r="F81" s="334" t="n">
        <v>2</v>
      </c>
      <c r="G81" s="334" t="inlineStr">
        <is>
          <t>200</t>
        </is>
      </c>
      <c r="H81" s="334" t="inlineStr">
        <is>
          <t>Tubo PVC</t>
        </is>
      </c>
      <c r="I81" s="340" t="n">
        <v>0.53</v>
      </c>
      <c r="J81" s="334" t="n">
        <v>0.84</v>
      </c>
      <c r="K81" s="334" t="n">
        <v>0.01065</v>
      </c>
      <c r="L81" s="334" t="inlineStr">
        <is>
          <t>PENDENTE</t>
        </is>
      </c>
    </row>
    <row r="82" ht="15" customHeight="1" s="290">
      <c r="A82" s="296" t="inlineStr">
        <is>
          <t>CARLOS</t>
        </is>
      </c>
      <c r="B82" s="296" t="inlineStr">
        <is>
          <t>AGUA</t>
        </is>
      </c>
      <c r="C82" s="296" t="inlineStr">
        <is>
          <t>T-032</t>
        </is>
      </c>
      <c r="D82" s="349" t="inlineStr">
        <is>
          <t>PI 161</t>
        </is>
      </c>
      <c r="E82" s="349" t="inlineStr">
        <is>
          <t>PI 152</t>
        </is>
      </c>
      <c r="F82" s="349" t="n">
        <v>2</v>
      </c>
      <c r="G82" s="349" t="inlineStr">
        <is>
          <t>200</t>
        </is>
      </c>
      <c r="H82" s="349" t="inlineStr">
        <is>
          <t>Tubo PVC</t>
        </is>
      </c>
      <c r="I82" s="345" t="n">
        <v>0.61</v>
      </c>
      <c r="J82" s="349" t="n">
        <v>0.98</v>
      </c>
      <c r="K82" s="349" t="n">
        <v>0.06645</v>
      </c>
      <c r="L82" s="349" t="inlineStr">
        <is>
          <t>PENDENTE</t>
        </is>
      </c>
    </row>
    <row r="83" ht="15" customHeight="1" s="290">
      <c r="A83" s="295" t="inlineStr">
        <is>
          <t>CARLOS</t>
        </is>
      </c>
      <c r="B83" s="295" t="inlineStr">
        <is>
          <t>AGUA</t>
        </is>
      </c>
      <c r="C83" s="295" t="inlineStr">
        <is>
          <t>T-033</t>
        </is>
      </c>
      <c r="D83" s="334" t="inlineStr">
        <is>
          <t>PI 161</t>
        </is>
      </c>
      <c r="E83" s="334" t="inlineStr">
        <is>
          <t>PI 141</t>
        </is>
      </c>
      <c r="F83" s="334" t="n">
        <v>2</v>
      </c>
      <c r="G83" s="334" t="inlineStr">
        <is>
          <t>200</t>
        </is>
      </c>
      <c r="H83" s="334" t="inlineStr">
        <is>
          <t>Tubo PVC</t>
        </is>
      </c>
      <c r="I83" s="340" t="n">
        <v>0.55</v>
      </c>
      <c r="J83" s="334" t="n">
        <v>0.87</v>
      </c>
      <c r="K83" s="334" t="n">
        <v>0.0949</v>
      </c>
      <c r="L83" s="334" t="inlineStr">
        <is>
          <t>PENDENTE</t>
        </is>
      </c>
    </row>
    <row r="84" ht="15" customHeight="1" s="290">
      <c r="A84" s="296" t="inlineStr">
        <is>
          <t>CARLOS</t>
        </is>
      </c>
      <c r="B84" s="296" t="inlineStr">
        <is>
          <t>AGUA</t>
        </is>
      </c>
      <c r="C84" s="296" t="inlineStr">
        <is>
          <t>T-034</t>
        </is>
      </c>
      <c r="D84" s="349" t="inlineStr">
        <is>
          <t>PI 175</t>
        </is>
      </c>
      <c r="E84" s="349" t="inlineStr">
        <is>
          <t>PI 174</t>
        </is>
      </c>
      <c r="F84" s="349" t="n">
        <v>2</v>
      </c>
      <c r="G84" s="349" t="inlineStr">
        <is>
          <t>200</t>
        </is>
      </c>
      <c r="H84" s="349" t="inlineStr">
        <is>
          <t>Tubo PVC</t>
        </is>
      </c>
      <c r="I84" s="345" t="n">
        <v>0.27</v>
      </c>
      <c r="J84" s="349" t="n">
        <v>0.43</v>
      </c>
      <c r="K84" s="349" t="n">
        <v>0.04085</v>
      </c>
      <c r="L84" s="349" t="inlineStr">
        <is>
          <t>PENDENTE</t>
        </is>
      </c>
    </row>
    <row r="85" ht="15" customHeight="1" s="290">
      <c r="A85" s="295" t="inlineStr">
        <is>
          <t>CARLOS</t>
        </is>
      </c>
      <c r="B85" s="295" t="inlineStr">
        <is>
          <t>AGUA</t>
        </is>
      </c>
      <c r="C85" s="295" t="inlineStr">
        <is>
          <t>T-035</t>
        </is>
      </c>
      <c r="D85" s="334" t="inlineStr">
        <is>
          <t>PI 160</t>
        </is>
      </c>
      <c r="E85" s="334" t="inlineStr">
        <is>
          <t>PI 159</t>
        </is>
      </c>
      <c r="F85" s="334" t="n">
        <v>2</v>
      </c>
      <c r="G85" s="334" t="inlineStr">
        <is>
          <t>200</t>
        </is>
      </c>
      <c r="H85" s="334" t="inlineStr">
        <is>
          <t>Tubo PVC</t>
        </is>
      </c>
      <c r="I85" s="340" t="n">
        <v>0.55</v>
      </c>
      <c r="J85" s="334" t="n">
        <v>0.87</v>
      </c>
      <c r="K85" s="334" t="n">
        <v>0.00825</v>
      </c>
      <c r="L85" s="334" t="inlineStr">
        <is>
          <t>PENDENTE</t>
        </is>
      </c>
    </row>
    <row r="86" ht="15" customHeight="1" s="290">
      <c r="A86" s="296" t="inlineStr">
        <is>
          <t>CARLOS</t>
        </is>
      </c>
      <c r="B86" s="296" t="inlineStr">
        <is>
          <t>AGUA</t>
        </is>
      </c>
      <c r="C86" s="296" t="inlineStr">
        <is>
          <t>T-036</t>
        </is>
      </c>
      <c r="D86" s="349" t="inlineStr">
        <is>
          <t>PI 165</t>
        </is>
      </c>
      <c r="E86" s="349" t="inlineStr">
        <is>
          <t>PI 160</t>
        </is>
      </c>
      <c r="F86" s="349" t="n">
        <v>2</v>
      </c>
      <c r="G86" s="349" t="inlineStr">
        <is>
          <t>200</t>
        </is>
      </c>
      <c r="H86" s="349" t="inlineStr">
        <is>
          <t>Tubo PVC</t>
        </is>
      </c>
      <c r="I86" s="345" t="n">
        <v>1.03</v>
      </c>
      <c r="J86" s="349" t="n">
        <v>1.65</v>
      </c>
      <c r="K86" s="349" t="n">
        <v>0.33525</v>
      </c>
      <c r="L86" s="349" t="inlineStr">
        <is>
          <t>PENDENTE</t>
        </is>
      </c>
    </row>
    <row r="87" ht="15" customHeight="1" s="290">
      <c r="A87" s="295" t="inlineStr">
        <is>
          <t>CARLOS</t>
        </is>
      </c>
      <c r="B87" s="295" t="inlineStr">
        <is>
          <t>AGUA</t>
        </is>
      </c>
      <c r="C87" s="295" t="inlineStr">
        <is>
          <t>T-037</t>
        </is>
      </c>
      <c r="D87" s="334" t="inlineStr">
        <is>
          <t>PI 168</t>
        </is>
      </c>
      <c r="E87" s="334" t="inlineStr">
        <is>
          <t>PI 165</t>
        </is>
      </c>
      <c r="F87" s="334" t="n">
        <v>2</v>
      </c>
      <c r="G87" s="334" t="inlineStr">
        <is>
          <t>200</t>
        </is>
      </c>
      <c r="H87" s="334" t="inlineStr">
        <is>
          <t>Tubo PVC</t>
        </is>
      </c>
      <c r="I87" s="340" t="n">
        <v>1.67</v>
      </c>
      <c r="J87" s="334" t="n">
        <v>2.66</v>
      </c>
      <c r="K87" s="334" t="n">
        <v>0.1209</v>
      </c>
      <c r="L87" s="334" t="inlineStr">
        <is>
          <t>PENDENTE</t>
        </is>
      </c>
    </row>
    <row r="88" ht="15" customHeight="1" s="290">
      <c r="A88" s="296" t="inlineStr">
        <is>
          <t>CARLOS</t>
        </is>
      </c>
      <c r="B88" s="296" t="inlineStr">
        <is>
          <t>AGUA</t>
        </is>
      </c>
      <c r="C88" s="296" t="inlineStr">
        <is>
          <t>T-038</t>
        </is>
      </c>
      <c r="D88" s="349" t="inlineStr">
        <is>
          <t>PI 168</t>
        </is>
      </c>
      <c r="E88" s="349" t="inlineStr">
        <is>
          <t>PI 172</t>
        </is>
      </c>
      <c r="F88" s="349" t="n">
        <v>2</v>
      </c>
      <c r="G88" s="349" t="inlineStr">
        <is>
          <t>200</t>
        </is>
      </c>
      <c r="H88" s="349" t="inlineStr">
        <is>
          <t>Tubo PVC</t>
        </is>
      </c>
      <c r="I88" s="345" t="n">
        <v>1.04</v>
      </c>
      <c r="J88" s="349" t="n">
        <v>1.67</v>
      </c>
      <c r="K88" s="349" t="n">
        <v>0.9895</v>
      </c>
      <c r="L88" s="349" t="inlineStr">
        <is>
          <t>PENDENTE</t>
        </is>
      </c>
    </row>
    <row r="89" ht="15" customHeight="1" s="290">
      <c r="A89" s="295" t="inlineStr">
        <is>
          <t>CARLOS</t>
        </is>
      </c>
      <c r="B89" s="295" t="inlineStr">
        <is>
          <t>AGUA</t>
        </is>
      </c>
      <c r="C89" s="295" t="inlineStr">
        <is>
          <t>T-039</t>
        </is>
      </c>
      <c r="D89" s="334" t="inlineStr">
        <is>
          <t>PI 173</t>
        </is>
      </c>
      <c r="E89" s="334" t="inlineStr">
        <is>
          <t>PI 172</t>
        </is>
      </c>
      <c r="F89" s="334" t="n">
        <v>2</v>
      </c>
      <c r="G89" s="334" t="inlineStr">
        <is>
          <t>200</t>
        </is>
      </c>
      <c r="H89" s="334" t="inlineStr">
        <is>
          <t>Tubo PVC</t>
        </is>
      </c>
      <c r="I89" s="340" t="n">
        <v>0.28</v>
      </c>
      <c r="J89" s="334" t="n">
        <v>0.44</v>
      </c>
      <c r="K89" s="334" t="n">
        <v>0.01015</v>
      </c>
      <c r="L89" s="334" t="inlineStr">
        <is>
          <t>PENDENTE</t>
        </is>
      </c>
    </row>
    <row r="90" ht="15" customHeight="1" s="290">
      <c r="A90" s="296" t="inlineStr">
        <is>
          <t>CARLOS</t>
        </is>
      </c>
      <c r="B90" s="296" t="inlineStr">
        <is>
          <t>AGUA</t>
        </is>
      </c>
      <c r="C90" s="296" t="inlineStr">
        <is>
          <t>T-040</t>
        </is>
      </c>
      <c r="D90" s="349" t="inlineStr">
        <is>
          <t>PI 264</t>
        </is>
      </c>
      <c r="E90" s="349" t="inlineStr">
        <is>
          <t>PI 262</t>
        </is>
      </c>
      <c r="F90" s="349" t="n">
        <v>2</v>
      </c>
      <c r="G90" s="349" t="inlineStr">
        <is>
          <t>200</t>
        </is>
      </c>
      <c r="H90" s="349" t="inlineStr">
        <is>
          <t>Tubo PVC</t>
        </is>
      </c>
      <c r="I90" s="345" t="n">
        <v>0.35</v>
      </c>
      <c r="J90" s="349" t="n">
        <v>0.5600000000000001</v>
      </c>
      <c r="K90" s="349" t="n">
        <v>0.2</v>
      </c>
      <c r="L90" s="349" t="inlineStr">
        <is>
          <t>PENDENTE</t>
        </is>
      </c>
    </row>
    <row r="91" ht="15" customHeight="1" s="290">
      <c r="A91" s="295" t="inlineStr">
        <is>
          <t>CARLOS</t>
        </is>
      </c>
      <c r="B91" s="295" t="inlineStr">
        <is>
          <t>AGUA</t>
        </is>
      </c>
      <c r="C91" s="295" t="inlineStr">
        <is>
          <t>T-041</t>
        </is>
      </c>
      <c r="D91" s="334" t="inlineStr">
        <is>
          <t>PI 260</t>
        </is>
      </c>
      <c r="E91" s="334" t="inlineStr">
        <is>
          <t>PI 262</t>
        </is>
      </c>
      <c r="F91" s="334" t="n">
        <v>2</v>
      </c>
      <c r="G91" s="334" t="inlineStr">
        <is>
          <t>200</t>
        </is>
      </c>
      <c r="H91" s="334" t="inlineStr">
        <is>
          <t>Tubo PVC</t>
        </is>
      </c>
      <c r="I91" s="340" t="n">
        <v>0.35</v>
      </c>
      <c r="J91" s="334" t="n">
        <v>0.5600000000000001</v>
      </c>
      <c r="K91" s="334" t="n">
        <v>0.105</v>
      </c>
      <c r="L91" s="334" t="inlineStr">
        <is>
          <t>PENDENTE</t>
        </is>
      </c>
    </row>
    <row r="92" ht="15" customHeight="1" s="290">
      <c r="A92" s="296" t="inlineStr">
        <is>
          <t>CARLOS</t>
        </is>
      </c>
      <c r="B92" s="296" t="inlineStr">
        <is>
          <t>AGUA</t>
        </is>
      </c>
      <c r="C92" s="296" t="inlineStr">
        <is>
          <t>T-042</t>
        </is>
      </c>
      <c r="D92" s="349" t="inlineStr">
        <is>
          <t>PI 275</t>
        </is>
      </c>
      <c r="E92" s="349" t="inlineStr">
        <is>
          <t>PI 273</t>
        </is>
      </c>
      <c r="F92" s="349" t="n">
        <v>2</v>
      </c>
      <c r="G92" s="349" t="inlineStr">
        <is>
          <t>200</t>
        </is>
      </c>
      <c r="H92" s="349" t="inlineStr">
        <is>
          <t>Tubo PVC</t>
        </is>
      </c>
      <c r="I92" s="345" t="n">
        <v>0.35</v>
      </c>
      <c r="J92" s="349" t="n">
        <v>0.5600000000000001</v>
      </c>
      <c r="K92" s="349" t="n">
        <v>0.02</v>
      </c>
      <c r="L92" s="349" t="inlineStr">
        <is>
          <t>PENDENTE</t>
        </is>
      </c>
    </row>
    <row r="93" ht="15" customHeight="1" s="290">
      <c r="A93" s="295" t="inlineStr">
        <is>
          <t>CARLOS</t>
        </is>
      </c>
      <c r="B93" s="295" t="inlineStr">
        <is>
          <t>AGUA</t>
        </is>
      </c>
      <c r="C93" s="295" t="inlineStr">
        <is>
          <t>T-043</t>
        </is>
      </c>
      <c r="D93" s="334" t="inlineStr">
        <is>
          <t>PI 290</t>
        </is>
      </c>
      <c r="E93" s="334" t="inlineStr">
        <is>
          <t>PI 289</t>
        </is>
      </c>
      <c r="F93" s="334" t="n">
        <v>2</v>
      </c>
      <c r="G93" s="334" t="inlineStr">
        <is>
          <t>200</t>
        </is>
      </c>
      <c r="H93" s="334" t="inlineStr">
        <is>
          <t>Tubo PVC</t>
        </is>
      </c>
      <c r="I93" s="340" t="n">
        <v>0.35</v>
      </c>
      <c r="J93" s="334" t="n">
        <v>0.5600000000000001</v>
      </c>
      <c r="K93" s="334" t="n">
        <v>0.075</v>
      </c>
      <c r="L93" s="334" t="inlineStr">
        <is>
          <t>PENDENTE</t>
        </is>
      </c>
    </row>
    <row r="94" ht="15" customHeight="1" s="290">
      <c r="A94" s="296" t="inlineStr">
        <is>
          <t>CARLOS</t>
        </is>
      </c>
      <c r="B94" s="296" t="inlineStr">
        <is>
          <t>AGUA</t>
        </is>
      </c>
      <c r="C94" s="296" t="inlineStr">
        <is>
          <t>T-044</t>
        </is>
      </c>
      <c r="D94" s="349" t="inlineStr">
        <is>
          <t>PI 295</t>
        </is>
      </c>
      <c r="E94" s="349" t="inlineStr">
        <is>
          <t>PI 296</t>
        </is>
      </c>
      <c r="F94" s="349" t="n">
        <v>2</v>
      </c>
      <c r="G94" s="349" t="inlineStr">
        <is>
          <t>200</t>
        </is>
      </c>
      <c r="H94" s="349" t="inlineStr">
        <is>
          <t>Tubo PVC</t>
        </is>
      </c>
      <c r="I94" s="345" t="n">
        <v>0.35</v>
      </c>
      <c r="J94" s="349" t="n">
        <v>0.5600000000000001</v>
      </c>
      <c r="K94" s="349" t="n">
        <v>0.005</v>
      </c>
      <c r="L94" s="349" t="inlineStr">
        <is>
          <t>PENDENTE</t>
        </is>
      </c>
    </row>
    <row r="95" ht="15" customHeight="1" s="290">
      <c r="A95" s="295" t="inlineStr">
        <is>
          <t>CARLOS</t>
        </is>
      </c>
      <c r="B95" s="295" t="inlineStr">
        <is>
          <t>AGUA</t>
        </is>
      </c>
      <c r="C95" s="295" t="inlineStr">
        <is>
          <t>T-045</t>
        </is>
      </c>
      <c r="D95" s="334" t="inlineStr">
        <is>
          <t>PI 03</t>
        </is>
      </c>
      <c r="E95" s="334" t="inlineStr">
        <is>
          <t>PI 04</t>
        </is>
      </c>
      <c r="F95" s="334" t="n">
        <v>2</v>
      </c>
      <c r="G95" s="334" t="inlineStr">
        <is>
          <t>200</t>
        </is>
      </c>
      <c r="H95" s="334" t="inlineStr">
        <is>
          <t>Tubo PVC</t>
        </is>
      </c>
      <c r="I95" s="340" t="n">
        <v>0.3</v>
      </c>
      <c r="J95" s="334" t="n">
        <v>0.48</v>
      </c>
      <c r="K95" s="334" t="n">
        <v>0.0264</v>
      </c>
      <c r="L95" s="334" t="inlineStr">
        <is>
          <t>PENDENTE</t>
        </is>
      </c>
    </row>
    <row r="96" ht="15" customHeight="1" s="290">
      <c r="A96" s="296" t="inlineStr">
        <is>
          <t>CRIADORES</t>
        </is>
      </c>
      <c r="B96" s="296" t="inlineStr">
        <is>
          <t>ESGOTO</t>
        </is>
      </c>
      <c r="C96" s="296" t="inlineStr">
        <is>
          <t>T-001</t>
        </is>
      </c>
      <c r="D96" s="349" t="inlineStr">
        <is>
          <t>PI 75</t>
        </is>
      </c>
      <c r="E96" s="349" t="inlineStr">
        <is>
          <t>PI 76</t>
        </is>
      </c>
      <c r="F96" s="349" t="n">
        <v>15.77</v>
      </c>
      <c r="G96" s="349" t="inlineStr">
        <is>
          <t>200</t>
        </is>
      </c>
      <c r="H96" s="349" t="inlineStr">
        <is>
          <t>Tubo PVC</t>
        </is>
      </c>
      <c r="I96" s="345" t="n">
        <v>0.6</v>
      </c>
      <c r="J96" s="349" t="n">
        <v>7.57</v>
      </c>
      <c r="K96" s="349" t="n">
        <v>0.022372</v>
      </c>
      <c r="L96" s="349" t="inlineStr">
        <is>
          <t>PENDENTE</t>
        </is>
      </c>
    </row>
    <row r="97" ht="15" customHeight="1" s="290">
      <c r="A97" s="295" t="inlineStr">
        <is>
          <t>CRIADORES</t>
        </is>
      </c>
      <c r="B97" s="295" t="inlineStr">
        <is>
          <t>ESGOTO</t>
        </is>
      </c>
      <c r="C97" s="295" t="inlineStr">
        <is>
          <t>T-002</t>
        </is>
      </c>
      <c r="D97" s="334" t="inlineStr">
        <is>
          <t>PI 76</t>
        </is>
      </c>
      <c r="E97" s="334" t="inlineStr">
        <is>
          <t>PI 77</t>
        </is>
      </c>
      <c r="F97" s="334" t="n">
        <v>32.88</v>
      </c>
      <c r="G97" s="334" t="inlineStr">
        <is>
          <t>200</t>
        </is>
      </c>
      <c r="H97" s="334" t="inlineStr">
        <is>
          <t>Tubo PVC</t>
        </is>
      </c>
      <c r="I97" s="340" t="n">
        <v>0.6</v>
      </c>
      <c r="J97" s="334" t="n">
        <v>15.78</v>
      </c>
      <c r="K97" s="334" t="n">
        <v>0.049139</v>
      </c>
      <c r="L97" s="334" t="inlineStr">
        <is>
          <t>PENDENTE</t>
        </is>
      </c>
    </row>
    <row r="98" ht="15" customHeight="1" s="290">
      <c r="A98" s="296" t="inlineStr">
        <is>
          <t>CRIADORES</t>
        </is>
      </c>
      <c r="B98" s="296" t="inlineStr">
        <is>
          <t>ESGOTO</t>
        </is>
      </c>
      <c r="C98" s="296" t="inlineStr">
        <is>
          <t>T-003</t>
        </is>
      </c>
      <c r="D98" s="349" t="inlineStr">
        <is>
          <t>PI 77</t>
        </is>
      </c>
      <c r="E98" s="349" t="inlineStr">
        <is>
          <t>PI 79</t>
        </is>
      </c>
      <c r="F98" s="349" t="n">
        <v>2.24</v>
      </c>
      <c r="G98" s="349" t="inlineStr">
        <is>
          <t>200</t>
        </is>
      </c>
      <c r="H98" s="349" t="inlineStr">
        <is>
          <t>Tubo PVC</t>
        </is>
      </c>
      <c r="I98" s="345" t="n">
        <v>0.6</v>
      </c>
      <c r="J98" s="349" t="n">
        <v>1.08</v>
      </c>
      <c r="K98" s="349" t="n">
        <v>0.046384</v>
      </c>
      <c r="L98" s="349" t="inlineStr">
        <is>
          <t>PENDENTE</t>
        </is>
      </c>
    </row>
    <row r="99" ht="15" customHeight="1" s="290">
      <c r="A99" s="295" t="inlineStr">
        <is>
          <t>CRIADORES</t>
        </is>
      </c>
      <c r="B99" s="295" t="inlineStr">
        <is>
          <t>ESGOTO</t>
        </is>
      </c>
      <c r="C99" s="295" t="inlineStr">
        <is>
          <t>T-004</t>
        </is>
      </c>
      <c r="D99" s="334" t="inlineStr">
        <is>
          <t>PI 79</t>
        </is>
      </c>
      <c r="E99" s="334" t="inlineStr">
        <is>
          <t>PI 77</t>
        </is>
      </c>
      <c r="F99" s="334" t="n">
        <v>1.34</v>
      </c>
      <c r="G99" s="334" t="inlineStr">
        <is>
          <t>200</t>
        </is>
      </c>
      <c r="H99" s="334" t="inlineStr">
        <is>
          <t>Tubo PVC</t>
        </is>
      </c>
      <c r="I99" s="340" t="n">
        <v>0.6</v>
      </c>
      <c r="J99" s="334" t="n">
        <v>0.64</v>
      </c>
      <c r="K99" s="334" t="n">
        <v>0.07753699999999999</v>
      </c>
      <c r="L99" s="334" t="inlineStr">
        <is>
          <t>PENDENTE</t>
        </is>
      </c>
    </row>
    <row r="100" ht="15" customHeight="1" s="290">
      <c r="A100" s="296" t="inlineStr">
        <is>
          <t>CRIADORES</t>
        </is>
      </c>
      <c r="B100" s="296" t="inlineStr">
        <is>
          <t>ESGOTO</t>
        </is>
      </c>
      <c r="C100" s="296" t="inlineStr">
        <is>
          <t>T-005</t>
        </is>
      </c>
      <c r="D100" s="349" t="inlineStr">
        <is>
          <t>PI 81</t>
        </is>
      </c>
      <c r="E100" s="349" t="inlineStr">
        <is>
          <t>PI 82</t>
        </is>
      </c>
      <c r="F100" s="349" t="n">
        <v>1.05</v>
      </c>
      <c r="G100" s="349" t="inlineStr">
        <is>
          <t>200</t>
        </is>
      </c>
      <c r="H100" s="349" t="inlineStr">
        <is>
          <t>Tubo PVC</t>
        </is>
      </c>
      <c r="I100" s="345" t="n">
        <v>0.6</v>
      </c>
      <c r="J100" s="349" t="n">
        <v>0.5</v>
      </c>
      <c r="K100" s="349" t="n">
        <v>0.011238</v>
      </c>
      <c r="L100" s="349" t="inlineStr">
        <is>
          <t>PENDENTE</t>
        </is>
      </c>
    </row>
    <row r="101" ht="15" customHeight="1" s="290">
      <c r="A101" s="295" t="inlineStr">
        <is>
          <t>CRIADORES</t>
        </is>
      </c>
      <c r="B101" s="295" t="inlineStr">
        <is>
          <t>ESGOTO</t>
        </is>
      </c>
      <c r="C101" s="295" t="inlineStr">
        <is>
          <t>T-006</t>
        </is>
      </c>
      <c r="D101" s="334" t="inlineStr">
        <is>
          <t>PI 81</t>
        </is>
      </c>
      <c r="E101" s="334" t="inlineStr">
        <is>
          <t>PI 82</t>
        </is>
      </c>
      <c r="F101" s="334" t="n">
        <v>0.63</v>
      </c>
      <c r="G101" s="334" t="inlineStr">
        <is>
          <t>200</t>
        </is>
      </c>
      <c r="H101" s="334" t="inlineStr">
        <is>
          <t>Tubo PVC</t>
        </is>
      </c>
      <c r="I101" s="340" t="n">
        <v>0.6</v>
      </c>
      <c r="J101" s="334" t="n">
        <v>0.3</v>
      </c>
      <c r="K101" s="334" t="n">
        <v>0.01873</v>
      </c>
      <c r="L101" s="334" t="inlineStr">
        <is>
          <t>PENDENTE</t>
        </is>
      </c>
    </row>
    <row r="102" ht="15" customHeight="1" s="290">
      <c r="A102" s="296" t="inlineStr">
        <is>
          <t>CRIADORES</t>
        </is>
      </c>
      <c r="B102" s="296" t="inlineStr">
        <is>
          <t>ESGOTO</t>
        </is>
      </c>
      <c r="C102" s="296" t="inlineStr">
        <is>
          <t>T-007</t>
        </is>
      </c>
      <c r="D102" s="349" t="inlineStr">
        <is>
          <t>PI 82</t>
        </is>
      </c>
      <c r="E102" s="349" t="inlineStr">
        <is>
          <t>PI 83</t>
        </is>
      </c>
      <c r="F102" s="349" t="n">
        <v>37.25</v>
      </c>
      <c r="G102" s="349" t="inlineStr">
        <is>
          <t>200</t>
        </is>
      </c>
      <c r="H102" s="349" t="inlineStr">
        <is>
          <t>Tubo PVC</t>
        </is>
      </c>
      <c r="I102" s="345" t="n">
        <v>0.6</v>
      </c>
      <c r="J102" s="349" t="n">
        <v>17.88</v>
      </c>
      <c r="K102" s="349" t="n">
        <v>0.006123</v>
      </c>
      <c r="L102" s="349" t="inlineStr">
        <is>
          <t>PENDENTE</t>
        </is>
      </c>
    </row>
    <row r="103" ht="15" customHeight="1" s="290">
      <c r="A103" s="295" t="inlineStr">
        <is>
          <t>CRIADORES</t>
        </is>
      </c>
      <c r="B103" s="295" t="inlineStr">
        <is>
          <t>ESGOTO</t>
        </is>
      </c>
      <c r="C103" s="295" t="inlineStr">
        <is>
          <t>T-008</t>
        </is>
      </c>
      <c r="D103" s="334" t="inlineStr">
        <is>
          <t>PI 84</t>
        </is>
      </c>
      <c r="E103" s="334" t="inlineStr">
        <is>
          <t>PI 85</t>
        </is>
      </c>
      <c r="F103" s="334" t="n">
        <v>30.91</v>
      </c>
      <c r="G103" s="334" t="inlineStr">
        <is>
          <t>200</t>
        </is>
      </c>
      <c r="H103" s="334" t="inlineStr">
        <is>
          <t>Tubo PVC</t>
        </is>
      </c>
      <c r="I103" s="340" t="n">
        <v>0.6</v>
      </c>
      <c r="J103" s="334" t="n">
        <v>14.84</v>
      </c>
      <c r="K103" s="334" t="n">
        <v>0.007748</v>
      </c>
      <c r="L103" s="334" t="inlineStr">
        <is>
          <t>PENDENTE</t>
        </is>
      </c>
    </row>
    <row r="104" ht="15" customHeight="1" s="290">
      <c r="A104" s="296" t="inlineStr">
        <is>
          <t>CRIADORES</t>
        </is>
      </c>
      <c r="B104" s="296" t="inlineStr">
        <is>
          <t>ESGOTO</t>
        </is>
      </c>
      <c r="C104" s="296" t="inlineStr">
        <is>
          <t>T-009</t>
        </is>
      </c>
      <c r="D104" s="349" t="inlineStr">
        <is>
          <t>PI 85</t>
        </is>
      </c>
      <c r="E104" s="349" t="inlineStr">
        <is>
          <t>PI 86</t>
        </is>
      </c>
      <c r="F104" s="349" t="n">
        <v>30.82</v>
      </c>
      <c r="G104" s="349" t="inlineStr">
        <is>
          <t>200</t>
        </is>
      </c>
      <c r="H104" s="349" t="inlineStr">
        <is>
          <t>Tubo PVC</t>
        </is>
      </c>
      <c r="I104" s="345" t="n">
        <v>0.6</v>
      </c>
      <c r="J104" s="349" t="n">
        <v>14.79</v>
      </c>
      <c r="K104" s="349" t="n">
        <v>0.006866</v>
      </c>
      <c r="L104" s="349" t="inlineStr">
        <is>
          <t>PENDENTE</t>
        </is>
      </c>
    </row>
    <row r="105" ht="15" customHeight="1" s="290">
      <c r="A105" s="295" t="inlineStr">
        <is>
          <t>CRIADORES</t>
        </is>
      </c>
      <c r="B105" s="295" t="inlineStr">
        <is>
          <t>ESGOTO</t>
        </is>
      </c>
      <c r="C105" s="295" t="inlineStr">
        <is>
          <t>T-010</t>
        </is>
      </c>
      <c r="D105" s="334" t="inlineStr">
        <is>
          <t>PI 86</t>
        </is>
      </c>
      <c r="E105" s="334" t="inlineStr">
        <is>
          <t>PI 87</t>
        </is>
      </c>
      <c r="F105" s="334" t="n">
        <v>27.48</v>
      </c>
      <c r="G105" s="334" t="inlineStr">
        <is>
          <t>200</t>
        </is>
      </c>
      <c r="H105" s="334" t="inlineStr">
        <is>
          <t>Tubo PVC</t>
        </is>
      </c>
      <c r="I105" s="340" t="n">
        <v>0.66</v>
      </c>
      <c r="J105" s="334" t="n">
        <v>14.52</v>
      </c>
      <c r="K105" s="334" t="n">
        <v>0.002347</v>
      </c>
      <c r="L105" s="334" t="inlineStr">
        <is>
          <t>PENDENTE</t>
        </is>
      </c>
    </row>
    <row r="106" ht="15" customHeight="1" s="290">
      <c r="A106" s="296" t="inlineStr">
        <is>
          <t>CRIADORES</t>
        </is>
      </c>
      <c r="B106" s="296" t="inlineStr">
        <is>
          <t>ESGOTO</t>
        </is>
      </c>
      <c r="C106" s="296" t="inlineStr">
        <is>
          <t>T-011</t>
        </is>
      </c>
      <c r="D106" s="349" t="inlineStr">
        <is>
          <t>PI 135</t>
        </is>
      </c>
      <c r="E106" s="349" t="inlineStr">
        <is>
          <t>PI 136</t>
        </is>
      </c>
      <c r="F106" s="349" t="n">
        <v>11.08</v>
      </c>
      <c r="G106" s="349" t="inlineStr">
        <is>
          <t>200</t>
        </is>
      </c>
      <c r="H106" s="349" t="inlineStr">
        <is>
          <t>Tubo PVC</t>
        </is>
      </c>
      <c r="I106" s="345" t="n">
        <v>0.6899999999999999</v>
      </c>
      <c r="J106" s="349" t="n">
        <v>6.16</v>
      </c>
      <c r="K106" s="349" t="n">
        <v>0.00287</v>
      </c>
      <c r="L106" s="349" t="inlineStr">
        <is>
          <t>PENDENTE</t>
        </is>
      </c>
    </row>
    <row r="107" ht="15" customHeight="1" s="290">
      <c r="A107" s="295" t="inlineStr">
        <is>
          <t>CRIADORES</t>
        </is>
      </c>
      <c r="B107" s="295" t="inlineStr">
        <is>
          <t>ESGOTO</t>
        </is>
      </c>
      <c r="C107" s="295" t="inlineStr">
        <is>
          <t>T-012</t>
        </is>
      </c>
      <c r="D107" s="334" t="inlineStr">
        <is>
          <t>PI 136</t>
        </is>
      </c>
      <c r="E107" s="334" t="inlineStr">
        <is>
          <t>PI 137</t>
        </is>
      </c>
      <c r="F107" s="334" t="n">
        <v>32.92</v>
      </c>
      <c r="G107" s="334" t="inlineStr">
        <is>
          <t>200</t>
        </is>
      </c>
      <c r="H107" s="334" t="inlineStr">
        <is>
          <t>Tubo PVC</t>
        </is>
      </c>
      <c r="I107" s="340" t="n">
        <v>0.6899999999999999</v>
      </c>
      <c r="J107" s="334" t="n">
        <v>18.31</v>
      </c>
      <c r="K107" s="334" t="n">
        <v>0.007503</v>
      </c>
      <c r="L107" s="334" t="inlineStr">
        <is>
          <t>PENDENTE</t>
        </is>
      </c>
    </row>
    <row r="108" ht="15" customHeight="1" s="290">
      <c r="A108" s="296" t="inlineStr">
        <is>
          <t>CRIADORES</t>
        </is>
      </c>
      <c r="B108" s="296" t="inlineStr">
        <is>
          <t>ESGOTO</t>
        </is>
      </c>
      <c r="C108" s="296" t="inlineStr">
        <is>
          <t>T-013</t>
        </is>
      </c>
      <c r="D108" s="349" t="inlineStr">
        <is>
          <t>PI 137</t>
        </is>
      </c>
      <c r="E108" s="349" t="inlineStr">
        <is>
          <t>PI 138</t>
        </is>
      </c>
      <c r="F108" s="349" t="n">
        <v>2.14</v>
      </c>
      <c r="G108" s="349" t="inlineStr">
        <is>
          <t>200</t>
        </is>
      </c>
      <c r="H108" s="349" t="inlineStr">
        <is>
          <t>Tubo PVC</t>
        </is>
      </c>
      <c r="I108" s="345" t="n">
        <v>0.64</v>
      </c>
      <c r="J108" s="349" t="n">
        <v>1.09</v>
      </c>
      <c r="K108" s="349" t="n">
        <v>0.006495</v>
      </c>
      <c r="L108" s="349" t="inlineStr">
        <is>
          <t>PENDENTE</t>
        </is>
      </c>
    </row>
    <row r="109" ht="15" customHeight="1" s="290">
      <c r="A109" s="295" t="inlineStr">
        <is>
          <t>CRIADORES</t>
        </is>
      </c>
      <c r="B109" s="295" t="inlineStr">
        <is>
          <t>ESGOTO</t>
        </is>
      </c>
      <c r="C109" s="295" t="inlineStr">
        <is>
          <t>T-014</t>
        </is>
      </c>
      <c r="D109" s="334" t="inlineStr">
        <is>
          <t>PI 137</t>
        </is>
      </c>
      <c r="E109" s="334" t="inlineStr">
        <is>
          <t>PI 138</t>
        </is>
      </c>
      <c r="F109" s="334" t="n">
        <v>1.28</v>
      </c>
      <c r="G109" s="334" t="inlineStr">
        <is>
          <t>200</t>
        </is>
      </c>
      <c r="H109" s="334" t="inlineStr">
        <is>
          <t>Tubo PVC</t>
        </is>
      </c>
      <c r="I109" s="340" t="n">
        <v>0.64</v>
      </c>
      <c r="J109" s="334" t="n">
        <v>0.65</v>
      </c>
      <c r="K109" s="334" t="n">
        <v>0.010859</v>
      </c>
      <c r="L109" s="334" t="inlineStr">
        <is>
          <t>PENDENTE</t>
        </is>
      </c>
    </row>
    <row r="110" ht="15" customHeight="1" s="290">
      <c r="A110" s="296" t="inlineStr">
        <is>
          <t>CRIADORES</t>
        </is>
      </c>
      <c r="B110" s="296" t="inlineStr">
        <is>
          <t>ESGOTO</t>
        </is>
      </c>
      <c r="C110" s="296" t="inlineStr">
        <is>
          <t>T-015</t>
        </is>
      </c>
      <c r="D110" s="349" t="inlineStr">
        <is>
          <t>PI 135</t>
        </is>
      </c>
      <c r="E110" s="349" t="inlineStr">
        <is>
          <t>PI 127</t>
        </is>
      </c>
      <c r="F110" s="349" t="n">
        <v>15.43</v>
      </c>
      <c r="G110" s="349" t="inlineStr">
        <is>
          <t>200</t>
        </is>
      </c>
      <c r="H110" s="349" t="inlineStr">
        <is>
          <t>Tubo PVC</t>
        </is>
      </c>
      <c r="I110" s="345" t="n">
        <v>0.3</v>
      </c>
      <c r="J110" s="349" t="n">
        <v>3.76</v>
      </c>
      <c r="K110" s="349" t="n">
        <v>0.045029</v>
      </c>
      <c r="L110" s="349" t="inlineStr">
        <is>
          <t>PENDENTE</t>
        </is>
      </c>
    </row>
    <row r="111" ht="15" customHeight="1" s="290">
      <c r="A111" s="295" t="inlineStr">
        <is>
          <t>CRIADORES</t>
        </is>
      </c>
      <c r="B111" s="295" t="inlineStr">
        <is>
          <t>ESGOTO</t>
        </is>
      </c>
      <c r="C111" s="295" t="inlineStr">
        <is>
          <t>T-016</t>
        </is>
      </c>
      <c r="D111" s="334" t="inlineStr">
        <is>
          <t>PI 128</t>
        </is>
      </c>
      <c r="E111" s="334" t="inlineStr">
        <is>
          <t>PI 129</t>
        </is>
      </c>
      <c r="F111" s="334" t="n">
        <v>76.29000000000001</v>
      </c>
      <c r="G111" s="334" t="inlineStr">
        <is>
          <t>300</t>
        </is>
      </c>
      <c r="H111" s="334" t="inlineStr">
        <is>
          <t>Tubo PVC</t>
        </is>
      </c>
      <c r="I111" s="340" t="n">
        <v>0.01</v>
      </c>
      <c r="J111" s="334" t="n">
        <v>0.61</v>
      </c>
      <c r="K111" s="334" t="n">
        <v>0.0008</v>
      </c>
      <c r="L111" s="334" t="inlineStr">
        <is>
          <t>PENDENTE</t>
        </is>
      </c>
    </row>
    <row r="112" ht="15" customHeight="1" s="290">
      <c r="A112" s="296" t="inlineStr">
        <is>
          <t>CRIADORES</t>
        </is>
      </c>
      <c r="B112" s="296" t="inlineStr">
        <is>
          <t>ESGOTO</t>
        </is>
      </c>
      <c r="C112" s="296" t="inlineStr">
        <is>
          <t>T-017</t>
        </is>
      </c>
      <c r="D112" s="349" t="inlineStr">
        <is>
          <t>PI 129</t>
        </is>
      </c>
      <c r="E112" s="349" t="inlineStr">
        <is>
          <t>PI 130</t>
        </is>
      </c>
      <c r="F112" s="349" t="n">
        <v>26.03</v>
      </c>
      <c r="G112" s="349" t="inlineStr">
        <is>
          <t>300</t>
        </is>
      </c>
      <c r="H112" s="349" t="inlineStr">
        <is>
          <t>Tubo PVC</t>
        </is>
      </c>
      <c r="I112" s="345" t="n">
        <v>0.01</v>
      </c>
      <c r="J112" s="349" t="n">
        <v>0.21</v>
      </c>
      <c r="K112" s="349" t="n">
        <v>0.001614</v>
      </c>
      <c r="L112" s="349" t="inlineStr">
        <is>
          <t>PENDENTE</t>
        </is>
      </c>
    </row>
    <row r="113" ht="15" customHeight="1" s="290">
      <c r="A113" s="295" t="inlineStr">
        <is>
          <t>CRIADORES</t>
        </is>
      </c>
      <c r="B113" s="295" t="inlineStr">
        <is>
          <t>ESGOTO</t>
        </is>
      </c>
      <c r="C113" s="295" t="inlineStr">
        <is>
          <t>T-018</t>
        </is>
      </c>
      <c r="D113" s="334" t="inlineStr">
        <is>
          <t>PI 130</t>
        </is>
      </c>
      <c r="E113" s="334" t="inlineStr">
        <is>
          <t>PI 131</t>
        </is>
      </c>
      <c r="F113" s="334" t="n">
        <v>31.04</v>
      </c>
      <c r="G113" s="334" t="inlineStr">
        <is>
          <t>300</t>
        </is>
      </c>
      <c r="H113" s="334" t="inlineStr">
        <is>
          <t>Tubo PVC</t>
        </is>
      </c>
      <c r="I113" s="340" t="n">
        <v>0.01</v>
      </c>
      <c r="J113" s="334" t="n">
        <v>0.25</v>
      </c>
      <c r="K113" s="334" t="n">
        <v>0.001997</v>
      </c>
      <c r="L113" s="334" t="inlineStr">
        <is>
          <t>PENDENTE</t>
        </is>
      </c>
    </row>
    <row r="114" ht="15" customHeight="1" s="290">
      <c r="A114" s="296" t="inlineStr">
        <is>
          <t>CRIADORES</t>
        </is>
      </c>
      <c r="B114" s="296" t="inlineStr">
        <is>
          <t>ESGOTO</t>
        </is>
      </c>
      <c r="C114" s="296" t="inlineStr">
        <is>
          <t>T-019</t>
        </is>
      </c>
      <c r="D114" s="349" t="inlineStr">
        <is>
          <t>PI 131</t>
        </is>
      </c>
      <c r="E114" s="349" t="inlineStr">
        <is>
          <t>PV 18</t>
        </is>
      </c>
      <c r="F114" s="349" t="n">
        <v>16.79</v>
      </c>
      <c r="G114" s="349" t="inlineStr">
        <is>
          <t>300</t>
        </is>
      </c>
      <c r="H114" s="349" t="inlineStr">
        <is>
          <t>Tubo PVC</t>
        </is>
      </c>
      <c r="I114" s="345" t="n">
        <v>0.53</v>
      </c>
      <c r="J114" s="349" t="n">
        <v>7.06</v>
      </c>
      <c r="K114" s="349" t="n">
        <v>0.007945000000000001</v>
      </c>
      <c r="L114" s="349" t="inlineStr">
        <is>
          <t>PENDENTE</t>
        </is>
      </c>
    </row>
    <row r="115" ht="15" customHeight="1" s="290">
      <c r="A115" s="295" t="inlineStr">
        <is>
          <t>CRIADORES</t>
        </is>
      </c>
      <c r="B115" s="295" t="inlineStr">
        <is>
          <t>ESGOTO</t>
        </is>
      </c>
      <c r="C115" s="295" t="inlineStr">
        <is>
          <t>T-020</t>
        </is>
      </c>
      <c r="D115" s="334" t="inlineStr">
        <is>
          <t>PI 32</t>
        </is>
      </c>
      <c r="E115" s="334" t="inlineStr">
        <is>
          <t>PI 33</t>
        </is>
      </c>
      <c r="F115" s="334" t="n">
        <v>6.84</v>
      </c>
      <c r="G115" s="334" t="inlineStr">
        <is>
          <t>200</t>
        </is>
      </c>
      <c r="H115" s="334" t="inlineStr">
        <is>
          <t>Tubo PVC</t>
        </is>
      </c>
      <c r="I115" s="340" t="n">
        <v>0.77</v>
      </c>
      <c r="J115" s="334" t="n">
        <v>4.23</v>
      </c>
      <c r="K115" s="334" t="n">
        <v>0.002909</v>
      </c>
      <c r="L115" s="334" t="inlineStr">
        <is>
          <t>PENDENTE</t>
        </is>
      </c>
    </row>
    <row r="116" ht="15" customHeight="1" s="290">
      <c r="A116" s="296" t="inlineStr">
        <is>
          <t>CRIADORES</t>
        </is>
      </c>
      <c r="B116" s="296" t="inlineStr">
        <is>
          <t>ESGOTO</t>
        </is>
      </c>
      <c r="C116" s="296" t="inlineStr">
        <is>
          <t>T-021</t>
        </is>
      </c>
      <c r="D116" s="349" t="inlineStr">
        <is>
          <t>PI 32</t>
        </is>
      </c>
      <c r="E116" s="349" t="inlineStr">
        <is>
          <t>PI 33</t>
        </is>
      </c>
      <c r="F116" s="349" t="n">
        <v>4.11</v>
      </c>
      <c r="G116" s="349" t="inlineStr">
        <is>
          <t>200</t>
        </is>
      </c>
      <c r="H116" s="349" t="inlineStr">
        <is>
          <t>Tubo PVC</t>
        </is>
      </c>
      <c r="I116" s="345" t="n">
        <v>0.77</v>
      </c>
      <c r="J116" s="349" t="n">
        <v>2.54</v>
      </c>
      <c r="K116" s="349" t="n">
        <v>0.004842</v>
      </c>
      <c r="L116" s="349" t="inlineStr">
        <is>
          <t>PENDENTE</t>
        </is>
      </c>
    </row>
    <row r="117" ht="15" customHeight="1" s="290">
      <c r="A117" s="295" t="inlineStr">
        <is>
          <t>CRIADORES</t>
        </is>
      </c>
      <c r="B117" s="295" t="inlineStr">
        <is>
          <t>ESGOTO</t>
        </is>
      </c>
      <c r="C117" s="295" t="inlineStr">
        <is>
          <t>T-022</t>
        </is>
      </c>
      <c r="D117" s="334" t="inlineStr">
        <is>
          <t>PI 33</t>
        </is>
      </c>
      <c r="E117" s="334" t="inlineStr">
        <is>
          <t>PI 34</t>
        </is>
      </c>
      <c r="F117" s="334" t="n">
        <v>30.96</v>
      </c>
      <c r="G117" s="334" t="inlineStr">
        <is>
          <t>200</t>
        </is>
      </c>
      <c r="H117" s="334" t="inlineStr">
        <is>
          <t>Tubo PVC</t>
        </is>
      </c>
      <c r="I117" s="340" t="n">
        <v>0.88</v>
      </c>
      <c r="J117" s="334" t="n">
        <v>21.82</v>
      </c>
      <c r="K117" s="334" t="n">
        <v>0.001809</v>
      </c>
      <c r="L117" s="334" t="inlineStr">
        <is>
          <t>PENDENTE</t>
        </is>
      </c>
    </row>
    <row r="118" ht="15" customHeight="1" s="290">
      <c r="A118" s="296" t="inlineStr">
        <is>
          <t>CRIADORES</t>
        </is>
      </c>
      <c r="B118" s="296" t="inlineStr">
        <is>
          <t>ESGOTO</t>
        </is>
      </c>
      <c r="C118" s="296" t="inlineStr">
        <is>
          <t>T-023</t>
        </is>
      </c>
      <c r="D118" s="349" t="inlineStr">
        <is>
          <t>PI 46</t>
        </is>
      </c>
      <c r="E118" s="349" t="inlineStr">
        <is>
          <t>PI 36</t>
        </is>
      </c>
      <c r="F118" s="349" t="n">
        <v>79.36</v>
      </c>
      <c r="G118" s="349" t="inlineStr">
        <is>
          <t>200</t>
        </is>
      </c>
      <c r="H118" s="349" t="inlineStr">
        <is>
          <t>Tubo PVC</t>
        </is>
      </c>
      <c r="I118" s="345" t="n">
        <v>0.75</v>
      </c>
      <c r="J118" s="349" t="n">
        <v>47.87</v>
      </c>
      <c r="K118" s="349" t="n">
        <v>0.00162</v>
      </c>
      <c r="L118" s="349" t="inlineStr">
        <is>
          <t>PENDENTE</t>
        </is>
      </c>
    </row>
    <row r="119" ht="15" customHeight="1" s="290">
      <c r="A119" s="295" t="inlineStr">
        <is>
          <t>CRIADORES</t>
        </is>
      </c>
      <c r="B119" s="295" t="inlineStr">
        <is>
          <t>ESGOTO</t>
        </is>
      </c>
      <c r="C119" s="295" t="inlineStr">
        <is>
          <t>T-024</t>
        </is>
      </c>
      <c r="D119" s="334" t="inlineStr">
        <is>
          <t>PI 142</t>
        </is>
      </c>
      <c r="E119" s="334" t="inlineStr">
        <is>
          <t>PI 143</t>
        </is>
      </c>
      <c r="F119" s="334" t="n">
        <v>32.22</v>
      </c>
      <c r="G119" s="334" t="inlineStr">
        <is>
          <t>200</t>
        </is>
      </c>
      <c r="H119" s="334" t="inlineStr">
        <is>
          <t>Tubo PVC</t>
        </is>
      </c>
      <c r="I119" s="340" t="n">
        <v>0.66</v>
      </c>
      <c r="J119" s="334" t="n">
        <v>17.01</v>
      </c>
      <c r="K119" s="334" t="n">
        <v>0.000751</v>
      </c>
      <c r="L119" s="334" t="inlineStr">
        <is>
          <t>PENDENTE</t>
        </is>
      </c>
    </row>
    <row r="120" ht="15" customHeight="1" s="290">
      <c r="A120" s="296" t="inlineStr">
        <is>
          <t>CRIADORES</t>
        </is>
      </c>
      <c r="B120" s="296" t="inlineStr">
        <is>
          <t>ESGOTO</t>
        </is>
      </c>
      <c r="C120" s="296" t="inlineStr">
        <is>
          <t>T-025</t>
        </is>
      </c>
      <c r="D120" s="349" t="inlineStr">
        <is>
          <t>PI 143</t>
        </is>
      </c>
      <c r="E120" s="349" t="inlineStr">
        <is>
          <t>PI 144</t>
        </is>
      </c>
      <c r="F120" s="349" t="n">
        <v>23.9</v>
      </c>
      <c r="G120" s="349" t="inlineStr">
        <is>
          <t>200</t>
        </is>
      </c>
      <c r="H120" s="349" t="inlineStr">
        <is>
          <t>Tubo PVC</t>
        </is>
      </c>
      <c r="I120" s="345" t="n">
        <v>0.8100000000000001</v>
      </c>
      <c r="J120" s="349" t="n">
        <v>15.49</v>
      </c>
      <c r="K120" s="349" t="n">
        <v>0.001477</v>
      </c>
      <c r="L120" s="349" t="inlineStr">
        <is>
          <t>PENDENTE</t>
        </is>
      </c>
    </row>
    <row r="121" ht="15" customHeight="1" s="290">
      <c r="A121" s="295" t="inlineStr">
        <is>
          <t>CRIADORES</t>
        </is>
      </c>
      <c r="B121" s="295" t="inlineStr">
        <is>
          <t>ESGOTO</t>
        </is>
      </c>
      <c r="C121" s="295" t="inlineStr">
        <is>
          <t>T-026</t>
        </is>
      </c>
      <c r="D121" s="334" t="inlineStr">
        <is>
          <t>PI 144</t>
        </is>
      </c>
      <c r="E121" s="334" t="inlineStr">
        <is>
          <t>PI 153</t>
        </is>
      </c>
      <c r="F121" s="334" t="n">
        <v>29.68</v>
      </c>
      <c r="G121" s="334" t="inlineStr">
        <is>
          <t>200</t>
        </is>
      </c>
      <c r="H121" s="334" t="inlineStr">
        <is>
          <t>Tubo PVC</t>
        </is>
      </c>
      <c r="I121" s="340" t="n">
        <v>0.72</v>
      </c>
      <c r="J121" s="334" t="n">
        <v>17.21</v>
      </c>
      <c r="K121" s="334" t="n">
        <v>0.002099</v>
      </c>
      <c r="L121" s="334" t="inlineStr">
        <is>
          <t>PENDENTE</t>
        </is>
      </c>
    </row>
    <row r="122" ht="15" customHeight="1" s="290">
      <c r="A122" s="296" t="inlineStr">
        <is>
          <t>CRIADORES</t>
        </is>
      </c>
      <c r="B122" s="296" t="inlineStr">
        <is>
          <t>ESGOTO</t>
        </is>
      </c>
      <c r="C122" s="296" t="inlineStr">
        <is>
          <t>T-027</t>
        </is>
      </c>
      <c r="D122" s="349" t="inlineStr">
        <is>
          <t>PI 154</t>
        </is>
      </c>
      <c r="E122" s="349" t="inlineStr">
        <is>
          <t>PI 155</t>
        </is>
      </c>
      <c r="F122" s="349" t="n">
        <v>26.85</v>
      </c>
      <c r="G122" s="349" t="inlineStr">
        <is>
          <t>200</t>
        </is>
      </c>
      <c r="H122" s="349" t="inlineStr">
        <is>
          <t>Tubo PVC</t>
        </is>
      </c>
      <c r="I122" s="345" t="n">
        <v>0.6</v>
      </c>
      <c r="J122" s="349" t="n">
        <v>12.89</v>
      </c>
      <c r="K122" s="349" t="n">
        <v>0.024149</v>
      </c>
      <c r="L122" s="349" t="inlineStr">
        <is>
          <t>PENDENTE</t>
        </is>
      </c>
    </row>
    <row r="123" ht="15" customHeight="1" s="290">
      <c r="A123" s="295" t="inlineStr">
        <is>
          <t>CRIADORES</t>
        </is>
      </c>
      <c r="B123" s="295" t="inlineStr">
        <is>
          <t>ESGOTO</t>
        </is>
      </c>
      <c r="C123" s="295" t="inlineStr">
        <is>
          <t>T-028</t>
        </is>
      </c>
      <c r="D123" s="334" t="inlineStr">
        <is>
          <t>PI 155</t>
        </is>
      </c>
      <c r="E123" s="334" t="inlineStr">
        <is>
          <t>PI 143</t>
        </is>
      </c>
      <c r="F123" s="334" t="n">
        <v>31.28</v>
      </c>
      <c r="G123" s="334" t="inlineStr">
        <is>
          <t>200</t>
        </is>
      </c>
      <c r="H123" s="334" t="inlineStr">
        <is>
          <t>Tubo PVC</t>
        </is>
      </c>
      <c r="I123" s="340" t="n">
        <v>0.6899999999999999</v>
      </c>
      <c r="J123" s="334" t="n">
        <v>17.14</v>
      </c>
      <c r="K123" s="334" t="n">
        <v>0.005809</v>
      </c>
      <c r="L123" s="334" t="inlineStr">
        <is>
          <t>PENDENTE</t>
        </is>
      </c>
    </row>
    <row r="124" ht="15" customHeight="1" s="290">
      <c r="A124" s="296" t="inlineStr">
        <is>
          <t>CRIADORES</t>
        </is>
      </c>
      <c r="B124" s="296" t="inlineStr">
        <is>
          <t>ESGOTO</t>
        </is>
      </c>
      <c r="C124" s="296" t="inlineStr">
        <is>
          <t>T-029</t>
        </is>
      </c>
      <c r="D124" s="349" t="inlineStr">
        <is>
          <t>PI 142</t>
        </is>
      </c>
      <c r="E124" s="349" t="inlineStr">
        <is>
          <t>PI 156</t>
        </is>
      </c>
      <c r="F124" s="349" t="n">
        <v>17.49</v>
      </c>
      <c r="G124" s="349" t="inlineStr">
        <is>
          <t>200</t>
        </is>
      </c>
      <c r="H124" s="349" t="inlineStr">
        <is>
          <t>Tubo PVC</t>
        </is>
      </c>
      <c r="I124" s="345" t="n">
        <v>0.55</v>
      </c>
      <c r="J124" s="349" t="n">
        <v>7.63</v>
      </c>
      <c r="K124" s="349" t="n">
        <v>0.002047</v>
      </c>
      <c r="L124" s="349" t="inlineStr">
        <is>
          <t>PENDENTE</t>
        </is>
      </c>
    </row>
    <row r="125" ht="15" customHeight="1" s="290">
      <c r="A125" s="295" t="inlineStr">
        <is>
          <t>CRIADORES</t>
        </is>
      </c>
      <c r="B125" s="295" t="inlineStr">
        <is>
          <t>ESGOTO</t>
        </is>
      </c>
      <c r="C125" s="295" t="inlineStr">
        <is>
          <t>T-030</t>
        </is>
      </c>
      <c r="D125" s="334" t="inlineStr">
        <is>
          <t>PI 156</t>
        </is>
      </c>
      <c r="E125" s="334" t="inlineStr">
        <is>
          <t>PI 157</t>
        </is>
      </c>
      <c r="F125" s="334" t="n">
        <v>8.550000000000001</v>
      </c>
      <c r="G125" s="334" t="inlineStr">
        <is>
          <t>200</t>
        </is>
      </c>
      <c r="H125" s="334" t="inlineStr">
        <is>
          <t>Tubo PVC</t>
        </is>
      </c>
      <c r="I125" s="340" t="n">
        <v>0.55</v>
      </c>
      <c r="J125" s="334" t="n">
        <v>3.79</v>
      </c>
      <c r="K125" s="334" t="n">
        <v>0.00262</v>
      </c>
      <c r="L125" s="334" t="inlineStr">
        <is>
          <t>PENDENTE</t>
        </is>
      </c>
    </row>
    <row r="126" ht="15" customHeight="1" s="290">
      <c r="A126" s="296" t="inlineStr">
        <is>
          <t>CRIADORES</t>
        </is>
      </c>
      <c r="B126" s="296" t="inlineStr">
        <is>
          <t>ESGOTO</t>
        </is>
      </c>
      <c r="C126" s="296" t="inlineStr">
        <is>
          <t>T-031</t>
        </is>
      </c>
      <c r="D126" s="349" t="inlineStr">
        <is>
          <t>PI 157</t>
        </is>
      </c>
      <c r="E126" s="349" t="inlineStr">
        <is>
          <t>PI 156</t>
        </is>
      </c>
      <c r="F126" s="349" t="n">
        <v>5.13</v>
      </c>
      <c r="G126" s="349" t="inlineStr">
        <is>
          <t>200</t>
        </is>
      </c>
      <c r="H126" s="349" t="inlineStr">
        <is>
          <t>Tubo PVC</t>
        </is>
      </c>
      <c r="I126" s="345" t="n">
        <v>0.55</v>
      </c>
      <c r="J126" s="349" t="n">
        <v>2.27</v>
      </c>
      <c r="K126" s="349" t="n">
        <v>0.004366</v>
      </c>
      <c r="L126" s="349" t="inlineStr">
        <is>
          <t>PENDENTE</t>
        </is>
      </c>
    </row>
    <row r="127" ht="15" customHeight="1" s="290">
      <c r="A127" s="295" t="inlineStr">
        <is>
          <t>CRIADORES</t>
        </is>
      </c>
      <c r="B127" s="295" t="inlineStr">
        <is>
          <t>ESGOTO</t>
        </is>
      </c>
      <c r="C127" s="295" t="inlineStr">
        <is>
          <t>T-032</t>
        </is>
      </c>
      <c r="D127" s="334" t="inlineStr">
        <is>
          <t>PI 157</t>
        </is>
      </c>
      <c r="E127" s="334" t="inlineStr">
        <is>
          <t>PI 158</t>
        </is>
      </c>
      <c r="F127" s="334" t="n">
        <v>24.81</v>
      </c>
      <c r="G127" s="334" t="inlineStr">
        <is>
          <t>200</t>
        </is>
      </c>
      <c r="H127" s="334" t="inlineStr">
        <is>
          <t>Tubo PVC</t>
        </is>
      </c>
      <c r="I127" s="340" t="n">
        <v>0.5</v>
      </c>
      <c r="J127" s="334" t="n">
        <v>9.99</v>
      </c>
      <c r="K127" s="334" t="n">
        <v>0.001886</v>
      </c>
      <c r="L127" s="334" t="inlineStr">
        <is>
          <t>PENDENTE</t>
        </is>
      </c>
    </row>
    <row r="128" ht="15" customHeight="1" s="290">
      <c r="A128" s="296" t="inlineStr">
        <is>
          <t>CRIADORES</t>
        </is>
      </c>
      <c r="B128" s="296" t="inlineStr">
        <is>
          <t>ESGOTO</t>
        </is>
      </c>
      <c r="C128" s="296" t="inlineStr">
        <is>
          <t>T-033</t>
        </is>
      </c>
      <c r="D128" s="349" t="inlineStr">
        <is>
          <t>PI 158</t>
        </is>
      </c>
      <c r="E128" s="349" t="inlineStr">
        <is>
          <t>PI 159</t>
        </is>
      </c>
      <c r="F128" s="349" t="n">
        <v>0.63</v>
      </c>
      <c r="G128" s="349" t="inlineStr">
        <is>
          <t>200</t>
        </is>
      </c>
      <c r="H128" s="349" t="inlineStr">
        <is>
          <t>Tubo PVC</t>
        </is>
      </c>
      <c r="I128" s="345" t="n">
        <v>0.48</v>
      </c>
      <c r="J128" s="349" t="n">
        <v>0.24</v>
      </c>
      <c r="K128" s="349" t="n">
        <v>0.016667</v>
      </c>
      <c r="L128" s="349" t="inlineStr">
        <is>
          <t>PENDENTE</t>
        </is>
      </c>
    </row>
    <row r="129" ht="15" customHeight="1" s="290">
      <c r="A129" s="295" t="inlineStr">
        <is>
          <t>CRIADORES</t>
        </is>
      </c>
      <c r="B129" s="295" t="inlineStr">
        <is>
          <t>ESGOTO</t>
        </is>
      </c>
      <c r="C129" s="295" t="inlineStr">
        <is>
          <t>T-034</t>
        </is>
      </c>
      <c r="D129" s="334" t="inlineStr">
        <is>
          <t>PI 159</t>
        </is>
      </c>
      <c r="E129" s="334" t="inlineStr">
        <is>
          <t>PI 158</t>
        </is>
      </c>
      <c r="F129" s="334" t="n">
        <v>0.38</v>
      </c>
      <c r="G129" s="334" t="inlineStr">
        <is>
          <t>200</t>
        </is>
      </c>
      <c r="H129" s="334" t="inlineStr">
        <is>
          <t>Tubo PVC</t>
        </is>
      </c>
      <c r="I129" s="340" t="n">
        <v>0.48</v>
      </c>
      <c r="J129" s="334" t="n">
        <v>0.14</v>
      </c>
      <c r="K129" s="334" t="n">
        <v>0.027632</v>
      </c>
      <c r="L129" s="334" t="inlineStr">
        <is>
          <t>PENDENTE</t>
        </is>
      </c>
    </row>
    <row r="130" ht="15" customHeight="1" s="290">
      <c r="A130" s="296" t="inlineStr">
        <is>
          <t>CRIADORES</t>
        </is>
      </c>
      <c r="B130" s="296" t="inlineStr">
        <is>
          <t>ESGOTO</t>
        </is>
      </c>
      <c r="C130" s="296" t="inlineStr">
        <is>
          <t>T-035</t>
        </is>
      </c>
      <c r="D130" s="349" t="inlineStr">
        <is>
          <t>PI 159</t>
        </is>
      </c>
      <c r="E130" s="349" t="inlineStr">
        <is>
          <t>PI 160</t>
        </is>
      </c>
      <c r="F130" s="349" t="n">
        <v>19.23</v>
      </c>
      <c r="G130" s="349" t="inlineStr">
        <is>
          <t>200</t>
        </is>
      </c>
      <c r="H130" s="349" t="inlineStr">
        <is>
          <t>Tubo PVC</t>
        </is>
      </c>
      <c r="I130" s="345" t="n">
        <v>0.44</v>
      </c>
      <c r="J130" s="349" t="n">
        <v>6.79</v>
      </c>
      <c r="K130" s="349" t="n">
        <v>0.001997</v>
      </c>
      <c r="L130" s="349" t="inlineStr">
        <is>
          <t>PENDENTE</t>
        </is>
      </c>
    </row>
    <row r="131" ht="15" customHeight="1" s="290">
      <c r="A131" s="295" t="inlineStr">
        <is>
          <t>CRIADORES</t>
        </is>
      </c>
      <c r="B131" s="295" t="inlineStr">
        <is>
          <t>ESGOTO</t>
        </is>
      </c>
      <c r="C131" s="295" t="inlineStr">
        <is>
          <t>T-036</t>
        </is>
      </c>
      <c r="D131" s="334" t="inlineStr">
        <is>
          <t>PI 46</t>
        </is>
      </c>
      <c r="E131" s="334" t="inlineStr">
        <is>
          <t>PI 161</t>
        </is>
      </c>
      <c r="F131" s="334" t="n">
        <v>59.12</v>
      </c>
      <c r="G131" s="334" t="inlineStr">
        <is>
          <t>200</t>
        </is>
      </c>
      <c r="H131" s="334" t="inlineStr">
        <is>
          <t>Tubo PVC</t>
        </is>
      </c>
      <c r="I131" s="340" t="n">
        <v>0.45</v>
      </c>
      <c r="J131" s="334" t="n">
        <v>21.16</v>
      </c>
      <c r="K131" s="334" t="n">
        <v>0.001663</v>
      </c>
      <c r="L131" s="334" t="inlineStr">
        <is>
          <t>PENDENTE</t>
        </is>
      </c>
    </row>
    <row r="132" ht="15" customHeight="1" s="290">
      <c r="A132" s="296" t="inlineStr">
        <is>
          <t>CRIADORES</t>
        </is>
      </c>
      <c r="B132" s="296" t="inlineStr">
        <is>
          <t>ESGOTO</t>
        </is>
      </c>
      <c r="C132" s="296" t="inlineStr">
        <is>
          <t>T-037</t>
        </is>
      </c>
      <c r="D132" s="349" t="inlineStr">
        <is>
          <t>PI 160</t>
        </is>
      </c>
      <c r="E132" s="349" t="inlineStr">
        <is>
          <t>PI 161</t>
        </is>
      </c>
      <c r="F132" s="349" t="n">
        <v>24.75</v>
      </c>
      <c r="G132" s="349" t="inlineStr">
        <is>
          <t>200</t>
        </is>
      </c>
      <c r="H132" s="349" t="inlineStr">
        <is>
          <t>Tubo PVC</t>
        </is>
      </c>
      <c r="I132" s="345" t="n">
        <v>0.33</v>
      </c>
      <c r="J132" s="349" t="n">
        <v>6.59</v>
      </c>
      <c r="K132" s="349" t="n">
        <v>0.002008</v>
      </c>
      <c r="L132" s="349" t="inlineStr">
        <is>
          <t>PENDENTE</t>
        </is>
      </c>
    </row>
    <row r="133" ht="15" customHeight="1" s="290">
      <c r="A133" s="295" t="inlineStr">
        <is>
          <t>CRIADORES</t>
        </is>
      </c>
      <c r="B133" s="295" t="inlineStr">
        <is>
          <t>ESGOTO</t>
        </is>
      </c>
      <c r="C133" s="295" t="inlineStr">
        <is>
          <t>T-038</t>
        </is>
      </c>
      <c r="D133" s="334" t="inlineStr">
        <is>
          <t>PI 35</t>
        </is>
      </c>
      <c r="E133" s="334" t="inlineStr">
        <is>
          <t>PI 34</t>
        </is>
      </c>
      <c r="F133" s="334" t="n">
        <v>12.35</v>
      </c>
      <c r="G133" s="334" t="inlineStr">
        <is>
          <t>200</t>
        </is>
      </c>
      <c r="H133" s="334" t="inlineStr">
        <is>
          <t>Tubo PVC</t>
        </is>
      </c>
      <c r="I133" s="340" t="n">
        <v>0.71</v>
      </c>
      <c r="J133" s="334" t="n">
        <v>7</v>
      </c>
      <c r="K133" s="334" t="n">
        <v>0.035158</v>
      </c>
      <c r="L133" s="334" t="inlineStr">
        <is>
          <t>PENDENTE</t>
        </is>
      </c>
    </row>
    <row r="134" ht="15" customHeight="1" s="290">
      <c r="A134" s="296" t="inlineStr">
        <is>
          <t>CRIADORES</t>
        </is>
      </c>
      <c r="B134" s="296" t="inlineStr">
        <is>
          <t>ESGOTO</t>
        </is>
      </c>
      <c r="C134" s="296" t="inlineStr">
        <is>
          <t>T-039</t>
        </is>
      </c>
      <c r="D134" s="349" t="inlineStr">
        <is>
          <t>PI 34</t>
        </is>
      </c>
      <c r="E134" s="349" t="inlineStr">
        <is>
          <t>PI 36</t>
        </is>
      </c>
      <c r="F134" s="349" t="n">
        <v>42.86</v>
      </c>
      <c r="G134" s="349" t="inlineStr">
        <is>
          <t>200</t>
        </is>
      </c>
      <c r="H134" s="349" t="inlineStr">
        <is>
          <t>Tubo PVC</t>
        </is>
      </c>
      <c r="I134" s="345" t="n">
        <v>0.86</v>
      </c>
      <c r="J134" s="349" t="n">
        <v>29.57</v>
      </c>
      <c r="K134" s="349" t="n">
        <v>0.001724</v>
      </c>
      <c r="L134" s="349" t="inlineStr">
        <is>
          <t>PENDENTE</t>
        </is>
      </c>
    </row>
    <row r="135" ht="15" customHeight="1" s="290">
      <c r="A135" s="295" t="inlineStr">
        <is>
          <t>CRIADORES</t>
        </is>
      </c>
      <c r="B135" s="295" t="inlineStr">
        <is>
          <t>ESGOTO</t>
        </is>
      </c>
      <c r="C135" s="295" t="inlineStr">
        <is>
          <t>T-040</t>
        </is>
      </c>
      <c r="D135" s="334" t="inlineStr">
        <is>
          <t>PI 36</t>
        </is>
      </c>
      <c r="E135" s="334" t="inlineStr">
        <is>
          <t>PI 37</t>
        </is>
      </c>
      <c r="F135" s="334" t="n">
        <v>33.08</v>
      </c>
      <c r="G135" s="334" t="inlineStr">
        <is>
          <t>200</t>
        </is>
      </c>
      <c r="H135" s="334" t="inlineStr">
        <is>
          <t>Tubo PVC</t>
        </is>
      </c>
      <c r="I135" s="340" t="n">
        <v>1.04</v>
      </c>
      <c r="J135" s="334" t="n">
        <v>27.46</v>
      </c>
      <c r="K135" s="334" t="n">
        <v>0.00179</v>
      </c>
      <c r="L135" s="334" t="inlineStr">
        <is>
          <t>PENDENTE</t>
        </is>
      </c>
    </row>
    <row r="136" ht="15" customHeight="1" s="290">
      <c r="A136" s="296" t="inlineStr">
        <is>
          <t>CRIADORES</t>
        </is>
      </c>
      <c r="B136" s="296" t="inlineStr">
        <is>
          <t>ESGOTO</t>
        </is>
      </c>
      <c r="C136" s="296" t="inlineStr">
        <is>
          <t>T-041</t>
        </is>
      </c>
      <c r="D136" s="349" t="inlineStr">
        <is>
          <t>PI 37</t>
        </is>
      </c>
      <c r="E136" s="349" t="inlineStr">
        <is>
          <t>PI 38</t>
        </is>
      </c>
      <c r="F136" s="349" t="n">
        <v>0.96</v>
      </c>
      <c r="G136" s="349" t="inlineStr">
        <is>
          <t>200</t>
        </is>
      </c>
      <c r="H136" s="349" t="inlineStr">
        <is>
          <t>Tubo PVC</t>
        </is>
      </c>
      <c r="I136" s="345" t="n">
        <v>1.16</v>
      </c>
      <c r="J136" s="349" t="n">
        <v>0.89</v>
      </c>
      <c r="K136" s="349" t="n">
        <v>0.011458</v>
      </c>
      <c r="L136" s="349" t="inlineStr">
        <is>
          <t>PENDENTE</t>
        </is>
      </c>
    </row>
    <row r="137" ht="15" customHeight="1" s="290">
      <c r="A137" s="295" t="inlineStr">
        <is>
          <t>CRIADORES</t>
        </is>
      </c>
      <c r="B137" s="295" t="inlineStr">
        <is>
          <t>ESGOTO</t>
        </is>
      </c>
      <c r="C137" s="295" t="inlineStr">
        <is>
          <t>T-042</t>
        </is>
      </c>
      <c r="D137" s="334" t="inlineStr">
        <is>
          <t>PI 37</t>
        </is>
      </c>
      <c r="E137" s="334" t="inlineStr">
        <is>
          <t>PI 38</t>
        </is>
      </c>
      <c r="F137" s="334" t="n">
        <v>2.67</v>
      </c>
      <c r="G137" s="334" t="inlineStr">
        <is>
          <t>200</t>
        </is>
      </c>
      <c r="H137" s="334" t="inlineStr">
        <is>
          <t>Tubo PVC</t>
        </is>
      </c>
      <c r="I137" s="340" t="n">
        <v>1.16</v>
      </c>
      <c r="J137" s="334" t="n">
        <v>2.48</v>
      </c>
      <c r="K137" s="334" t="n">
        <v>0.00412</v>
      </c>
      <c r="L137" s="334" t="inlineStr">
        <is>
          <t>PENDENTE</t>
        </is>
      </c>
    </row>
    <row r="138" ht="15" customHeight="1" s="290">
      <c r="A138" s="296" t="inlineStr">
        <is>
          <t>CRIADORES</t>
        </is>
      </c>
      <c r="B138" s="296" t="inlineStr">
        <is>
          <t>ESGOTO</t>
        </is>
      </c>
      <c r="C138" s="296" t="inlineStr">
        <is>
          <t>T-043</t>
        </is>
      </c>
      <c r="D138" s="349" t="inlineStr">
        <is>
          <t>PI 49</t>
        </is>
      </c>
      <c r="E138" s="349" t="inlineStr">
        <is>
          <t>PI 43</t>
        </is>
      </c>
      <c r="F138" s="349" t="n">
        <v>48.21</v>
      </c>
      <c r="G138" s="349" t="inlineStr">
        <is>
          <t>200</t>
        </is>
      </c>
      <c r="H138" s="349" t="inlineStr">
        <is>
          <t>Tubo PVC</t>
        </is>
      </c>
      <c r="I138" s="345" t="n">
        <v>0.97</v>
      </c>
      <c r="J138" s="349" t="n">
        <v>37.6</v>
      </c>
      <c r="K138" s="349" t="n">
        <v>0.001732</v>
      </c>
      <c r="L138" s="349" t="inlineStr">
        <is>
          <t>PENDENTE</t>
        </is>
      </c>
    </row>
    <row r="139" ht="15" customHeight="1" s="290">
      <c r="A139" s="295" t="inlineStr">
        <is>
          <t>CRIADORES</t>
        </is>
      </c>
      <c r="B139" s="295" t="inlineStr">
        <is>
          <t>ESGOTO</t>
        </is>
      </c>
      <c r="C139" s="295" t="inlineStr">
        <is>
          <t>T-044</t>
        </is>
      </c>
      <c r="D139" s="334" t="inlineStr">
        <is>
          <t>PI 50</t>
        </is>
      </c>
      <c r="E139" s="334" t="inlineStr">
        <is>
          <t>PI 51</t>
        </is>
      </c>
      <c r="F139" s="334" t="n">
        <v>22.08</v>
      </c>
      <c r="G139" s="334" t="inlineStr">
        <is>
          <t>200</t>
        </is>
      </c>
      <c r="H139" s="334" t="inlineStr">
        <is>
          <t>Tubo PVC</t>
        </is>
      </c>
      <c r="I139" s="340" t="n">
        <v>0.7</v>
      </c>
      <c r="J139" s="334" t="n">
        <v>12.42</v>
      </c>
      <c r="K139" s="334" t="n">
        <v>0.013641</v>
      </c>
      <c r="L139" s="334" t="inlineStr">
        <is>
          <t>PENDENTE</t>
        </is>
      </c>
    </row>
    <row r="140" ht="15" customHeight="1" s="290">
      <c r="A140" s="296" t="inlineStr">
        <is>
          <t>CRIADORES</t>
        </is>
      </c>
      <c r="B140" s="296" t="inlineStr">
        <is>
          <t>ESGOTO</t>
        </is>
      </c>
      <c r="C140" s="296" t="inlineStr">
        <is>
          <t>T-045</t>
        </is>
      </c>
      <c r="D140" s="349" t="inlineStr">
        <is>
          <t>PI 51</t>
        </is>
      </c>
      <c r="E140" s="349" t="inlineStr">
        <is>
          <t>PI 52</t>
        </is>
      </c>
      <c r="F140" s="349" t="n">
        <v>43.81</v>
      </c>
      <c r="G140" s="349" t="inlineStr">
        <is>
          <t>200</t>
        </is>
      </c>
      <c r="H140" s="349" t="inlineStr">
        <is>
          <t>Tubo PVC</t>
        </is>
      </c>
      <c r="I140" s="345" t="n">
        <v>0.65</v>
      </c>
      <c r="J140" s="349" t="n">
        <v>22.78</v>
      </c>
      <c r="K140" s="349" t="n">
        <v>0.003524</v>
      </c>
      <c r="L140" s="349" t="inlineStr">
        <is>
          <t>PENDENTE</t>
        </is>
      </c>
    </row>
    <row r="141" ht="15" customHeight="1" s="290">
      <c r="A141" s="295" t="inlineStr">
        <is>
          <t>CRIADORES</t>
        </is>
      </c>
      <c r="B141" s="295" t="inlineStr">
        <is>
          <t>ESGOTO</t>
        </is>
      </c>
      <c r="C141" s="295" t="inlineStr">
        <is>
          <t>T-046</t>
        </is>
      </c>
      <c r="D141" s="334" t="inlineStr">
        <is>
          <t>PI 52</t>
        </is>
      </c>
      <c r="E141" s="334" t="inlineStr">
        <is>
          <t>PI 53</t>
        </is>
      </c>
      <c r="F141" s="334" t="n">
        <v>31.21</v>
      </c>
      <c r="G141" s="334" t="inlineStr">
        <is>
          <t>200</t>
        </is>
      </c>
      <c r="H141" s="334" t="inlineStr">
        <is>
          <t>Tubo PVC</t>
        </is>
      </c>
      <c r="I141" s="340" t="n">
        <v>0.65</v>
      </c>
      <c r="J141" s="334" t="n">
        <v>16.23</v>
      </c>
      <c r="K141" s="334" t="n">
        <v>0.003624</v>
      </c>
      <c r="L141" s="334" t="inlineStr">
        <is>
          <t>PENDENTE</t>
        </is>
      </c>
    </row>
    <row r="142" ht="15" customHeight="1" s="290">
      <c r="A142" s="296" t="inlineStr">
        <is>
          <t>CRIADORES</t>
        </is>
      </c>
      <c r="B142" s="296" t="inlineStr">
        <is>
          <t>ESGOTO</t>
        </is>
      </c>
      <c r="C142" s="296" t="inlineStr">
        <is>
          <t>T-047</t>
        </is>
      </c>
      <c r="D142" s="349" t="inlineStr">
        <is>
          <t>PI 53</t>
        </is>
      </c>
      <c r="E142" s="349" t="inlineStr">
        <is>
          <t>PI 54</t>
        </is>
      </c>
      <c r="F142" s="349" t="n">
        <v>3.7</v>
      </c>
      <c r="G142" s="349" t="inlineStr">
        <is>
          <t>200</t>
        </is>
      </c>
      <c r="H142" s="349" t="inlineStr">
        <is>
          <t>Tubo PVC</t>
        </is>
      </c>
      <c r="I142" s="345" t="n">
        <v>0.62</v>
      </c>
      <c r="J142" s="349" t="n">
        <v>1.85</v>
      </c>
      <c r="K142" s="349" t="n">
        <v>0.026703</v>
      </c>
      <c r="L142" s="349" t="inlineStr">
        <is>
          <t>PENDENTE</t>
        </is>
      </c>
    </row>
    <row r="143" ht="15" customHeight="1" s="290">
      <c r="A143" s="295" t="inlineStr">
        <is>
          <t>CRIADORES</t>
        </is>
      </c>
      <c r="B143" s="295" t="inlineStr">
        <is>
          <t>ESGOTO</t>
        </is>
      </c>
      <c r="C143" s="295" t="inlineStr">
        <is>
          <t>T-048</t>
        </is>
      </c>
      <c r="D143" s="334" t="inlineStr">
        <is>
          <t>PI 54</t>
        </is>
      </c>
      <c r="E143" s="334" t="inlineStr">
        <is>
          <t>PI 53</t>
        </is>
      </c>
      <c r="F143" s="334" t="n">
        <v>2.22</v>
      </c>
      <c r="G143" s="334" t="inlineStr">
        <is>
          <t>200</t>
        </is>
      </c>
      <c r="H143" s="334" t="inlineStr">
        <is>
          <t>Tubo PVC</t>
        </is>
      </c>
      <c r="I143" s="340" t="n">
        <v>0.62</v>
      </c>
      <c r="J143" s="334" t="n">
        <v>1.11</v>
      </c>
      <c r="K143" s="334" t="n">
        <v>0.044505</v>
      </c>
      <c r="L143" s="334" t="inlineStr">
        <is>
          <t>PENDENTE</t>
        </is>
      </c>
    </row>
    <row r="144" ht="15" customHeight="1" s="290">
      <c r="A144" s="296" t="inlineStr">
        <is>
          <t>CRIADORES</t>
        </is>
      </c>
      <c r="B144" s="296" t="inlineStr">
        <is>
          <t>ESGOTO</t>
        </is>
      </c>
      <c r="C144" s="296" t="inlineStr">
        <is>
          <t>T-049</t>
        </is>
      </c>
      <c r="D144" s="349" t="inlineStr">
        <is>
          <t>PI 50</t>
        </is>
      </c>
      <c r="E144" s="349" t="inlineStr">
        <is>
          <t>PI 49</t>
        </is>
      </c>
      <c r="F144" s="349" t="n">
        <v>37.12</v>
      </c>
      <c r="G144" s="349" t="inlineStr">
        <is>
          <t>200</t>
        </is>
      </c>
      <c r="H144" s="349" t="inlineStr">
        <is>
          <t>Tubo PVC</t>
        </is>
      </c>
      <c r="I144" s="345" t="n">
        <v>0.78</v>
      </c>
      <c r="J144" s="349" t="n">
        <v>23.11</v>
      </c>
      <c r="K144" s="349" t="n">
        <v>0.00229</v>
      </c>
      <c r="L144" s="349" t="inlineStr">
        <is>
          <t>PENDENTE</t>
        </is>
      </c>
    </row>
    <row r="145" ht="15" customHeight="1" s="290">
      <c r="A145" s="295" t="inlineStr">
        <is>
          <t>CRIADORES</t>
        </is>
      </c>
      <c r="B145" s="295" t="inlineStr">
        <is>
          <t>ESGOTO</t>
        </is>
      </c>
      <c r="C145" s="295" t="inlineStr">
        <is>
          <t>T-050</t>
        </is>
      </c>
      <c r="D145" s="334" t="inlineStr">
        <is>
          <t>PI 56</t>
        </is>
      </c>
      <c r="E145" s="334" t="inlineStr">
        <is>
          <t>PI 51</t>
        </is>
      </c>
      <c r="F145" s="334" t="n">
        <v>32.89</v>
      </c>
      <c r="G145" s="334" t="inlineStr">
        <is>
          <t>200</t>
        </is>
      </c>
      <c r="H145" s="334" t="inlineStr">
        <is>
          <t>Tubo PVC</t>
        </is>
      </c>
      <c r="I145" s="340" t="n">
        <v>0.62</v>
      </c>
      <c r="J145" s="334" t="n">
        <v>16.45</v>
      </c>
      <c r="K145" s="334" t="n">
        <v>0.017337</v>
      </c>
      <c r="L145" s="334" t="inlineStr">
        <is>
          <t>PENDENTE</t>
        </is>
      </c>
    </row>
    <row r="146" ht="15" customHeight="1" s="290">
      <c r="A146" s="296" t="inlineStr">
        <is>
          <t>CRIADORES</t>
        </is>
      </c>
      <c r="B146" s="296" t="inlineStr">
        <is>
          <t>ESGOTO</t>
        </is>
      </c>
      <c r="C146" s="296" t="inlineStr">
        <is>
          <t>T-051</t>
        </is>
      </c>
      <c r="D146" s="349" t="inlineStr">
        <is>
          <t>PI 45</t>
        </is>
      </c>
      <c r="E146" s="349" t="inlineStr">
        <is>
          <t>PI 44</t>
        </is>
      </c>
      <c r="F146" s="349" t="n">
        <v>42.24</v>
      </c>
      <c r="G146" s="349" t="inlineStr">
        <is>
          <t>300</t>
        </is>
      </c>
      <c r="H146" s="349" t="inlineStr">
        <is>
          <t>Tubo PVC</t>
        </is>
      </c>
      <c r="I146" s="345" t="n">
        <v>0.6</v>
      </c>
      <c r="J146" s="349" t="n">
        <v>20.28</v>
      </c>
      <c r="K146" s="349" t="n">
        <v>0.002538</v>
      </c>
      <c r="L146" s="349" t="inlineStr">
        <is>
          <t>PENDENTE</t>
        </is>
      </c>
    </row>
    <row r="147" ht="15" customHeight="1" s="290">
      <c r="A147" s="295" t="inlineStr">
        <is>
          <t>CRIADORES</t>
        </is>
      </c>
      <c r="B147" s="295" t="inlineStr">
        <is>
          <t>ESGOTO</t>
        </is>
      </c>
      <c r="C147" s="295" t="inlineStr">
        <is>
          <t>T-052</t>
        </is>
      </c>
      <c r="D147" s="334" t="inlineStr">
        <is>
          <t>PI 44</t>
        </is>
      </c>
      <c r="E147" s="334" t="inlineStr">
        <is>
          <t>PI 43</t>
        </is>
      </c>
      <c r="F147" s="334" t="n">
        <v>37.07</v>
      </c>
      <c r="G147" s="334" t="inlineStr">
        <is>
          <t>300</t>
        </is>
      </c>
      <c r="H147" s="334" t="inlineStr">
        <is>
          <t>Tubo PVC</t>
        </is>
      </c>
      <c r="I147" s="340" t="n">
        <v>0.88</v>
      </c>
      <c r="J147" s="334" t="n">
        <v>25.95</v>
      </c>
      <c r="K147" s="334" t="n">
        <v>0.012779</v>
      </c>
      <c r="L147" s="334" t="inlineStr">
        <is>
          <t>PENDENTE</t>
        </is>
      </c>
    </row>
    <row r="148" ht="15" customHeight="1" s="290">
      <c r="A148" s="296" t="inlineStr">
        <is>
          <t>CRIADORES</t>
        </is>
      </c>
      <c r="B148" s="296" t="inlineStr">
        <is>
          <t>ESGOTO</t>
        </is>
      </c>
      <c r="C148" s="296" t="inlineStr">
        <is>
          <t>T-053</t>
        </is>
      </c>
      <c r="D148" s="349" t="inlineStr">
        <is>
          <t>PI 74</t>
        </is>
      </c>
      <c r="E148" s="349" t="inlineStr">
        <is>
          <t>PI 50</t>
        </is>
      </c>
      <c r="F148" s="349" t="n">
        <v>11.22</v>
      </c>
      <c r="G148" s="349" t="inlineStr">
        <is>
          <t>200</t>
        </is>
      </c>
      <c r="H148" s="349" t="inlineStr">
        <is>
          <t>Tubo PVC</t>
        </is>
      </c>
      <c r="I148" s="345" t="n">
        <v>0.8</v>
      </c>
      <c r="J148" s="349" t="n">
        <v>7.21</v>
      </c>
      <c r="K148" s="349" t="n">
        <v>0.001898</v>
      </c>
      <c r="L148" s="349" t="inlineStr">
        <is>
          <t>PENDENTE</t>
        </is>
      </c>
    </row>
    <row r="149" ht="15" customHeight="1" s="290">
      <c r="A149" s="295" t="inlineStr">
        <is>
          <t>CRIADORES</t>
        </is>
      </c>
      <c r="B149" s="295" t="inlineStr">
        <is>
          <t>ESGOTO</t>
        </is>
      </c>
      <c r="C149" s="295" t="inlineStr">
        <is>
          <t>T-054</t>
        </is>
      </c>
      <c r="D149" s="334" t="inlineStr">
        <is>
          <t>PV 01</t>
        </is>
      </c>
      <c r="E149" s="334" t="inlineStr">
        <is>
          <t>PV 02</t>
        </is>
      </c>
      <c r="F149" s="334" t="n">
        <v>35.03</v>
      </c>
      <c r="G149" s="334" t="inlineStr">
        <is>
          <t>300</t>
        </is>
      </c>
      <c r="H149" s="334" t="inlineStr">
        <is>
          <t>Tubo PVC</t>
        </is>
      </c>
      <c r="I149" s="340" t="n">
        <v>1.17</v>
      </c>
      <c r="J149" s="334" t="n">
        <v>32.74</v>
      </c>
      <c r="K149" s="334" t="n">
        <v>0.005669</v>
      </c>
      <c r="L149" s="334" t="inlineStr">
        <is>
          <t>PENDENTE</t>
        </is>
      </c>
    </row>
    <row r="150" ht="15" customHeight="1" s="290">
      <c r="A150" s="296" t="inlineStr">
        <is>
          <t>CRIADORES</t>
        </is>
      </c>
      <c r="B150" s="296" t="inlineStr">
        <is>
          <t>ESGOTO</t>
        </is>
      </c>
      <c r="C150" s="296" t="inlineStr">
        <is>
          <t>T-055</t>
        </is>
      </c>
      <c r="D150" s="349" t="inlineStr">
        <is>
          <t>PV 02</t>
        </is>
      </c>
      <c r="E150" s="349" t="inlineStr">
        <is>
          <t>PV 03</t>
        </is>
      </c>
      <c r="F150" s="349" t="n">
        <v>29.98</v>
      </c>
      <c r="G150" s="349" t="inlineStr">
        <is>
          <t>300</t>
        </is>
      </c>
      <c r="H150" s="349" t="inlineStr">
        <is>
          <t>Tubo PVC</t>
        </is>
      </c>
      <c r="I150" s="345" t="n">
        <v>1.41</v>
      </c>
      <c r="J150" s="349" t="n">
        <v>33.71</v>
      </c>
      <c r="K150" s="349" t="n">
        <v>0.0054</v>
      </c>
      <c r="L150" s="349" t="inlineStr">
        <is>
          <t>PENDENTE</t>
        </is>
      </c>
    </row>
    <row r="151" ht="15" customHeight="1" s="290">
      <c r="A151" s="295" t="inlineStr">
        <is>
          <t>CRIADORES</t>
        </is>
      </c>
      <c r="B151" s="295" t="inlineStr">
        <is>
          <t>ESGOTO</t>
        </is>
      </c>
      <c r="C151" s="295" t="inlineStr">
        <is>
          <t>T-056</t>
        </is>
      </c>
      <c r="D151" s="334" t="inlineStr">
        <is>
          <t>PV 03</t>
        </is>
      </c>
      <c r="E151" s="334" t="inlineStr">
        <is>
          <t>PV 04</t>
        </is>
      </c>
      <c r="F151" s="334" t="n">
        <v>34.63</v>
      </c>
      <c r="G151" s="334" t="inlineStr">
        <is>
          <t>300</t>
        </is>
      </c>
      <c r="H151" s="334" t="inlineStr">
        <is>
          <t>Tubo PVC</t>
        </is>
      </c>
      <c r="I151" s="340" t="n">
        <v>1.69</v>
      </c>
      <c r="J151" s="334" t="n">
        <v>46.77</v>
      </c>
      <c r="K151" s="334" t="n">
        <v>0.005345</v>
      </c>
      <c r="L151" s="334" t="inlineStr">
        <is>
          <t>PENDENTE</t>
        </is>
      </c>
    </row>
    <row r="152" ht="15" customHeight="1" s="290">
      <c r="A152" s="296" t="inlineStr">
        <is>
          <t>CRIADORES</t>
        </is>
      </c>
      <c r="B152" s="296" t="inlineStr">
        <is>
          <t>ESGOTO</t>
        </is>
      </c>
      <c r="C152" s="296" t="inlineStr">
        <is>
          <t>T-057</t>
        </is>
      </c>
      <c r="D152" s="349" t="inlineStr">
        <is>
          <t>PV 04</t>
        </is>
      </c>
      <c r="E152" s="349" t="inlineStr">
        <is>
          <t>PV 05</t>
        </is>
      </c>
      <c r="F152" s="349" t="n">
        <v>33.18</v>
      </c>
      <c r="G152" s="349" t="inlineStr">
        <is>
          <t>300</t>
        </is>
      </c>
      <c r="H152" s="349" t="inlineStr">
        <is>
          <t>Tubo PVC</t>
        </is>
      </c>
      <c r="I152" s="345" t="n">
        <v>1.84</v>
      </c>
      <c r="J152" s="349" t="n">
        <v>48.9</v>
      </c>
      <c r="K152" s="349" t="n">
        <v>0.005353</v>
      </c>
      <c r="L152" s="349" t="inlineStr">
        <is>
          <t>PENDENTE</t>
        </is>
      </c>
    </row>
    <row r="153" ht="15" customHeight="1" s="290">
      <c r="A153" s="295" t="inlineStr">
        <is>
          <t>CRIADORES</t>
        </is>
      </c>
      <c r="B153" s="295" t="inlineStr">
        <is>
          <t>ESGOTO</t>
        </is>
      </c>
      <c r="C153" s="295" t="inlineStr">
        <is>
          <t>T-058</t>
        </is>
      </c>
      <c r="D153" s="334" t="inlineStr">
        <is>
          <t>PV 05</t>
        </is>
      </c>
      <c r="E153" s="334" t="inlineStr">
        <is>
          <t>PV 06</t>
        </is>
      </c>
      <c r="F153" s="334" t="n">
        <v>42.57</v>
      </c>
      <c r="G153" s="334" t="inlineStr">
        <is>
          <t>300</t>
        </is>
      </c>
      <c r="H153" s="334" t="inlineStr">
        <is>
          <t>Tubo PVC</t>
        </is>
      </c>
      <c r="I153" s="340" t="n">
        <v>1.52</v>
      </c>
      <c r="J153" s="334" t="n">
        <v>51.81</v>
      </c>
      <c r="K153" s="334" t="n">
        <v>0.004886</v>
      </c>
      <c r="L153" s="334" t="inlineStr">
        <is>
          <t>PENDENTE</t>
        </is>
      </c>
    </row>
    <row r="154" ht="15" customHeight="1" s="290">
      <c r="A154" s="296" t="inlineStr">
        <is>
          <t>CRIADORES</t>
        </is>
      </c>
      <c r="B154" s="296" t="inlineStr">
        <is>
          <t>ESGOTO</t>
        </is>
      </c>
      <c r="C154" s="296" t="inlineStr">
        <is>
          <t>T-059</t>
        </is>
      </c>
      <c r="D154" s="349" t="inlineStr">
        <is>
          <t>PV 06</t>
        </is>
      </c>
      <c r="E154" s="349" t="inlineStr">
        <is>
          <t>PV 07</t>
        </is>
      </c>
      <c r="F154" s="349" t="n">
        <v>34.51</v>
      </c>
      <c r="G154" s="349" t="inlineStr">
        <is>
          <t>300</t>
        </is>
      </c>
      <c r="H154" s="349" t="inlineStr">
        <is>
          <t>Tubo PVC</t>
        </is>
      </c>
      <c r="I154" s="345" t="n">
        <v>1.3</v>
      </c>
      <c r="J154" s="349" t="n">
        <v>36.03</v>
      </c>
      <c r="K154" s="349" t="n">
        <v>0.005836</v>
      </c>
      <c r="L154" s="349" t="inlineStr">
        <is>
          <t>PENDENTE</t>
        </is>
      </c>
    </row>
    <row r="155" ht="15" customHeight="1" s="290">
      <c r="A155" s="295" t="inlineStr">
        <is>
          <t>CRIADORES</t>
        </is>
      </c>
      <c r="B155" s="295" t="inlineStr">
        <is>
          <t>ESGOTO</t>
        </is>
      </c>
      <c r="C155" s="295" t="inlineStr">
        <is>
          <t>T-060</t>
        </is>
      </c>
      <c r="D155" s="334" t="inlineStr">
        <is>
          <t>PV 07</t>
        </is>
      </c>
      <c r="E155" s="334" t="inlineStr">
        <is>
          <t>PV 08</t>
        </is>
      </c>
      <c r="F155" s="334" t="n">
        <v>21.26</v>
      </c>
      <c r="G155" s="334" t="inlineStr">
        <is>
          <t>300</t>
        </is>
      </c>
      <c r="H155" s="334" t="inlineStr">
        <is>
          <t>Tubo PVC</t>
        </is>
      </c>
      <c r="I155" s="340" t="n">
        <v>1.48</v>
      </c>
      <c r="J155" s="334" t="n">
        <v>25.09</v>
      </c>
      <c r="K155" s="334" t="n">
        <v>0.005564</v>
      </c>
      <c r="L155" s="334" t="inlineStr">
        <is>
          <t>PENDENTE</t>
        </is>
      </c>
    </row>
    <row r="156" ht="15" customHeight="1" s="290">
      <c r="A156" s="296" t="inlineStr">
        <is>
          <t>CRIADORES</t>
        </is>
      </c>
      <c r="B156" s="296" t="inlineStr">
        <is>
          <t>ESGOTO</t>
        </is>
      </c>
      <c r="C156" s="296" t="inlineStr">
        <is>
          <t>T-061</t>
        </is>
      </c>
      <c r="D156" s="349" t="inlineStr">
        <is>
          <t>PV 08</t>
        </is>
      </c>
      <c r="E156" s="349" t="inlineStr">
        <is>
          <t>PV 09</t>
        </is>
      </c>
      <c r="F156" s="349" t="n">
        <v>24.18</v>
      </c>
      <c r="G156" s="349" t="inlineStr">
        <is>
          <t>300</t>
        </is>
      </c>
      <c r="H156" s="349" t="inlineStr">
        <is>
          <t>Tubo PVC</t>
        </is>
      </c>
      <c r="I156" s="345" t="n">
        <v>1.58</v>
      </c>
      <c r="J156" s="349" t="n">
        <v>30.52</v>
      </c>
      <c r="K156" s="349" t="n">
        <v>0.005571</v>
      </c>
      <c r="L156" s="349" t="inlineStr">
        <is>
          <t>PENDENTE</t>
        </is>
      </c>
    </row>
    <row r="157" ht="15" customHeight="1" s="290">
      <c r="A157" s="295" t="inlineStr">
        <is>
          <t>CRIADORES</t>
        </is>
      </c>
      <c r="B157" s="295" t="inlineStr">
        <is>
          <t>ESGOTO</t>
        </is>
      </c>
      <c r="C157" s="295" t="inlineStr">
        <is>
          <t>T-062</t>
        </is>
      </c>
      <c r="D157" s="334" t="inlineStr">
        <is>
          <t>PV 09</t>
        </is>
      </c>
      <c r="E157" s="334" t="inlineStr">
        <is>
          <t>PV 10</t>
        </is>
      </c>
      <c r="F157" s="334" t="n">
        <v>12.48</v>
      </c>
      <c r="G157" s="334" t="inlineStr">
        <is>
          <t>300</t>
        </is>
      </c>
      <c r="H157" s="334" t="inlineStr">
        <is>
          <t>Tubo PVC</t>
        </is>
      </c>
      <c r="I157" s="340" t="n">
        <v>1.59</v>
      </c>
      <c r="J157" s="334" t="n">
        <v>15.85</v>
      </c>
      <c r="K157" s="334" t="n">
        <v>0.005905</v>
      </c>
      <c r="L157" s="334" t="inlineStr">
        <is>
          <t>PENDENTE</t>
        </is>
      </c>
    </row>
    <row r="158" ht="15" customHeight="1" s="290">
      <c r="A158" s="296" t="inlineStr">
        <is>
          <t>CRIADORES</t>
        </is>
      </c>
      <c r="B158" s="296" t="inlineStr">
        <is>
          <t>ESGOTO</t>
        </is>
      </c>
      <c r="C158" s="296" t="inlineStr">
        <is>
          <t>T-063</t>
        </is>
      </c>
      <c r="D158" s="349" t="inlineStr">
        <is>
          <t>PV 10</t>
        </is>
      </c>
      <c r="E158" s="349" t="inlineStr">
        <is>
          <t>PV 11</t>
        </is>
      </c>
      <c r="F158" s="349" t="n">
        <v>28.05</v>
      </c>
      <c r="G158" s="349" t="inlineStr">
        <is>
          <t>300</t>
        </is>
      </c>
      <c r="H158" s="349" t="inlineStr">
        <is>
          <t>Tubo PVC</t>
        </is>
      </c>
      <c r="I158" s="345" t="n">
        <v>1.6</v>
      </c>
      <c r="J158" s="349" t="n">
        <v>35.98</v>
      </c>
      <c r="K158" s="349" t="n">
        <v>0.005394</v>
      </c>
      <c r="L158" s="349" t="inlineStr">
        <is>
          <t>PENDENTE</t>
        </is>
      </c>
    </row>
    <row r="159" ht="15" customHeight="1" s="290">
      <c r="A159" s="295" t="inlineStr">
        <is>
          <t>CRIADORES</t>
        </is>
      </c>
      <c r="B159" s="295" t="inlineStr">
        <is>
          <t>ESGOTO</t>
        </is>
      </c>
      <c r="C159" s="295" t="inlineStr">
        <is>
          <t>T-064</t>
        </is>
      </c>
      <c r="D159" s="334" t="inlineStr">
        <is>
          <t>PV 11</t>
        </is>
      </c>
      <c r="E159" s="334" t="inlineStr">
        <is>
          <t>PV 12</t>
        </is>
      </c>
      <c r="F159" s="334" t="n">
        <v>21.15</v>
      </c>
      <c r="G159" s="334" t="inlineStr">
        <is>
          <t>300</t>
        </is>
      </c>
      <c r="H159" s="334" t="inlineStr">
        <is>
          <t>Tubo PVC</t>
        </is>
      </c>
      <c r="I159" s="340" t="n">
        <v>1.79</v>
      </c>
      <c r="J159" s="334" t="n">
        <v>30.38</v>
      </c>
      <c r="K159" s="334" t="n">
        <v>0.005404</v>
      </c>
      <c r="L159" s="334" t="inlineStr">
        <is>
          <t>PENDENTE</t>
        </is>
      </c>
    </row>
    <row r="160" ht="15" customHeight="1" s="290">
      <c r="A160" s="296" t="inlineStr">
        <is>
          <t>CRIADORES</t>
        </is>
      </c>
      <c r="B160" s="296" t="inlineStr">
        <is>
          <t>ESGOTO</t>
        </is>
      </c>
      <c r="C160" s="296" t="inlineStr">
        <is>
          <t>T-065</t>
        </is>
      </c>
      <c r="D160" s="349" t="inlineStr">
        <is>
          <t>PV 12</t>
        </is>
      </c>
      <c r="E160" s="349" t="inlineStr">
        <is>
          <t>PV 13</t>
        </is>
      </c>
      <c r="F160" s="349" t="n">
        <v>22.37</v>
      </c>
      <c r="G160" s="349" t="inlineStr">
        <is>
          <t>300</t>
        </is>
      </c>
      <c r="H160" s="349" t="inlineStr">
        <is>
          <t>Tubo PVC</t>
        </is>
      </c>
      <c r="I160" s="345" t="n">
        <v>2.01</v>
      </c>
      <c r="J160" s="349" t="n">
        <v>36</v>
      </c>
      <c r="K160" s="349" t="n">
        <v>0.005664</v>
      </c>
      <c r="L160" s="349" t="inlineStr">
        <is>
          <t>PENDENTE</t>
        </is>
      </c>
    </row>
    <row r="161" ht="15" customHeight="1" s="290">
      <c r="A161" s="295" t="inlineStr">
        <is>
          <t>CRIADORES</t>
        </is>
      </c>
      <c r="B161" s="295" t="inlineStr">
        <is>
          <t>ESGOTO</t>
        </is>
      </c>
      <c r="C161" s="295" t="inlineStr">
        <is>
          <t>T-066</t>
        </is>
      </c>
      <c r="D161" s="334" t="inlineStr">
        <is>
          <t>PV 13</t>
        </is>
      </c>
      <c r="E161" s="334" t="inlineStr">
        <is>
          <t>PV 14</t>
        </is>
      </c>
      <c r="F161" s="334" t="n">
        <v>39.61</v>
      </c>
      <c r="G161" s="334" t="inlineStr">
        <is>
          <t>300</t>
        </is>
      </c>
      <c r="H161" s="334" t="inlineStr">
        <is>
          <t>Tubo PVC</t>
        </is>
      </c>
      <c r="I161" s="340" t="n">
        <v>1.96</v>
      </c>
      <c r="J161" s="334" t="n">
        <v>62.05</v>
      </c>
      <c r="K161" s="334" t="n">
        <v>0.005302</v>
      </c>
      <c r="L161" s="334" t="inlineStr">
        <is>
          <t>PENDENTE</t>
        </is>
      </c>
    </row>
    <row r="162" ht="15" customHeight="1" s="290">
      <c r="A162" s="296" t="inlineStr">
        <is>
          <t>CRIADORES</t>
        </is>
      </c>
      <c r="B162" s="296" t="inlineStr">
        <is>
          <t>ESGOTO</t>
        </is>
      </c>
      <c r="C162" s="296" t="inlineStr">
        <is>
          <t>T-067</t>
        </is>
      </c>
      <c r="D162" s="349" t="inlineStr">
        <is>
          <t>PV 14</t>
        </is>
      </c>
      <c r="E162" s="349" t="inlineStr">
        <is>
          <t>PV 15</t>
        </is>
      </c>
      <c r="F162" s="349" t="n">
        <v>31.68</v>
      </c>
      <c r="G162" s="349" t="inlineStr">
        <is>
          <t>300</t>
        </is>
      </c>
      <c r="H162" s="349" t="inlineStr">
        <is>
          <t>Tubo PVC</t>
        </is>
      </c>
      <c r="I162" s="345" t="n">
        <v>1.83</v>
      </c>
      <c r="J162" s="349" t="n">
        <v>46.51</v>
      </c>
      <c r="K162" s="349" t="n">
        <v>0.005379</v>
      </c>
      <c r="L162" s="349" t="inlineStr">
        <is>
          <t>PENDENTE</t>
        </is>
      </c>
    </row>
    <row r="163" ht="15" customHeight="1" s="290">
      <c r="A163" s="295" t="inlineStr">
        <is>
          <t>CRIADORES</t>
        </is>
      </c>
      <c r="B163" s="295" t="inlineStr">
        <is>
          <t>ESGOTO</t>
        </is>
      </c>
      <c r="C163" s="295" t="inlineStr">
        <is>
          <t>T-068</t>
        </is>
      </c>
      <c r="D163" s="334" t="inlineStr">
        <is>
          <t>PV 15</t>
        </is>
      </c>
      <c r="E163" s="334" t="inlineStr">
        <is>
          <t>PV 16</t>
        </is>
      </c>
      <c r="F163" s="334" t="n">
        <v>20.09</v>
      </c>
      <c r="G163" s="334" t="inlineStr">
        <is>
          <t>300</t>
        </is>
      </c>
      <c r="H163" s="334" t="inlineStr">
        <is>
          <t>Tubo PVC</t>
        </is>
      </c>
      <c r="I163" s="340" t="n">
        <v>1.76</v>
      </c>
      <c r="J163" s="334" t="n">
        <v>28.26</v>
      </c>
      <c r="K163" s="334" t="n">
        <v>0.0056</v>
      </c>
      <c r="L163" s="334" t="inlineStr">
        <is>
          <t>PENDENTE</t>
        </is>
      </c>
    </row>
    <row r="164" ht="15" customHeight="1" s="290">
      <c r="A164" s="296" t="inlineStr">
        <is>
          <t>CRIADORES</t>
        </is>
      </c>
      <c r="B164" s="296" t="inlineStr">
        <is>
          <t>ESGOTO</t>
        </is>
      </c>
      <c r="C164" s="296" t="inlineStr">
        <is>
          <t>T-069</t>
        </is>
      </c>
      <c r="D164" s="349" t="inlineStr">
        <is>
          <t>PV 16</t>
        </is>
      </c>
      <c r="E164" s="349" t="inlineStr">
        <is>
          <t>PV 19</t>
        </is>
      </c>
      <c r="F164" s="349" t="n">
        <v>11.41</v>
      </c>
      <c r="G164" s="349" t="inlineStr">
        <is>
          <t>300</t>
        </is>
      </c>
      <c r="H164" s="349" t="inlineStr">
        <is>
          <t>Tubo PVC</t>
        </is>
      </c>
      <c r="I164" s="345" t="n">
        <v>1.82</v>
      </c>
      <c r="J164" s="349" t="n">
        <v>16.61</v>
      </c>
      <c r="K164" s="349" t="n">
        <v>0.006915</v>
      </c>
      <c r="L164" s="349" t="inlineStr">
        <is>
          <t>PENDENTE</t>
        </is>
      </c>
    </row>
    <row r="165" ht="15" customHeight="1" s="290">
      <c r="A165" s="295" t="inlineStr">
        <is>
          <t>CRIADORES</t>
        </is>
      </c>
      <c r="B165" s="295" t="inlineStr">
        <is>
          <t>ESGOTO</t>
        </is>
      </c>
      <c r="C165" s="295" t="inlineStr">
        <is>
          <t>T-070</t>
        </is>
      </c>
      <c r="D165" s="334" t="inlineStr">
        <is>
          <t>PV 68</t>
        </is>
      </c>
      <c r="E165" s="334" t="inlineStr">
        <is>
          <t>PV 67</t>
        </is>
      </c>
      <c r="F165" s="334" t="n">
        <v>17.87</v>
      </c>
      <c r="G165" s="334" t="inlineStr">
        <is>
          <t>200</t>
        </is>
      </c>
      <c r="H165" s="334" t="inlineStr">
        <is>
          <t>Tubo PVC</t>
        </is>
      </c>
      <c r="I165" s="340" t="n">
        <v>0.85</v>
      </c>
      <c r="J165" s="334" t="n">
        <v>12.15</v>
      </c>
      <c r="K165" s="334" t="n">
        <v>0.000112</v>
      </c>
      <c r="L165" s="334" t="inlineStr">
        <is>
          <t>PENDENTE</t>
        </is>
      </c>
    </row>
    <row r="166" ht="15" customHeight="1" s="290">
      <c r="A166" s="296" t="inlineStr">
        <is>
          <t>CRIADORES</t>
        </is>
      </c>
      <c r="B166" s="296" t="inlineStr">
        <is>
          <t>ESGOTO</t>
        </is>
      </c>
      <c r="C166" s="296" t="inlineStr">
        <is>
          <t>T-071</t>
        </is>
      </c>
      <c r="D166" s="349" t="inlineStr">
        <is>
          <t>PI 02</t>
        </is>
      </c>
      <c r="E166" s="349" t="inlineStr">
        <is>
          <t>PI 03</t>
        </is>
      </c>
      <c r="F166" s="349" t="n">
        <v>2.48</v>
      </c>
      <c r="G166" s="349" t="inlineStr">
        <is>
          <t>200</t>
        </is>
      </c>
      <c r="H166" s="349" t="inlineStr">
        <is>
          <t>Tubo PVC</t>
        </is>
      </c>
      <c r="I166" s="345" t="n">
        <v>0.4</v>
      </c>
      <c r="J166" s="349" t="n">
        <v>0.79</v>
      </c>
      <c r="K166" s="349" t="n">
        <v>0.171532</v>
      </c>
      <c r="L166" s="349" t="inlineStr">
        <is>
          <t>PENDENTE</t>
        </is>
      </c>
    </row>
    <row r="167" ht="15" customHeight="1" s="290">
      <c r="A167" s="295" t="inlineStr">
        <is>
          <t>CRIADORES</t>
        </is>
      </c>
      <c r="B167" s="295" t="inlineStr">
        <is>
          <t>ESGOTO</t>
        </is>
      </c>
      <c r="C167" s="295" t="inlineStr">
        <is>
          <t>T-072</t>
        </is>
      </c>
      <c r="D167" s="334" t="inlineStr">
        <is>
          <t>PI 02</t>
        </is>
      </c>
      <c r="E167" s="334" t="inlineStr">
        <is>
          <t>PI 03</t>
        </is>
      </c>
      <c r="F167" s="334" t="n">
        <v>1</v>
      </c>
      <c r="G167" s="334" t="inlineStr">
        <is>
          <t>200</t>
        </is>
      </c>
      <c r="H167" s="334" t="inlineStr">
        <is>
          <t>Tubo PVC</t>
        </is>
      </c>
      <c r="I167" s="340" t="n">
        <v>0.4</v>
      </c>
      <c r="J167" s="334" t="n">
        <v>0.32</v>
      </c>
      <c r="K167" s="334" t="n">
        <v>0.4254</v>
      </c>
      <c r="L167" s="334" t="inlineStr">
        <is>
          <t>PENDENTE</t>
        </is>
      </c>
    </row>
    <row r="168" ht="15" customHeight="1" s="290">
      <c r="A168" s="296" t="inlineStr">
        <is>
          <t>CRIADORES</t>
        </is>
      </c>
      <c r="B168" s="296" t="inlineStr">
        <is>
          <t>ESGOTO</t>
        </is>
      </c>
      <c r="C168" s="296" t="inlineStr">
        <is>
          <t>T-073</t>
        </is>
      </c>
      <c r="D168" s="349" t="inlineStr">
        <is>
          <t>PI 03</t>
        </is>
      </c>
      <c r="E168" s="349" t="inlineStr">
        <is>
          <t>PV 16</t>
        </is>
      </c>
      <c r="F168" s="349" t="n">
        <v>11.3</v>
      </c>
      <c r="G168" s="349" t="inlineStr">
        <is>
          <t>200</t>
        </is>
      </c>
      <c r="H168" s="349" t="inlineStr">
        <is>
          <t>Tubo PVC</t>
        </is>
      </c>
      <c r="I168" s="345" t="n">
        <v>1.07</v>
      </c>
      <c r="J168" s="349" t="n">
        <v>9.68</v>
      </c>
      <c r="K168" s="349" t="n">
        <v>0.094788</v>
      </c>
      <c r="L168" s="349" t="inlineStr">
        <is>
          <t>PENDENTE</t>
        </is>
      </c>
    </row>
    <row r="169" ht="15" customHeight="1" s="290">
      <c r="A169" s="295" t="inlineStr">
        <is>
          <t>CRIADORES</t>
        </is>
      </c>
      <c r="B169" s="295" t="inlineStr">
        <is>
          <t>ESGOTO</t>
        </is>
      </c>
      <c r="C169" s="295" t="inlineStr">
        <is>
          <t>T-074</t>
        </is>
      </c>
      <c r="D169" s="334" t="inlineStr">
        <is>
          <t>PI 04</t>
        </is>
      </c>
      <c r="E169" s="334" t="inlineStr">
        <is>
          <t>PI 05</t>
        </is>
      </c>
      <c r="F169" s="334" t="n">
        <v>5.55</v>
      </c>
      <c r="G169" s="334" t="inlineStr">
        <is>
          <t>200</t>
        </is>
      </c>
      <c r="H169" s="334" t="inlineStr">
        <is>
          <t>Tubo PVC</t>
        </is>
      </c>
      <c r="I169" s="340" t="n">
        <v>0.59</v>
      </c>
      <c r="J169" s="334" t="n">
        <v>2.64</v>
      </c>
      <c r="K169" s="334" t="n">
        <v>0.051892</v>
      </c>
      <c r="L169" s="334" t="inlineStr">
        <is>
          <t>PENDENTE</t>
        </is>
      </c>
    </row>
    <row r="170" ht="15" customHeight="1" s="290">
      <c r="A170" s="296" t="inlineStr">
        <is>
          <t>CRIADORES</t>
        </is>
      </c>
      <c r="B170" s="296" t="inlineStr">
        <is>
          <t>ESGOTO</t>
        </is>
      </c>
      <c r="C170" s="296" t="inlineStr">
        <is>
          <t>T-075</t>
        </is>
      </c>
      <c r="D170" s="349" t="inlineStr">
        <is>
          <t>PI 04</t>
        </is>
      </c>
      <c r="E170" s="349" t="inlineStr">
        <is>
          <t>PI 05</t>
        </is>
      </c>
      <c r="F170" s="349" t="n">
        <v>1</v>
      </c>
      <c r="G170" s="349" t="inlineStr">
        <is>
          <t>200</t>
        </is>
      </c>
      <c r="H170" s="349" t="inlineStr">
        <is>
          <t>Tubo PVC</t>
        </is>
      </c>
      <c r="I170" s="345" t="n">
        <v>0.59</v>
      </c>
      <c r="J170" s="349" t="n">
        <v>0.48</v>
      </c>
      <c r="K170" s="349" t="n">
        <v>0.288</v>
      </c>
      <c r="L170" s="349" t="inlineStr">
        <is>
          <t>PENDENTE</t>
        </is>
      </c>
    </row>
    <row r="171" ht="15" customHeight="1" s="290">
      <c r="A171" s="295" t="inlineStr">
        <is>
          <t>CRIADORES</t>
        </is>
      </c>
      <c r="B171" s="295" t="inlineStr">
        <is>
          <t>ESGOTO</t>
        </is>
      </c>
      <c r="C171" s="295" t="inlineStr">
        <is>
          <t>T-076</t>
        </is>
      </c>
      <c r="D171" s="334" t="inlineStr">
        <is>
          <t>PI 05</t>
        </is>
      </c>
      <c r="E171" s="334" t="inlineStr">
        <is>
          <t>PI 06</t>
        </is>
      </c>
      <c r="F171" s="334" t="n">
        <v>3.11</v>
      </c>
      <c r="G171" s="334" t="inlineStr">
        <is>
          <t>200</t>
        </is>
      </c>
      <c r="H171" s="334" t="inlineStr">
        <is>
          <t>Tubo PVC</t>
        </is>
      </c>
      <c r="I171" s="340" t="n">
        <v>0.8</v>
      </c>
      <c r="J171" s="334" t="n">
        <v>1.98</v>
      </c>
      <c r="K171" s="334" t="n">
        <v>0.003215</v>
      </c>
      <c r="L171" s="334" t="inlineStr">
        <is>
          <t>PENDENTE</t>
        </is>
      </c>
    </row>
    <row r="172" ht="15" customHeight="1" s="290">
      <c r="A172" s="296" t="inlineStr">
        <is>
          <t>CRIADORES</t>
        </is>
      </c>
      <c r="B172" s="296" t="inlineStr">
        <is>
          <t>ESGOTO</t>
        </is>
      </c>
      <c r="C172" s="296" t="inlineStr">
        <is>
          <t>T-077</t>
        </is>
      </c>
      <c r="D172" s="349" t="inlineStr">
        <is>
          <t>PI 05</t>
        </is>
      </c>
      <c r="E172" s="349" t="inlineStr">
        <is>
          <t>PI 06</t>
        </is>
      </c>
      <c r="F172" s="349" t="n">
        <v>1</v>
      </c>
      <c r="G172" s="349" t="inlineStr">
        <is>
          <t>200</t>
        </is>
      </c>
      <c r="H172" s="349" t="inlineStr">
        <is>
          <t>Tubo PVC</t>
        </is>
      </c>
      <c r="I172" s="345" t="n">
        <v>0.8</v>
      </c>
      <c r="J172" s="349" t="n">
        <v>0.64</v>
      </c>
      <c r="K172" s="349" t="n">
        <v>0.01</v>
      </c>
      <c r="L172" s="349" t="inlineStr">
        <is>
          <t>PENDENTE</t>
        </is>
      </c>
    </row>
    <row r="173" ht="15" customHeight="1" s="290">
      <c r="A173" s="295" t="inlineStr">
        <is>
          <t>CRIADORES</t>
        </is>
      </c>
      <c r="B173" s="295" t="inlineStr">
        <is>
          <t>ESGOTO</t>
        </is>
      </c>
      <c r="C173" s="295" t="inlineStr">
        <is>
          <t>T-078</t>
        </is>
      </c>
      <c r="D173" s="334" t="inlineStr">
        <is>
          <t>PI 06</t>
        </is>
      </c>
      <c r="E173" s="334" t="inlineStr">
        <is>
          <t>PI 07</t>
        </is>
      </c>
      <c r="F173" s="334" t="n">
        <v>0.53</v>
      </c>
      <c r="G173" s="334" t="inlineStr">
        <is>
          <t>200</t>
        </is>
      </c>
      <c r="H173" s="334" t="inlineStr">
        <is>
          <t>Tubo PVC</t>
        </is>
      </c>
      <c r="I173" s="340" t="n">
        <v>0.82</v>
      </c>
      <c r="J173" s="334" t="n">
        <v>0.35</v>
      </c>
      <c r="K173" s="334" t="n">
        <v>0.042075</v>
      </c>
      <c r="L173" s="334" t="inlineStr">
        <is>
          <t>PENDENTE</t>
        </is>
      </c>
    </row>
    <row r="174" ht="15" customHeight="1" s="290">
      <c r="A174" s="296" t="inlineStr">
        <is>
          <t>CRIADORES</t>
        </is>
      </c>
      <c r="B174" s="296" t="inlineStr">
        <is>
          <t>ESGOTO</t>
        </is>
      </c>
      <c r="C174" s="296" t="inlineStr">
        <is>
          <t>T-079</t>
        </is>
      </c>
      <c r="D174" s="349" t="inlineStr">
        <is>
          <t>PI 06</t>
        </is>
      </c>
      <c r="E174" s="349" t="inlineStr">
        <is>
          <t>PI 07</t>
        </is>
      </c>
      <c r="F174" s="349" t="n">
        <v>1</v>
      </c>
      <c r="G174" s="349" t="inlineStr">
        <is>
          <t>200</t>
        </is>
      </c>
      <c r="H174" s="349" t="inlineStr">
        <is>
          <t>Tubo PVC</t>
        </is>
      </c>
      <c r="I174" s="345" t="n">
        <v>0.82</v>
      </c>
      <c r="J174" s="349" t="n">
        <v>0.66</v>
      </c>
      <c r="K174" s="349" t="n">
        <v>0.0223</v>
      </c>
      <c r="L174" s="349" t="inlineStr">
        <is>
          <t>PENDENTE</t>
        </is>
      </c>
    </row>
    <row r="175" ht="15" customHeight="1" s="290">
      <c r="A175" s="295" t="inlineStr">
        <is>
          <t>CRIADORES</t>
        </is>
      </c>
      <c r="B175" s="295" t="inlineStr">
        <is>
          <t>ESGOTO</t>
        </is>
      </c>
      <c r="C175" s="295" t="inlineStr">
        <is>
          <t>T-080</t>
        </is>
      </c>
      <c r="D175" s="334" t="inlineStr">
        <is>
          <t>PI 07</t>
        </is>
      </c>
      <c r="E175" s="334" t="inlineStr">
        <is>
          <t>PI 08</t>
        </is>
      </c>
      <c r="F175" s="334" t="n">
        <v>20.41</v>
      </c>
      <c r="G175" s="334" t="inlineStr">
        <is>
          <t>200</t>
        </is>
      </c>
      <c r="H175" s="334" t="inlineStr">
        <is>
          <t>Tubo PVC</t>
        </is>
      </c>
      <c r="I175" s="340" t="n">
        <v>0.96</v>
      </c>
      <c r="J175" s="334" t="n">
        <v>15.76</v>
      </c>
      <c r="K175" s="334" t="n">
        <v>0.005424</v>
      </c>
      <c r="L175" s="334" t="inlineStr">
        <is>
          <t>PENDENTE</t>
        </is>
      </c>
    </row>
    <row r="176" ht="15" customHeight="1" s="290">
      <c r="A176" s="296" t="inlineStr">
        <is>
          <t>CRIADORES</t>
        </is>
      </c>
      <c r="B176" s="296" t="inlineStr">
        <is>
          <t>ESGOTO</t>
        </is>
      </c>
      <c r="C176" s="296" t="inlineStr">
        <is>
          <t>T-081</t>
        </is>
      </c>
      <c r="D176" s="349" t="inlineStr">
        <is>
          <t>PI 08</t>
        </is>
      </c>
      <c r="E176" s="349" t="inlineStr">
        <is>
          <t>PI 09</t>
        </is>
      </c>
      <c r="F176" s="349" t="n">
        <v>4.43</v>
      </c>
      <c r="G176" s="349" t="inlineStr">
        <is>
          <t>200</t>
        </is>
      </c>
      <c r="H176" s="349" t="inlineStr">
        <is>
          <t>Tubo PVC</t>
        </is>
      </c>
      <c r="I176" s="345" t="n">
        <v>1.12</v>
      </c>
      <c r="J176" s="349" t="n">
        <v>3.97</v>
      </c>
      <c r="K176" s="349" t="n">
        <v>0.013544</v>
      </c>
      <c r="L176" s="349" t="inlineStr">
        <is>
          <t>PENDENTE</t>
        </is>
      </c>
    </row>
    <row r="177" ht="15" customHeight="1" s="290">
      <c r="A177" s="295" t="inlineStr">
        <is>
          <t>CRIADORES</t>
        </is>
      </c>
      <c r="B177" s="295" t="inlineStr">
        <is>
          <t>ESGOTO</t>
        </is>
      </c>
      <c r="C177" s="295" t="inlineStr">
        <is>
          <t>T-082</t>
        </is>
      </c>
      <c r="D177" s="334" t="inlineStr">
        <is>
          <t>PI 08</t>
        </is>
      </c>
      <c r="E177" s="334" t="inlineStr">
        <is>
          <t>PI 09</t>
        </is>
      </c>
      <c r="F177" s="334" t="n">
        <v>1</v>
      </c>
      <c r="G177" s="334" t="inlineStr">
        <is>
          <t>200</t>
        </is>
      </c>
      <c r="H177" s="334" t="inlineStr">
        <is>
          <t>Tubo PVC</t>
        </is>
      </c>
      <c r="I177" s="340" t="n">
        <v>1.12</v>
      </c>
      <c r="J177" s="334" t="n">
        <v>0.9</v>
      </c>
      <c r="K177" s="334" t="n">
        <v>0.06</v>
      </c>
      <c r="L177" s="334" t="inlineStr">
        <is>
          <t>PENDENTE</t>
        </is>
      </c>
    </row>
    <row r="178" ht="15" customHeight="1" s="290">
      <c r="A178" s="296" t="inlineStr">
        <is>
          <t>CRIADORES</t>
        </is>
      </c>
      <c r="B178" s="296" t="inlineStr">
        <is>
          <t>ESGOTO</t>
        </is>
      </c>
      <c r="C178" s="296" t="inlineStr">
        <is>
          <t>T-083</t>
        </is>
      </c>
      <c r="D178" s="349" t="inlineStr">
        <is>
          <t>PI 09</t>
        </is>
      </c>
      <c r="E178" s="349" t="inlineStr">
        <is>
          <t>PI 10</t>
        </is>
      </c>
      <c r="F178" s="349" t="n">
        <v>1.66</v>
      </c>
      <c r="G178" s="349" t="inlineStr">
        <is>
          <t>200</t>
        </is>
      </c>
      <c r="H178" s="349" t="inlineStr">
        <is>
          <t>Tubo PVC</t>
        </is>
      </c>
      <c r="I178" s="345" t="n">
        <v>1.18</v>
      </c>
      <c r="J178" s="349" t="n">
        <v>1.56</v>
      </c>
      <c r="K178" s="349" t="n">
        <v>0.049398</v>
      </c>
      <c r="L178" s="349" t="inlineStr">
        <is>
          <t>PENDENTE</t>
        </is>
      </c>
    </row>
    <row r="179" ht="15" customHeight="1" s="290">
      <c r="A179" s="295" t="inlineStr">
        <is>
          <t>CRIADORES</t>
        </is>
      </c>
      <c r="B179" s="295" t="inlineStr">
        <is>
          <t>ESGOTO</t>
        </is>
      </c>
      <c r="C179" s="295" t="inlineStr">
        <is>
          <t>T-084</t>
        </is>
      </c>
      <c r="D179" s="334" t="inlineStr">
        <is>
          <t>PI 09</t>
        </is>
      </c>
      <c r="E179" s="334" t="inlineStr">
        <is>
          <t>PI 10</t>
        </is>
      </c>
      <c r="F179" s="334" t="n">
        <v>1</v>
      </c>
      <c r="G179" s="334" t="inlineStr">
        <is>
          <t>200</t>
        </is>
      </c>
      <c r="H179" s="334" t="inlineStr">
        <is>
          <t>Tubo PVC</t>
        </is>
      </c>
      <c r="I179" s="340" t="n">
        <v>1.18</v>
      </c>
      <c r="J179" s="334" t="n">
        <v>0.9399999999999999</v>
      </c>
      <c r="K179" s="334" t="n">
        <v>0.082</v>
      </c>
      <c r="L179" s="334" t="inlineStr">
        <is>
          <t>PENDENTE</t>
        </is>
      </c>
    </row>
    <row r="180" ht="15" customHeight="1" s="290">
      <c r="A180" s="296" t="inlineStr">
        <is>
          <t>CRIADORES</t>
        </is>
      </c>
      <c r="B180" s="296" t="inlineStr">
        <is>
          <t>ESGOTO</t>
        </is>
      </c>
      <c r="C180" s="296" t="inlineStr">
        <is>
          <t>T-085</t>
        </is>
      </c>
      <c r="D180" s="349" t="inlineStr">
        <is>
          <t>PI 10</t>
        </is>
      </c>
      <c r="E180" s="349" t="inlineStr">
        <is>
          <t>PV 15</t>
        </is>
      </c>
      <c r="F180" s="349" t="n">
        <v>18.94</v>
      </c>
      <c r="G180" s="349" t="inlineStr">
        <is>
          <t>200</t>
        </is>
      </c>
      <c r="H180" s="349" t="inlineStr">
        <is>
          <t>Tubo PVC</t>
        </is>
      </c>
      <c r="I180" s="345" t="n">
        <v>1.49</v>
      </c>
      <c r="J180" s="349" t="n">
        <v>22.54</v>
      </c>
      <c r="K180" s="349" t="n">
        <v>0.030729</v>
      </c>
      <c r="L180" s="349" t="inlineStr">
        <is>
          <t>PENDENTE</t>
        </is>
      </c>
    </row>
    <row r="181" ht="15" customHeight="1" s="290">
      <c r="A181" s="295" t="inlineStr">
        <is>
          <t>CRIADORES</t>
        </is>
      </c>
      <c r="B181" s="295" t="inlineStr">
        <is>
          <t>ESGOTO</t>
        </is>
      </c>
      <c r="C181" s="295" t="inlineStr">
        <is>
          <t>T-086</t>
        </is>
      </c>
      <c r="D181" s="334" t="inlineStr">
        <is>
          <t>PI 01</t>
        </is>
      </c>
      <c r="E181" s="334" t="inlineStr">
        <is>
          <t>PV 19</t>
        </is>
      </c>
      <c r="F181" s="334" t="n">
        <v>16.38</v>
      </c>
      <c r="G181" s="334" t="inlineStr">
        <is>
          <t>200</t>
        </is>
      </c>
      <c r="H181" s="334" t="inlineStr">
        <is>
          <t>Tubo PVC</t>
        </is>
      </c>
      <c r="I181" s="340" t="n">
        <v>1.35</v>
      </c>
      <c r="J181" s="334" t="n">
        <v>17.68</v>
      </c>
      <c r="K181" s="334" t="n">
        <v>0.065653</v>
      </c>
      <c r="L181" s="334" t="inlineStr">
        <is>
          <t>PENDENTE</t>
        </is>
      </c>
    </row>
    <row r="182" ht="15" customHeight="1" s="290">
      <c r="A182" s="296" t="inlineStr">
        <is>
          <t>CRIADORES</t>
        </is>
      </c>
      <c r="B182" s="296" t="inlineStr">
        <is>
          <t>ESGOTO</t>
        </is>
      </c>
      <c r="C182" s="296" t="inlineStr">
        <is>
          <t>T-087</t>
        </is>
      </c>
      <c r="D182" s="349" t="inlineStr">
        <is>
          <t>PI 11</t>
        </is>
      </c>
      <c r="E182" s="349" t="inlineStr">
        <is>
          <t>PI 12</t>
        </is>
      </c>
      <c r="F182" s="349" t="n">
        <v>5.21</v>
      </c>
      <c r="G182" s="349" t="inlineStr">
        <is>
          <t>200</t>
        </is>
      </c>
      <c r="H182" s="349" t="inlineStr">
        <is>
          <t>Tubo PVC</t>
        </is>
      </c>
      <c r="I182" s="345" t="n">
        <v>0.7</v>
      </c>
      <c r="J182" s="349" t="n">
        <v>2.92</v>
      </c>
      <c r="K182" s="349" t="n">
        <v>0.012937</v>
      </c>
      <c r="L182" s="349" t="inlineStr">
        <is>
          <t>PENDENTE</t>
        </is>
      </c>
    </row>
    <row r="183" ht="15" customHeight="1" s="290">
      <c r="A183" s="295" t="inlineStr">
        <is>
          <t>CRIADORES</t>
        </is>
      </c>
      <c r="B183" s="295" t="inlineStr">
        <is>
          <t>ESGOTO</t>
        </is>
      </c>
      <c r="C183" s="295" t="inlineStr">
        <is>
          <t>T-088</t>
        </is>
      </c>
      <c r="D183" s="334" t="inlineStr">
        <is>
          <t>PI 11</t>
        </is>
      </c>
      <c r="E183" s="334" t="inlineStr">
        <is>
          <t>PI 12</t>
        </is>
      </c>
      <c r="F183" s="334" t="n">
        <v>1</v>
      </c>
      <c r="G183" s="334" t="inlineStr">
        <is>
          <t>200</t>
        </is>
      </c>
      <c r="H183" s="334" t="inlineStr">
        <is>
          <t>Tubo PVC</t>
        </is>
      </c>
      <c r="I183" s="340" t="n">
        <v>0.7</v>
      </c>
      <c r="J183" s="334" t="n">
        <v>0.5600000000000001</v>
      </c>
      <c r="K183" s="334" t="n">
        <v>0.0674</v>
      </c>
      <c r="L183" s="334" t="inlineStr">
        <is>
          <t>PENDENTE</t>
        </is>
      </c>
    </row>
    <row r="184" ht="15" customHeight="1" s="290">
      <c r="A184" s="296" t="inlineStr">
        <is>
          <t>CRIADORES</t>
        </is>
      </c>
      <c r="B184" s="296" t="inlineStr">
        <is>
          <t>ESGOTO</t>
        </is>
      </c>
      <c r="C184" s="296" t="inlineStr">
        <is>
          <t>T-089</t>
        </is>
      </c>
      <c r="D184" s="349" t="inlineStr">
        <is>
          <t>PI 12</t>
        </is>
      </c>
      <c r="E184" s="349" t="inlineStr">
        <is>
          <t>PI 13</t>
        </is>
      </c>
      <c r="F184" s="349" t="n">
        <v>14.74</v>
      </c>
      <c r="G184" s="349" t="inlineStr">
        <is>
          <t>200</t>
        </is>
      </c>
      <c r="H184" s="349" t="inlineStr">
        <is>
          <t>Tubo PVC</t>
        </is>
      </c>
      <c r="I184" s="345" t="n">
        <v>1.12</v>
      </c>
      <c r="J184" s="349" t="n">
        <v>13.25</v>
      </c>
      <c r="K184" s="349" t="n">
        <v>0.004071</v>
      </c>
      <c r="L184" s="349" t="inlineStr">
        <is>
          <t>PENDENTE</t>
        </is>
      </c>
    </row>
    <row r="185" ht="15" customHeight="1" s="290">
      <c r="A185" s="295" t="inlineStr">
        <is>
          <t>CRIADORES</t>
        </is>
      </c>
      <c r="B185" s="295" t="inlineStr">
        <is>
          <t>ESGOTO</t>
        </is>
      </c>
      <c r="C185" s="295" t="inlineStr">
        <is>
          <t>T-090</t>
        </is>
      </c>
      <c r="D185" s="334" t="inlineStr">
        <is>
          <t>PI 13</t>
        </is>
      </c>
      <c r="E185" s="334" t="inlineStr">
        <is>
          <t>PV 13</t>
        </is>
      </c>
      <c r="F185" s="334" t="n">
        <v>60.63</v>
      </c>
      <c r="G185" s="334" t="inlineStr">
        <is>
          <t>200</t>
        </is>
      </c>
      <c r="H185" s="334" t="inlineStr">
        <is>
          <t>Tubo PVC</t>
        </is>
      </c>
      <c r="I185" s="340" t="n">
        <v>1.63</v>
      </c>
      <c r="J185" s="334" t="n">
        <v>79.25</v>
      </c>
      <c r="K185" s="334" t="n">
        <v>0.006776</v>
      </c>
      <c r="L185" s="334" t="inlineStr">
        <is>
          <t>PENDENTE</t>
        </is>
      </c>
    </row>
    <row r="186" ht="15" customHeight="1" s="290">
      <c r="A186" s="296" t="inlineStr">
        <is>
          <t>CRIADORES</t>
        </is>
      </c>
      <c r="B186" s="296" t="inlineStr">
        <is>
          <t>ESGOTO</t>
        </is>
      </c>
      <c r="C186" s="296" t="inlineStr">
        <is>
          <t>T-091</t>
        </is>
      </c>
      <c r="D186" s="349" t="inlineStr">
        <is>
          <t>PI 14</t>
        </is>
      </c>
      <c r="E186" s="349" t="inlineStr">
        <is>
          <t>PI 15</t>
        </is>
      </c>
      <c r="F186" s="349" t="n">
        <v>14.49</v>
      </c>
      <c r="G186" s="349" t="inlineStr">
        <is>
          <t>200</t>
        </is>
      </c>
      <c r="H186" s="349" t="inlineStr">
        <is>
          <t>Tubo PVC</t>
        </is>
      </c>
      <c r="I186" s="345" t="n">
        <v>0.41</v>
      </c>
      <c r="J186" s="349" t="n">
        <v>4.7</v>
      </c>
      <c r="K186" s="349" t="n">
        <v>0.004079</v>
      </c>
      <c r="L186" s="349" t="inlineStr">
        <is>
          <t>PENDENTE</t>
        </is>
      </c>
    </row>
    <row r="187" ht="15" customHeight="1" s="290">
      <c r="A187" s="295" t="inlineStr">
        <is>
          <t>CRIADORES</t>
        </is>
      </c>
      <c r="B187" s="295" t="inlineStr">
        <is>
          <t>ESGOTO</t>
        </is>
      </c>
      <c r="C187" s="295" t="inlineStr">
        <is>
          <t>T-092</t>
        </is>
      </c>
      <c r="D187" s="334" t="inlineStr">
        <is>
          <t>PI 15</t>
        </is>
      </c>
      <c r="E187" s="334" t="inlineStr">
        <is>
          <t>PI 16</t>
        </is>
      </c>
      <c r="F187" s="334" t="n">
        <v>7.63</v>
      </c>
      <c r="G187" s="334" t="inlineStr">
        <is>
          <t>200</t>
        </is>
      </c>
      <c r="H187" s="334" t="inlineStr">
        <is>
          <t>Tubo PVC</t>
        </is>
      </c>
      <c r="I187" s="340" t="n">
        <v>0.59</v>
      </c>
      <c r="J187" s="334" t="n">
        <v>3.62</v>
      </c>
      <c r="K187" s="334" t="n">
        <v>0.0046</v>
      </c>
      <c r="L187" s="334" t="inlineStr">
        <is>
          <t>PENDENTE</t>
        </is>
      </c>
    </row>
    <row r="188" ht="15" customHeight="1" s="290">
      <c r="A188" s="296" t="inlineStr">
        <is>
          <t>CRIADORES</t>
        </is>
      </c>
      <c r="B188" s="296" t="inlineStr">
        <is>
          <t>ESGOTO</t>
        </is>
      </c>
      <c r="C188" s="296" t="inlineStr">
        <is>
          <t>T-093</t>
        </is>
      </c>
      <c r="D188" s="349" t="inlineStr">
        <is>
          <t>PI 16</t>
        </is>
      </c>
      <c r="E188" s="349" t="inlineStr">
        <is>
          <t>PI 17</t>
        </is>
      </c>
      <c r="F188" s="349" t="n">
        <v>38.2</v>
      </c>
      <c r="G188" s="349" t="inlineStr">
        <is>
          <t>200</t>
        </is>
      </c>
      <c r="H188" s="349" t="inlineStr">
        <is>
          <t>Tubo PVC</t>
        </is>
      </c>
      <c r="I188" s="345" t="n">
        <v>1</v>
      </c>
      <c r="J188" s="349" t="n">
        <v>30.66</v>
      </c>
      <c r="K188" s="349" t="n">
        <v>0.00372</v>
      </c>
      <c r="L188" s="349" t="inlineStr">
        <is>
          <t>PENDENTE</t>
        </is>
      </c>
    </row>
    <row r="189" ht="15" customHeight="1" s="290">
      <c r="A189" s="295" t="inlineStr">
        <is>
          <t>CRIADORES</t>
        </is>
      </c>
      <c r="B189" s="295" t="inlineStr">
        <is>
          <t>ESGOTO</t>
        </is>
      </c>
      <c r="C189" s="295" t="inlineStr">
        <is>
          <t>T-094</t>
        </is>
      </c>
      <c r="D189" s="334" t="inlineStr">
        <is>
          <t>PI 17</t>
        </is>
      </c>
      <c r="E189" s="334" t="inlineStr">
        <is>
          <t>PV 12</t>
        </is>
      </c>
      <c r="F189" s="334" t="n">
        <v>20.22</v>
      </c>
      <c r="G189" s="334" t="inlineStr">
        <is>
          <t>200</t>
        </is>
      </c>
      <c r="H189" s="334" t="inlineStr">
        <is>
          <t>Tubo PVC</t>
        </is>
      </c>
      <c r="I189" s="340" t="n">
        <v>1.62</v>
      </c>
      <c r="J189" s="334" t="n">
        <v>26.15</v>
      </c>
      <c r="K189" s="334" t="n">
        <v>0.020227</v>
      </c>
      <c r="L189" s="334" t="inlineStr">
        <is>
          <t>PENDENTE</t>
        </is>
      </c>
    </row>
    <row r="190" ht="15" customHeight="1" s="290">
      <c r="A190" s="296" t="inlineStr">
        <is>
          <t>CRIADORES</t>
        </is>
      </c>
      <c r="B190" s="296" t="inlineStr">
        <is>
          <t>ESGOTO</t>
        </is>
      </c>
      <c r="C190" s="296" t="inlineStr">
        <is>
          <t>T-095</t>
        </is>
      </c>
      <c r="D190" s="349" t="inlineStr">
        <is>
          <t>PI 21</t>
        </is>
      </c>
      <c r="E190" s="349" t="inlineStr">
        <is>
          <t>PI 23</t>
        </is>
      </c>
      <c r="F190" s="349" t="n">
        <v>15.26</v>
      </c>
      <c r="G190" s="349" t="inlineStr">
        <is>
          <t>200</t>
        </is>
      </c>
      <c r="H190" s="349" t="inlineStr">
        <is>
          <t>Tubo PVC</t>
        </is>
      </c>
      <c r="I190" s="345" t="n">
        <v>1</v>
      </c>
      <c r="J190" s="349" t="n">
        <v>12.21</v>
      </c>
      <c r="K190" s="349" t="n">
        <v>0.0007470000000000001</v>
      </c>
      <c r="L190" s="349" t="inlineStr">
        <is>
          <t>PENDENTE</t>
        </is>
      </c>
    </row>
    <row r="191" ht="15" customHeight="1" s="290">
      <c r="A191" s="295" t="inlineStr">
        <is>
          <t>CRIADORES</t>
        </is>
      </c>
      <c r="B191" s="295" t="inlineStr">
        <is>
          <t>ESGOTO</t>
        </is>
      </c>
      <c r="C191" s="295" t="inlineStr">
        <is>
          <t>T-096</t>
        </is>
      </c>
      <c r="D191" s="334" t="inlineStr">
        <is>
          <t>PI 22</t>
        </is>
      </c>
      <c r="E191" s="334" t="inlineStr">
        <is>
          <t>PI 20</t>
        </is>
      </c>
      <c r="F191" s="334" t="n">
        <v>14.77</v>
      </c>
      <c r="G191" s="334" t="inlineStr">
        <is>
          <t>200</t>
        </is>
      </c>
      <c r="H191" s="334" t="inlineStr">
        <is>
          <t>Tubo PVC</t>
        </is>
      </c>
      <c r="I191" s="340" t="n">
        <v>0.4</v>
      </c>
      <c r="J191" s="334" t="n">
        <v>4.73</v>
      </c>
      <c r="K191" s="334" t="n">
        <v>0.000284</v>
      </c>
      <c r="L191" s="334" t="inlineStr">
        <is>
          <t>PENDENTE</t>
        </is>
      </c>
    </row>
    <row r="192" ht="15" customHeight="1" s="290">
      <c r="A192" s="296" t="inlineStr">
        <is>
          <t>CRIADORES</t>
        </is>
      </c>
      <c r="B192" s="296" t="inlineStr">
        <is>
          <t>ESGOTO</t>
        </is>
      </c>
      <c r="C192" s="296" t="inlineStr">
        <is>
          <t>T-097</t>
        </is>
      </c>
      <c r="D192" s="349" t="inlineStr">
        <is>
          <t>PI 23</t>
        </is>
      </c>
      <c r="E192" s="349" t="inlineStr">
        <is>
          <t>PI 21</t>
        </is>
      </c>
      <c r="F192" s="349" t="n">
        <v>14.71</v>
      </c>
      <c r="G192" s="349" t="inlineStr">
        <is>
          <t>200</t>
        </is>
      </c>
      <c r="H192" s="349" t="inlineStr">
        <is>
          <t>Tubo PVC</t>
        </is>
      </c>
      <c r="I192" s="345" t="n">
        <v>1</v>
      </c>
      <c r="J192" s="349" t="n">
        <v>11.77</v>
      </c>
      <c r="K192" s="349" t="n">
        <v>0.000775</v>
      </c>
      <c r="L192" s="349" t="inlineStr">
        <is>
          <t>PENDENTE</t>
        </is>
      </c>
    </row>
    <row r="193" ht="15" customHeight="1" s="290">
      <c r="A193" s="295" t="inlineStr">
        <is>
          <t>CRIADORES</t>
        </is>
      </c>
      <c r="B193" s="295" t="inlineStr">
        <is>
          <t>ESGOTO</t>
        </is>
      </c>
      <c r="C193" s="295" t="inlineStr">
        <is>
          <t>T-098</t>
        </is>
      </c>
      <c r="D193" s="334" t="inlineStr">
        <is>
          <t>PV 46</t>
        </is>
      </c>
      <c r="E193" s="334" t="inlineStr">
        <is>
          <t>PI 31</t>
        </is>
      </c>
      <c r="F193" s="334" t="n">
        <v>13.24</v>
      </c>
      <c r="G193" s="334" t="inlineStr">
        <is>
          <t>200</t>
        </is>
      </c>
      <c r="H193" s="334" t="inlineStr">
        <is>
          <t>Tubo PVC</t>
        </is>
      </c>
      <c r="I193" s="340" t="n">
        <v>1.23</v>
      </c>
      <c r="J193" s="334" t="n">
        <v>13.06</v>
      </c>
      <c r="K193" s="334" t="n">
        <v>0.004131</v>
      </c>
      <c r="L193" s="334" t="inlineStr">
        <is>
          <t>PENDENTE</t>
        </is>
      </c>
    </row>
    <row r="194" ht="15" customHeight="1" s="290">
      <c r="A194" s="296" t="inlineStr">
        <is>
          <t>CRIADORES</t>
        </is>
      </c>
      <c r="B194" s="296" t="inlineStr">
        <is>
          <t>ESGOTO</t>
        </is>
      </c>
      <c r="C194" s="296" t="inlineStr">
        <is>
          <t>T-099</t>
        </is>
      </c>
      <c r="D194" s="349" t="inlineStr">
        <is>
          <t>PI 31</t>
        </is>
      </c>
      <c r="E194" s="349" t="inlineStr">
        <is>
          <t>PI 28</t>
        </is>
      </c>
      <c r="F194" s="349" t="n">
        <v>35.55</v>
      </c>
      <c r="G194" s="349" t="inlineStr">
        <is>
          <t>200</t>
        </is>
      </c>
      <c r="H194" s="349" t="inlineStr">
        <is>
          <t>Tubo PVC</t>
        </is>
      </c>
      <c r="I194" s="345" t="n">
        <v>0.83</v>
      </c>
      <c r="J194" s="349" t="n">
        <v>23.6</v>
      </c>
      <c r="K194" s="349" t="n">
        <v>0.015564</v>
      </c>
      <c r="L194" s="349" t="inlineStr">
        <is>
          <t>PENDENTE</t>
        </is>
      </c>
    </row>
    <row r="195" ht="15" customHeight="1" s="290">
      <c r="A195" s="295" t="inlineStr">
        <is>
          <t>CRIADORES</t>
        </is>
      </c>
      <c r="B195" s="295" t="inlineStr">
        <is>
          <t>ESGOTO</t>
        </is>
      </c>
      <c r="C195" s="295" t="inlineStr">
        <is>
          <t>T-100</t>
        </is>
      </c>
      <c r="D195" s="334" t="inlineStr">
        <is>
          <t>PI 28</t>
        </is>
      </c>
      <c r="E195" s="334" t="inlineStr">
        <is>
          <t>PI 29</t>
        </is>
      </c>
      <c r="F195" s="334" t="n">
        <v>6.22</v>
      </c>
      <c r="G195" s="334" t="inlineStr">
        <is>
          <t>200</t>
        </is>
      </c>
      <c r="H195" s="334" t="inlineStr">
        <is>
          <t>Tubo PVC</t>
        </is>
      </c>
      <c r="I195" s="340" t="n">
        <v>0.41</v>
      </c>
      <c r="J195" s="334" t="n">
        <v>2.07</v>
      </c>
      <c r="K195" s="334" t="n">
        <v>0.004855</v>
      </c>
      <c r="L195" s="334" t="inlineStr">
        <is>
          <t>PENDENTE</t>
        </is>
      </c>
    </row>
    <row r="196" ht="15" customHeight="1" s="290">
      <c r="A196" s="296" t="inlineStr">
        <is>
          <t>CRIADORES</t>
        </is>
      </c>
      <c r="B196" s="296" t="inlineStr">
        <is>
          <t>ESGOTO</t>
        </is>
      </c>
      <c r="C196" s="296" t="inlineStr">
        <is>
          <t>T-101</t>
        </is>
      </c>
      <c r="D196" s="349" t="inlineStr">
        <is>
          <t>PI 28</t>
        </is>
      </c>
      <c r="E196" s="349" t="inlineStr">
        <is>
          <t>PI 29</t>
        </is>
      </c>
      <c r="F196" s="349" t="n">
        <v>1</v>
      </c>
      <c r="G196" s="349" t="inlineStr">
        <is>
          <t>200</t>
        </is>
      </c>
      <c r="H196" s="349" t="inlineStr">
        <is>
          <t>Tubo PVC</t>
        </is>
      </c>
      <c r="I196" s="345" t="n">
        <v>0.41</v>
      </c>
      <c r="J196" s="349" t="n">
        <v>0.33</v>
      </c>
      <c r="K196" s="349" t="n">
        <v>0.0302</v>
      </c>
      <c r="L196" s="349" t="inlineStr">
        <is>
          <t>PENDENTE</t>
        </is>
      </c>
    </row>
    <row r="197" ht="15" customHeight="1" s="290">
      <c r="A197" s="295" t="inlineStr">
        <is>
          <t>CRIADORES</t>
        </is>
      </c>
      <c r="B197" s="295" t="inlineStr">
        <is>
          <t>ESGOTO</t>
        </is>
      </c>
      <c r="C197" s="295" t="inlineStr">
        <is>
          <t>T-102</t>
        </is>
      </c>
      <c r="D197" s="334" t="inlineStr">
        <is>
          <t>PI 29</t>
        </is>
      </c>
      <c r="E197" s="334" t="inlineStr">
        <is>
          <t>PI 30</t>
        </is>
      </c>
      <c r="F197" s="334" t="n">
        <v>0.63</v>
      </c>
      <c r="G197" s="334" t="inlineStr">
        <is>
          <t>200</t>
        </is>
      </c>
      <c r="H197" s="334" t="inlineStr">
        <is>
          <t>Tubo PVC</t>
        </is>
      </c>
      <c r="I197" s="340" t="n">
        <v>0.44</v>
      </c>
      <c r="J197" s="334" t="n">
        <v>0.22</v>
      </c>
      <c r="K197" s="334" t="n">
        <v>0.016825</v>
      </c>
      <c r="L197" s="334" t="inlineStr">
        <is>
          <t>PENDENTE</t>
        </is>
      </c>
    </row>
    <row r="198" ht="15" customHeight="1" s="290">
      <c r="A198" s="296" t="inlineStr">
        <is>
          <t>CRIADORES</t>
        </is>
      </c>
      <c r="B198" s="296" t="inlineStr">
        <is>
          <t>ESGOTO</t>
        </is>
      </c>
      <c r="C198" s="296" t="inlineStr">
        <is>
          <t>T-103</t>
        </is>
      </c>
      <c r="D198" s="349" t="inlineStr">
        <is>
          <t>PI 29</t>
        </is>
      </c>
      <c r="E198" s="349" t="inlineStr">
        <is>
          <t>PI 30</t>
        </is>
      </c>
      <c r="F198" s="349" t="n">
        <v>1</v>
      </c>
      <c r="G198" s="349" t="inlineStr">
        <is>
          <t>200</t>
        </is>
      </c>
      <c r="H198" s="349" t="inlineStr">
        <is>
          <t>Tubo PVC</t>
        </is>
      </c>
      <c r="I198" s="345" t="n">
        <v>0.44</v>
      </c>
      <c r="J198" s="349" t="n">
        <v>0.35</v>
      </c>
      <c r="K198" s="349" t="n">
        <v>0.0106</v>
      </c>
      <c r="L198" s="349" t="inlineStr">
        <is>
          <t>PENDENTE</t>
        </is>
      </c>
    </row>
    <row r="199" ht="15" customHeight="1" s="290">
      <c r="A199" s="295" t="inlineStr">
        <is>
          <t>CRIADORES</t>
        </is>
      </c>
      <c r="B199" s="295" t="inlineStr">
        <is>
          <t>ESGOTO</t>
        </is>
      </c>
      <c r="C199" s="295" t="inlineStr">
        <is>
          <t>T-104</t>
        </is>
      </c>
      <c r="D199" s="334" t="inlineStr">
        <is>
          <t>PI 30</t>
        </is>
      </c>
      <c r="E199" s="334" t="inlineStr">
        <is>
          <t>PV 08</t>
        </is>
      </c>
      <c r="F199" s="334" t="n">
        <v>43.92</v>
      </c>
      <c r="G199" s="334" t="inlineStr">
        <is>
          <t>200</t>
        </is>
      </c>
      <c r="H199" s="334" t="inlineStr">
        <is>
          <t>Tubo PVC</t>
        </is>
      </c>
      <c r="I199" s="340" t="n">
        <v>1.02</v>
      </c>
      <c r="J199" s="334" t="n">
        <v>35.88</v>
      </c>
      <c r="K199" s="334" t="n">
        <v>0.021817</v>
      </c>
      <c r="L199" s="334" t="inlineStr">
        <is>
          <t>PENDENTE</t>
        </is>
      </c>
    </row>
    <row r="200" ht="15" customHeight="1" s="290">
      <c r="A200" s="296" t="inlineStr">
        <is>
          <t>CRIADORES</t>
        </is>
      </c>
      <c r="B200" s="296" t="inlineStr">
        <is>
          <t>ESGOTO</t>
        </is>
      </c>
      <c r="C200" s="296" t="inlineStr">
        <is>
          <t>T-105</t>
        </is>
      </c>
      <c r="D200" s="349" t="inlineStr">
        <is>
          <t>PI 18</t>
        </is>
      </c>
      <c r="E200" s="349" t="inlineStr">
        <is>
          <t>PI 19</t>
        </is>
      </c>
      <c r="F200" s="349" t="n">
        <v>8</v>
      </c>
      <c r="G200" s="349" t="inlineStr">
        <is>
          <t>200</t>
        </is>
      </c>
      <c r="H200" s="349" t="inlineStr">
        <is>
          <t>Tubo PVC</t>
        </is>
      </c>
      <c r="I200" s="345" t="n">
        <v>0.47</v>
      </c>
      <c r="J200" s="349" t="n">
        <v>3.02</v>
      </c>
      <c r="K200" s="349" t="n">
        <v>0.0065</v>
      </c>
      <c r="L200" s="349" t="inlineStr">
        <is>
          <t>PENDENTE</t>
        </is>
      </c>
    </row>
    <row r="201" ht="15" customHeight="1" s="290">
      <c r="A201" s="295" t="inlineStr">
        <is>
          <t>CRIADORES</t>
        </is>
      </c>
      <c r="B201" s="295" t="inlineStr">
        <is>
          <t>ESGOTO</t>
        </is>
      </c>
      <c r="C201" s="295" t="inlineStr">
        <is>
          <t>T-106</t>
        </is>
      </c>
      <c r="D201" s="334" t="inlineStr">
        <is>
          <t>PI 19</t>
        </is>
      </c>
      <c r="E201" s="334" t="inlineStr">
        <is>
          <t>PV 11</t>
        </is>
      </c>
      <c r="F201" s="334" t="n">
        <v>28.34</v>
      </c>
      <c r="G201" s="334" t="inlineStr">
        <is>
          <t>200</t>
        </is>
      </c>
      <c r="H201" s="334" t="inlineStr">
        <is>
          <t>Tubo PVC</t>
        </is>
      </c>
      <c r="I201" s="340" t="n">
        <v>1.06</v>
      </c>
      <c r="J201" s="334" t="n">
        <v>24.16</v>
      </c>
      <c r="K201" s="334" t="n">
        <v>0.038765</v>
      </c>
      <c r="L201" s="334" t="inlineStr">
        <is>
          <t>PENDENTE</t>
        </is>
      </c>
    </row>
    <row r="202" ht="15" customHeight="1" s="290">
      <c r="A202" s="296" t="inlineStr">
        <is>
          <t>CRIADORES</t>
        </is>
      </c>
      <c r="B202" s="296" t="inlineStr">
        <is>
          <t>ESGOTO</t>
        </is>
      </c>
      <c r="C202" s="296" t="inlineStr">
        <is>
          <t>T-107</t>
        </is>
      </c>
      <c r="D202" s="349" t="inlineStr">
        <is>
          <t>PI 20</t>
        </is>
      </c>
      <c r="E202" s="349" t="inlineStr">
        <is>
          <t>PI 21</t>
        </is>
      </c>
      <c r="F202" s="349" t="n">
        <v>18.83</v>
      </c>
      <c r="G202" s="349" t="inlineStr">
        <is>
          <t>200</t>
        </is>
      </c>
      <c r="H202" s="349" t="inlineStr">
        <is>
          <t>Tubo PVC</t>
        </is>
      </c>
      <c r="I202" s="345" t="n">
        <v>0.71</v>
      </c>
      <c r="J202" s="349" t="n">
        <v>10.76</v>
      </c>
      <c r="K202" s="349" t="n">
        <v>0.003946</v>
      </c>
      <c r="L202" s="349" t="inlineStr">
        <is>
          <t>PENDENTE</t>
        </is>
      </c>
    </row>
    <row r="203" ht="15" customHeight="1" s="290">
      <c r="A203" s="295" t="inlineStr">
        <is>
          <t>CRIADORES</t>
        </is>
      </c>
      <c r="B203" s="295" t="inlineStr">
        <is>
          <t>ESGOTO</t>
        </is>
      </c>
      <c r="C203" s="295" t="inlineStr">
        <is>
          <t>T-108</t>
        </is>
      </c>
      <c r="D203" s="334" t="inlineStr">
        <is>
          <t>PI 21</t>
        </is>
      </c>
      <c r="E203" s="334" t="inlineStr">
        <is>
          <t>PV 10</t>
        </is>
      </c>
      <c r="F203" s="334" t="n">
        <v>24.2</v>
      </c>
      <c r="G203" s="334" t="inlineStr">
        <is>
          <t>200</t>
        </is>
      </c>
      <c r="H203" s="334" t="inlineStr">
        <is>
          <t>Tubo PVC</t>
        </is>
      </c>
      <c r="I203" s="340" t="n">
        <v>1.32</v>
      </c>
      <c r="J203" s="334" t="n">
        <v>25.63</v>
      </c>
      <c r="K203" s="334" t="n">
        <v>0.034855</v>
      </c>
      <c r="L203" s="334" t="inlineStr">
        <is>
          <t>PENDENTE</t>
        </is>
      </c>
    </row>
    <row r="204" ht="15" customHeight="1" s="290">
      <c r="A204" s="296" t="inlineStr">
        <is>
          <t>CRIADORES</t>
        </is>
      </c>
      <c r="B204" s="296" t="inlineStr">
        <is>
          <t>ESGOTO</t>
        </is>
      </c>
      <c r="C204" s="296" t="inlineStr">
        <is>
          <t>T-109</t>
        </is>
      </c>
      <c r="D204" s="349" t="inlineStr">
        <is>
          <t>PI 22</t>
        </is>
      </c>
      <c r="E204" s="349" t="inlineStr">
        <is>
          <t>PI 23</t>
        </is>
      </c>
      <c r="F204" s="349" t="n">
        <v>14.38</v>
      </c>
      <c r="G204" s="349" t="inlineStr">
        <is>
          <t>200</t>
        </is>
      </c>
      <c r="H204" s="349" t="inlineStr">
        <is>
          <t>Tubo PVC</t>
        </is>
      </c>
      <c r="I204" s="345" t="n">
        <v>0.6899999999999999</v>
      </c>
      <c r="J204" s="349" t="n">
        <v>7.89</v>
      </c>
      <c r="K204" s="349" t="n">
        <v>0.004082</v>
      </c>
      <c r="L204" s="349" t="inlineStr">
        <is>
          <t>PENDENTE</t>
        </is>
      </c>
    </row>
    <row r="205" ht="15" customHeight="1" s="290">
      <c r="A205" s="295" t="inlineStr">
        <is>
          <t>CRIADORES</t>
        </is>
      </c>
      <c r="B205" s="295" t="inlineStr">
        <is>
          <t>ESGOTO</t>
        </is>
      </c>
      <c r="C205" s="295" t="inlineStr">
        <is>
          <t>T-110</t>
        </is>
      </c>
      <c r="D205" s="334" t="inlineStr">
        <is>
          <t>PI 23</t>
        </is>
      </c>
      <c r="E205" s="334" t="inlineStr">
        <is>
          <t>PI 24</t>
        </is>
      </c>
      <c r="F205" s="334" t="n">
        <v>2.41</v>
      </c>
      <c r="G205" s="334" t="inlineStr">
        <is>
          <t>200</t>
        </is>
      </c>
      <c r="H205" s="334" t="inlineStr">
        <is>
          <t>Tubo PVC</t>
        </is>
      </c>
      <c r="I205" s="340" t="n">
        <v>0.97</v>
      </c>
      <c r="J205" s="334" t="n">
        <v>1.87</v>
      </c>
      <c r="K205" s="334" t="n">
        <v>0.052863</v>
      </c>
      <c r="L205" s="334" t="inlineStr">
        <is>
          <t>PENDENTE</t>
        </is>
      </c>
    </row>
    <row r="206" ht="15" customHeight="1" s="290">
      <c r="A206" s="296" t="inlineStr">
        <is>
          <t>CRIADORES</t>
        </is>
      </c>
      <c r="B206" s="296" t="inlineStr">
        <is>
          <t>ESGOTO</t>
        </is>
      </c>
      <c r="C206" s="296" t="inlineStr">
        <is>
          <t>T-111</t>
        </is>
      </c>
      <c r="D206" s="349" t="inlineStr">
        <is>
          <t>PI 23</t>
        </is>
      </c>
      <c r="E206" s="349" t="inlineStr">
        <is>
          <t>PI 24</t>
        </is>
      </c>
      <c r="F206" s="349" t="n">
        <v>1</v>
      </c>
      <c r="G206" s="349" t="inlineStr">
        <is>
          <t>200</t>
        </is>
      </c>
      <c r="H206" s="349" t="inlineStr">
        <is>
          <t>Tubo PVC</t>
        </is>
      </c>
      <c r="I206" s="345" t="n">
        <v>0.97</v>
      </c>
      <c r="J206" s="349" t="n">
        <v>0.78</v>
      </c>
      <c r="K206" s="349" t="n">
        <v>0.1274</v>
      </c>
      <c r="L206" s="349" t="inlineStr">
        <is>
          <t>PENDENTE</t>
        </is>
      </c>
    </row>
    <row r="207" ht="15" customHeight="1" s="290">
      <c r="A207" s="295" t="inlineStr">
        <is>
          <t>CRIADORES</t>
        </is>
      </c>
      <c r="B207" s="295" t="inlineStr">
        <is>
          <t>ESGOTO</t>
        </is>
      </c>
      <c r="C207" s="295" t="inlineStr">
        <is>
          <t>T-112</t>
        </is>
      </c>
      <c r="D207" s="334" t="inlineStr">
        <is>
          <t>PI 25</t>
        </is>
      </c>
      <c r="E207" s="334" t="inlineStr">
        <is>
          <t>PI 26</t>
        </is>
      </c>
      <c r="F207" s="334" t="n">
        <v>5.77</v>
      </c>
      <c r="G207" s="334" t="inlineStr">
        <is>
          <t>200</t>
        </is>
      </c>
      <c r="H207" s="334" t="inlineStr">
        <is>
          <t>Tubo PVC</t>
        </is>
      </c>
      <c r="I207" s="340" t="n">
        <v>0.46</v>
      </c>
      <c r="J207" s="334" t="n">
        <v>2.13</v>
      </c>
      <c r="K207" s="334" t="n">
        <v>0.004957</v>
      </c>
      <c r="L207" s="334" t="inlineStr">
        <is>
          <t>PENDENTE</t>
        </is>
      </c>
    </row>
    <row r="208" ht="15" customHeight="1" s="290">
      <c r="A208" s="296" t="inlineStr">
        <is>
          <t>CRIADORES</t>
        </is>
      </c>
      <c r="B208" s="296" t="inlineStr">
        <is>
          <t>ESGOTO</t>
        </is>
      </c>
      <c r="C208" s="296" t="inlineStr">
        <is>
          <t>T-113</t>
        </is>
      </c>
      <c r="D208" s="349" t="inlineStr">
        <is>
          <t>PI 25</t>
        </is>
      </c>
      <c r="E208" s="349" t="inlineStr">
        <is>
          <t>PI 26</t>
        </is>
      </c>
      <c r="F208" s="349" t="n">
        <v>1</v>
      </c>
      <c r="G208" s="349" t="inlineStr">
        <is>
          <t>200</t>
        </is>
      </c>
      <c r="H208" s="349" t="inlineStr">
        <is>
          <t>Tubo PVC</t>
        </is>
      </c>
      <c r="I208" s="345" t="n">
        <v>0.46</v>
      </c>
      <c r="J208" s="349" t="n">
        <v>0.37</v>
      </c>
      <c r="K208" s="349" t="n">
        <v>0.0286</v>
      </c>
      <c r="L208" s="349" t="inlineStr">
        <is>
          <t>PENDENTE</t>
        </is>
      </c>
    </row>
    <row r="209" ht="15" customHeight="1" s="290">
      <c r="A209" s="295" t="inlineStr">
        <is>
          <t>CRIADORES</t>
        </is>
      </c>
      <c r="B209" s="295" t="inlineStr">
        <is>
          <t>ESGOTO</t>
        </is>
      </c>
      <c r="C209" s="295" t="inlineStr">
        <is>
          <t>T-114</t>
        </is>
      </c>
      <c r="D209" s="334" t="inlineStr">
        <is>
          <t>PI 26</t>
        </is>
      </c>
      <c r="E209" s="334" t="inlineStr">
        <is>
          <t>PI 24</t>
        </is>
      </c>
      <c r="F209" s="334" t="n">
        <v>5.82</v>
      </c>
      <c r="G209" s="334" t="inlineStr">
        <is>
          <t>200</t>
        </is>
      </c>
      <c r="H209" s="334" t="inlineStr">
        <is>
          <t>Tubo PVC</t>
        </is>
      </c>
      <c r="I209" s="340" t="n">
        <v>0.75</v>
      </c>
      <c r="J209" s="334" t="n">
        <v>3.48</v>
      </c>
      <c r="K209" s="334" t="n">
        <v>0.004948</v>
      </c>
      <c r="L209" s="334" t="inlineStr">
        <is>
          <t>PENDENTE</t>
        </is>
      </c>
    </row>
    <row r="210" ht="15" customHeight="1" s="290">
      <c r="A210" s="296" t="inlineStr">
        <is>
          <t>CRIADORES</t>
        </is>
      </c>
      <c r="B210" s="296" t="inlineStr">
        <is>
          <t>ESGOTO</t>
        </is>
      </c>
      <c r="C210" s="296" t="inlineStr">
        <is>
          <t>T-115</t>
        </is>
      </c>
      <c r="D210" s="349" t="inlineStr">
        <is>
          <t>PI 26</t>
        </is>
      </c>
      <c r="E210" s="349" t="inlineStr">
        <is>
          <t>PI 24</t>
        </is>
      </c>
      <c r="F210" s="349" t="n">
        <v>1</v>
      </c>
      <c r="G210" s="349" t="inlineStr">
        <is>
          <t>200</t>
        </is>
      </c>
      <c r="H210" s="349" t="inlineStr">
        <is>
          <t>Tubo PVC</t>
        </is>
      </c>
      <c r="I210" s="345" t="n">
        <v>0.75</v>
      </c>
      <c r="J210" s="349" t="n">
        <v>0.6</v>
      </c>
      <c r="K210" s="349" t="n">
        <v>0.0288</v>
      </c>
      <c r="L210" s="349" t="inlineStr">
        <is>
          <t>PENDENTE</t>
        </is>
      </c>
    </row>
    <row r="211" ht="15" customHeight="1" s="290">
      <c r="A211" s="295" t="inlineStr">
        <is>
          <t>CRIADORES</t>
        </is>
      </c>
      <c r="B211" s="295" t="inlineStr">
        <is>
          <t>ESGOTO</t>
        </is>
      </c>
      <c r="C211" s="295" t="inlineStr">
        <is>
          <t>T-116</t>
        </is>
      </c>
      <c r="D211" s="334" t="inlineStr">
        <is>
          <t>PI 24</t>
        </is>
      </c>
      <c r="E211" s="334" t="inlineStr">
        <is>
          <t>PI 27</t>
        </is>
      </c>
      <c r="F211" s="334" t="n">
        <v>14.34</v>
      </c>
      <c r="G211" s="334" t="inlineStr">
        <is>
          <t>200</t>
        </is>
      </c>
      <c r="H211" s="334" t="inlineStr">
        <is>
          <t>Tubo PVC</t>
        </is>
      </c>
      <c r="I211" s="340" t="n">
        <v>1.08</v>
      </c>
      <c r="J211" s="334" t="n">
        <v>12.42</v>
      </c>
      <c r="K211" s="334" t="n">
        <v>0.004086</v>
      </c>
      <c r="L211" s="334" t="inlineStr">
        <is>
          <t>PENDENTE</t>
        </is>
      </c>
    </row>
    <row r="212" ht="15" customHeight="1" s="290">
      <c r="A212" s="296" t="inlineStr">
        <is>
          <t>CRIADORES</t>
        </is>
      </c>
      <c r="B212" s="296" t="inlineStr">
        <is>
          <t>ESGOTO</t>
        </is>
      </c>
      <c r="C212" s="296" t="inlineStr">
        <is>
          <t>T-117</t>
        </is>
      </c>
      <c r="D212" s="349" t="inlineStr">
        <is>
          <t>PI 27</t>
        </is>
      </c>
      <c r="E212" s="349" t="inlineStr">
        <is>
          <t>PV 09</t>
        </is>
      </c>
      <c r="F212" s="349" t="n">
        <v>18.13</v>
      </c>
      <c r="G212" s="349" t="inlineStr">
        <is>
          <t>200</t>
        </is>
      </c>
      <c r="H212" s="349" t="inlineStr">
        <is>
          <t>Tubo PVC</t>
        </is>
      </c>
      <c r="I212" s="345" t="n">
        <v>1.37</v>
      </c>
      <c r="J212" s="349" t="n">
        <v>19.92</v>
      </c>
      <c r="K212" s="349" t="n">
        <v>0.03283</v>
      </c>
      <c r="L212" s="349" t="inlineStr">
        <is>
          <t>PENDENTE</t>
        </is>
      </c>
    </row>
    <row r="213" ht="15" customHeight="1" s="290">
      <c r="A213" s="295" t="inlineStr">
        <is>
          <t>CRIADORES</t>
        </is>
      </c>
      <c r="B213" s="295" t="inlineStr">
        <is>
          <t>ESGOTO</t>
        </is>
      </c>
      <c r="C213" s="295" t="inlineStr">
        <is>
          <t>T-118</t>
        </is>
      </c>
      <c r="D213" s="334" t="inlineStr">
        <is>
          <t>PI 15</t>
        </is>
      </c>
      <c r="E213" s="334" t="inlineStr">
        <is>
          <t>PI 16</t>
        </is>
      </c>
      <c r="F213" s="334" t="n">
        <v>1</v>
      </c>
      <c r="G213" s="334" t="inlineStr">
        <is>
          <t>200</t>
        </is>
      </c>
      <c r="H213" s="334" t="inlineStr">
        <is>
          <t>Tubo PVC</t>
        </is>
      </c>
      <c r="I213" s="340" t="n">
        <v>0.59</v>
      </c>
      <c r="J213" s="334" t="n">
        <v>0.48</v>
      </c>
      <c r="K213" s="334" t="n">
        <v>0.0351</v>
      </c>
      <c r="L213" s="334" t="inlineStr">
        <is>
          <t>PENDENTE</t>
        </is>
      </c>
    </row>
    <row r="214" ht="15" customHeight="1" s="290">
      <c r="A214" s="296" t="inlineStr">
        <is>
          <t>CRIADORES</t>
        </is>
      </c>
      <c r="B214" s="296" t="inlineStr">
        <is>
          <t>ESGOTO</t>
        </is>
      </c>
      <c r="C214" s="296" t="inlineStr">
        <is>
          <t>T-119</t>
        </is>
      </c>
      <c r="D214" s="349" t="inlineStr">
        <is>
          <t>PI 18</t>
        </is>
      </c>
      <c r="E214" s="349" t="inlineStr">
        <is>
          <t>PI 19</t>
        </is>
      </c>
      <c r="F214" s="349" t="n">
        <v>1</v>
      </c>
      <c r="G214" s="349" t="inlineStr">
        <is>
          <t>200</t>
        </is>
      </c>
      <c r="H214" s="349" t="inlineStr">
        <is>
          <t>Tubo PVC</t>
        </is>
      </c>
      <c r="I214" s="345" t="n">
        <v>0.47</v>
      </c>
      <c r="J214" s="349" t="n">
        <v>0.38</v>
      </c>
      <c r="K214" s="349" t="n">
        <v>0.052</v>
      </c>
      <c r="L214" s="349" t="inlineStr">
        <is>
          <t>PENDENTE</t>
        </is>
      </c>
    </row>
    <row r="215" ht="15" customHeight="1" s="290">
      <c r="A215" s="295" t="inlineStr">
        <is>
          <t>CRIADORES</t>
        </is>
      </c>
      <c r="B215" s="295" t="inlineStr">
        <is>
          <t>ESGOTO</t>
        </is>
      </c>
      <c r="C215" s="295" t="inlineStr">
        <is>
          <t>T-120</t>
        </is>
      </c>
      <c r="D215" s="334" t="inlineStr">
        <is>
          <t>PV 52</t>
        </is>
      </c>
      <c r="E215" s="334" t="inlineStr">
        <is>
          <t>PV 07</t>
        </is>
      </c>
      <c r="F215" s="334" t="n">
        <v>42.22</v>
      </c>
      <c r="G215" s="334" t="inlineStr">
        <is>
          <t>200</t>
        </is>
      </c>
      <c r="H215" s="334" t="inlineStr">
        <is>
          <t>Tubo PVC</t>
        </is>
      </c>
      <c r="I215" s="340" t="n">
        <v>1.27</v>
      </c>
      <c r="J215" s="334" t="n">
        <v>43.07</v>
      </c>
      <c r="K215" s="334" t="n">
        <v>0.012141</v>
      </c>
      <c r="L215" s="334" t="inlineStr">
        <is>
          <t>PENDENTE</t>
        </is>
      </c>
    </row>
    <row r="216" ht="15" customHeight="1" s="290">
      <c r="A216" s="296" t="inlineStr">
        <is>
          <t>CRIADORES</t>
        </is>
      </c>
      <c r="B216" s="296" t="inlineStr">
        <is>
          <t>ESGOTO</t>
        </is>
      </c>
      <c r="C216" s="296" t="inlineStr">
        <is>
          <t>T-121</t>
        </is>
      </c>
      <c r="D216" s="349" t="inlineStr">
        <is>
          <t>PV 51</t>
        </is>
      </c>
      <c r="E216" s="349" t="inlineStr">
        <is>
          <t>PV 49</t>
        </is>
      </c>
      <c r="F216" s="349" t="n">
        <v>40.78</v>
      </c>
      <c r="G216" s="349" t="inlineStr">
        <is>
          <t>200</t>
        </is>
      </c>
      <c r="H216" s="349" t="inlineStr">
        <is>
          <t>Tubo PVC</t>
        </is>
      </c>
      <c r="I216" s="345" t="n">
        <v>1.2</v>
      </c>
      <c r="J216" s="349" t="n">
        <v>39.15</v>
      </c>
      <c r="K216" s="349" t="n">
        <v>0.008116999999999999</v>
      </c>
      <c r="L216" s="349" t="inlineStr">
        <is>
          <t>PENDENTE</t>
        </is>
      </c>
    </row>
    <row r="217" ht="15" customHeight="1" s="290">
      <c r="A217" s="295" t="inlineStr">
        <is>
          <t>CRIADORES</t>
        </is>
      </c>
      <c r="B217" s="295" t="inlineStr">
        <is>
          <t>ESGOTO</t>
        </is>
      </c>
      <c r="C217" s="295" t="inlineStr">
        <is>
          <t>T-122</t>
        </is>
      </c>
      <c r="D217" s="334" t="inlineStr">
        <is>
          <t>PV 49</t>
        </is>
      </c>
      <c r="E217" s="334" t="inlineStr">
        <is>
          <t>PV 52</t>
        </is>
      </c>
      <c r="F217" s="334" t="n">
        <v>11.85</v>
      </c>
      <c r="G217" s="334" t="inlineStr">
        <is>
          <t>200</t>
        </is>
      </c>
      <c r="H217" s="334" t="inlineStr">
        <is>
          <t>Tubo PVC</t>
        </is>
      </c>
      <c r="I217" s="340" t="n">
        <v>1.2</v>
      </c>
      <c r="J217" s="334" t="n">
        <v>11.38</v>
      </c>
      <c r="K217" s="334" t="n">
        <v>0.09080199999999999</v>
      </c>
      <c r="L217" s="334" t="inlineStr">
        <is>
          <t>PENDENTE</t>
        </is>
      </c>
    </row>
    <row r="218" ht="15" customHeight="1" s="290">
      <c r="A218" s="296" t="inlineStr">
        <is>
          <t>CRIADORES</t>
        </is>
      </c>
      <c r="B218" s="296" t="inlineStr">
        <is>
          <t>ESGOTO</t>
        </is>
      </c>
      <c r="C218" s="296" t="inlineStr">
        <is>
          <t>T-123</t>
        </is>
      </c>
      <c r="D218" s="349" t="inlineStr">
        <is>
          <t>PV 42</t>
        </is>
      </c>
      <c r="E218" s="349" t="inlineStr">
        <is>
          <t>PI -1</t>
        </is>
      </c>
      <c r="F218" s="349" t="n">
        <v>37.53</v>
      </c>
      <c r="G218" s="349" t="inlineStr">
        <is>
          <t>200</t>
        </is>
      </c>
      <c r="H218" s="349" t="inlineStr">
        <is>
          <t>Tubo PVC</t>
        </is>
      </c>
      <c r="I218" s="345" t="n">
        <v>0.71</v>
      </c>
      <c r="J218" s="349" t="n">
        <v>21.21</v>
      </c>
      <c r="K218" s="349" t="n">
        <v>0.017746</v>
      </c>
      <c r="L218" s="349" t="inlineStr">
        <is>
          <t>PENDENTE</t>
        </is>
      </c>
    </row>
    <row r="219" ht="15" customHeight="1" s="290">
      <c r="A219" s="295" t="inlineStr">
        <is>
          <t>CRIADORES</t>
        </is>
      </c>
      <c r="B219" s="295" t="inlineStr">
        <is>
          <t>ESGOTO</t>
        </is>
      </c>
      <c r="C219" s="295" t="inlineStr">
        <is>
          <t>T-124</t>
        </is>
      </c>
      <c r="D219" s="334" t="inlineStr">
        <is>
          <t>PV 43</t>
        </is>
      </c>
      <c r="E219" s="334" t="inlineStr">
        <is>
          <t>PV 45</t>
        </is>
      </c>
      <c r="F219" s="334" t="n">
        <v>38.38</v>
      </c>
      <c r="G219" s="334" t="inlineStr">
        <is>
          <t>200</t>
        </is>
      </c>
      <c r="H219" s="334" t="inlineStr">
        <is>
          <t>Tubo PVC</t>
        </is>
      </c>
      <c r="I219" s="340" t="n">
        <v>1.14</v>
      </c>
      <c r="J219" s="334" t="n">
        <v>35.07</v>
      </c>
      <c r="K219" s="334" t="n">
        <v>0.005253</v>
      </c>
      <c r="L219" s="334" t="inlineStr">
        <is>
          <t>PENDENTE</t>
        </is>
      </c>
    </row>
    <row r="220" ht="15" customHeight="1" s="290">
      <c r="A220" s="296" t="inlineStr">
        <is>
          <t>CRIADORES</t>
        </is>
      </c>
      <c r="B220" s="296" t="inlineStr">
        <is>
          <t>ESGOTO</t>
        </is>
      </c>
      <c r="C220" s="296" t="inlineStr">
        <is>
          <t>T-125</t>
        </is>
      </c>
      <c r="D220" s="349" t="inlineStr">
        <is>
          <t>PV 45</t>
        </is>
      </c>
      <c r="E220" s="349" t="inlineStr">
        <is>
          <t>PV 42</t>
        </is>
      </c>
      <c r="F220" s="349" t="n">
        <v>4.72</v>
      </c>
      <c r="G220" s="349" t="inlineStr">
        <is>
          <t>200</t>
        </is>
      </c>
      <c r="H220" s="349" t="inlineStr">
        <is>
          <t>Tubo PVC</t>
        </is>
      </c>
      <c r="I220" s="345" t="n">
        <v>1.2</v>
      </c>
      <c r="J220" s="349" t="n">
        <v>4.53</v>
      </c>
      <c r="K220" s="349" t="n">
        <v>0.059746</v>
      </c>
      <c r="L220" s="349" t="inlineStr">
        <is>
          <t>PENDENTE</t>
        </is>
      </c>
    </row>
    <row r="221" ht="15" customHeight="1" s="290">
      <c r="A221" s="295" t="inlineStr">
        <is>
          <t>CRIADORES</t>
        </is>
      </c>
      <c r="B221" s="295" t="inlineStr">
        <is>
          <t>ESGOTO</t>
        </is>
      </c>
      <c r="C221" s="295" t="inlineStr">
        <is>
          <t>T-126</t>
        </is>
      </c>
      <c r="D221" s="334" t="inlineStr">
        <is>
          <t>PV 45</t>
        </is>
      </c>
      <c r="E221" s="334" t="inlineStr">
        <is>
          <t>PV 42</t>
        </is>
      </c>
      <c r="F221" s="334" t="n">
        <v>1</v>
      </c>
      <c r="G221" s="334" t="inlineStr">
        <is>
          <t>200</t>
        </is>
      </c>
      <c r="H221" s="334" t="inlineStr">
        <is>
          <t>Tubo PVC</t>
        </is>
      </c>
      <c r="I221" s="340" t="n">
        <v>1.2</v>
      </c>
      <c r="J221" s="334" t="n">
        <v>0.96</v>
      </c>
      <c r="K221" s="334" t="n">
        <v>0.282</v>
      </c>
      <c r="L221" s="334" t="inlineStr">
        <is>
          <t>PENDENTE</t>
        </is>
      </c>
    </row>
    <row r="222" ht="15" customHeight="1" s="290">
      <c r="A222" s="296" t="inlineStr">
        <is>
          <t>CRIADORES</t>
        </is>
      </c>
      <c r="B222" s="296" t="inlineStr">
        <is>
          <t>ESGOTO</t>
        </is>
      </c>
      <c r="C222" s="296" t="inlineStr">
        <is>
          <t>T-127</t>
        </is>
      </c>
      <c r="D222" s="349" t="inlineStr">
        <is>
          <t>PV 40</t>
        </is>
      </c>
      <c r="E222" s="349" t="inlineStr">
        <is>
          <t>PV 50</t>
        </is>
      </c>
      <c r="F222" s="349" t="n">
        <v>29.04</v>
      </c>
      <c r="G222" s="349" t="inlineStr">
        <is>
          <t>200</t>
        </is>
      </c>
      <c r="H222" s="349" t="inlineStr">
        <is>
          <t>Tubo PVC</t>
        </is>
      </c>
      <c r="I222" s="345" t="n">
        <v>0.9</v>
      </c>
      <c r="J222" s="349" t="n">
        <v>20.91</v>
      </c>
      <c r="K222" s="349" t="n">
        <v>0.04301</v>
      </c>
      <c r="L222" s="349" t="inlineStr">
        <is>
          <t>PENDENTE</t>
        </is>
      </c>
    </row>
    <row r="223" ht="15" customHeight="1" s="290">
      <c r="A223" s="295" t="inlineStr">
        <is>
          <t>CRIADORES</t>
        </is>
      </c>
      <c r="B223" s="295" t="inlineStr">
        <is>
          <t>ESGOTO</t>
        </is>
      </c>
      <c r="C223" s="295" t="inlineStr">
        <is>
          <t>T-128</t>
        </is>
      </c>
      <c r="D223" s="334" t="inlineStr">
        <is>
          <t>PV 50</t>
        </is>
      </c>
      <c r="E223" s="334" t="inlineStr">
        <is>
          <t>PV 05</t>
        </is>
      </c>
      <c r="F223" s="334" t="n">
        <v>35.51</v>
      </c>
      <c r="G223" s="334" t="inlineStr">
        <is>
          <t>200</t>
        </is>
      </c>
      <c r="H223" s="334" t="inlineStr">
        <is>
          <t>Tubo PVC</t>
        </is>
      </c>
      <c r="I223" s="340" t="n">
        <v>1.49</v>
      </c>
      <c r="J223" s="334" t="n">
        <v>42.37</v>
      </c>
      <c r="K223" s="334" t="n">
        <v>0.04695</v>
      </c>
      <c r="L223" s="334" t="inlineStr">
        <is>
          <t>PENDENTE</t>
        </is>
      </c>
    </row>
    <row r="224" ht="15" customHeight="1" s="290">
      <c r="A224" s="296" t="inlineStr">
        <is>
          <t>CRIADORES</t>
        </is>
      </c>
      <c r="B224" s="296" t="inlineStr">
        <is>
          <t>ESGOTO</t>
        </is>
      </c>
      <c r="C224" s="296" t="inlineStr">
        <is>
          <t>T-129</t>
        </is>
      </c>
      <c r="D224" s="349" t="inlineStr">
        <is>
          <t>PV 48</t>
        </is>
      </c>
      <c r="E224" s="349" t="inlineStr">
        <is>
          <t>PV 50</t>
        </is>
      </c>
      <c r="F224" s="349" t="n">
        <v>1</v>
      </c>
      <c r="G224" s="349" t="inlineStr">
        <is>
          <t>200</t>
        </is>
      </c>
      <c r="H224" s="349" t="inlineStr">
        <is>
          <t>Tubo PVC</t>
        </is>
      </c>
      <c r="I224" s="345" t="n">
        <v>1.2</v>
      </c>
      <c r="J224" s="349" t="n">
        <v>0.96</v>
      </c>
      <c r="K224" s="349" t="n">
        <v>0.049</v>
      </c>
      <c r="L224" s="349" t="inlineStr">
        <is>
          <t>PENDENTE</t>
        </is>
      </c>
    </row>
    <row r="225" ht="15" customHeight="1" s="290">
      <c r="A225" s="295" t="inlineStr">
        <is>
          <t>CRIADORES</t>
        </is>
      </c>
      <c r="B225" s="295" t="inlineStr">
        <is>
          <t>ESGOTO</t>
        </is>
      </c>
      <c r="C225" s="295" t="inlineStr">
        <is>
          <t>T-130</t>
        </is>
      </c>
      <c r="D225" s="334" t="inlineStr">
        <is>
          <t>PV 17</t>
        </is>
      </c>
      <c r="E225" s="334" t="inlineStr">
        <is>
          <t>PV 47</t>
        </is>
      </c>
      <c r="F225" s="334" t="n">
        <v>29.38</v>
      </c>
      <c r="G225" s="334" t="inlineStr">
        <is>
          <t>200</t>
        </is>
      </c>
      <c r="H225" s="334" t="inlineStr">
        <is>
          <t>Tubo PVC</t>
        </is>
      </c>
      <c r="I225" s="340" t="n">
        <v>1.2</v>
      </c>
      <c r="J225" s="334" t="n">
        <v>28.2</v>
      </c>
      <c r="K225" s="334" t="n">
        <v>0.025664</v>
      </c>
      <c r="L225" s="334" t="inlineStr">
        <is>
          <t>PENDENTE</t>
        </is>
      </c>
    </row>
    <row r="226" ht="15" customHeight="1" s="290">
      <c r="A226" s="296" t="inlineStr">
        <is>
          <t>CRIADORES</t>
        </is>
      </c>
      <c r="B226" s="296" t="inlineStr">
        <is>
          <t>ESGOTO</t>
        </is>
      </c>
      <c r="C226" s="296" t="inlineStr">
        <is>
          <t>T-131</t>
        </is>
      </c>
      <c r="D226" s="349" t="inlineStr">
        <is>
          <t>PI -1</t>
        </is>
      </c>
      <c r="E226" s="349" t="inlineStr">
        <is>
          <t>PV 06</t>
        </is>
      </c>
      <c r="F226" s="349" t="n">
        <v>1</v>
      </c>
      <c r="G226" s="349" t="inlineStr">
        <is>
          <t>200</t>
        </is>
      </c>
      <c r="H226" s="349" t="inlineStr">
        <is>
          <t>Tubo PVC</t>
        </is>
      </c>
      <c r="I226" s="345" t="n">
        <v>0.74</v>
      </c>
      <c r="J226" s="349" t="n">
        <v>0.59</v>
      </c>
      <c r="K226" s="349" t="n">
        <v>1.0462</v>
      </c>
      <c r="L226" s="349" t="inlineStr">
        <is>
          <t>PENDENTE</t>
        </is>
      </c>
    </row>
    <row r="227" ht="15" customHeight="1" s="290">
      <c r="A227" s="295" t="inlineStr">
        <is>
          <t>CRIADORES</t>
        </is>
      </c>
      <c r="B227" s="295" t="inlineStr">
        <is>
          <t>ESGOTO</t>
        </is>
      </c>
      <c r="C227" s="295" t="inlineStr">
        <is>
          <t>T-132</t>
        </is>
      </c>
      <c r="D227" s="334" t="inlineStr">
        <is>
          <t>PV 56</t>
        </is>
      </c>
      <c r="E227" s="334" t="inlineStr">
        <is>
          <t>PV 54</t>
        </is>
      </c>
      <c r="F227" s="334" t="n">
        <v>17.67</v>
      </c>
      <c r="G227" s="334" t="inlineStr">
        <is>
          <t>300</t>
        </is>
      </c>
      <c r="H227" s="334" t="inlineStr">
        <is>
          <t>Tubo PVC</t>
        </is>
      </c>
      <c r="I227" s="340" t="n">
        <v>1.35</v>
      </c>
      <c r="J227" s="334" t="n">
        <v>19.08</v>
      </c>
      <c r="K227" s="334" t="n">
        <v>0.05863</v>
      </c>
      <c r="L227" s="334" t="inlineStr">
        <is>
          <t>PENDENTE</t>
        </is>
      </c>
    </row>
    <row r="228" ht="15" customHeight="1" s="290">
      <c r="A228" s="296" t="inlineStr">
        <is>
          <t>CRIADORES</t>
        </is>
      </c>
      <c r="B228" s="296" t="inlineStr">
        <is>
          <t>ESGOTO</t>
        </is>
      </c>
      <c r="C228" s="296" t="inlineStr">
        <is>
          <t>T-133</t>
        </is>
      </c>
      <c r="D228" s="349" t="inlineStr">
        <is>
          <t>PV 54</t>
        </is>
      </c>
      <c r="E228" s="349" t="inlineStr">
        <is>
          <t>PV 57</t>
        </is>
      </c>
      <c r="F228" s="349" t="n">
        <v>34.78</v>
      </c>
      <c r="G228" s="349" t="inlineStr">
        <is>
          <t>300</t>
        </is>
      </c>
      <c r="H228" s="349" t="inlineStr">
        <is>
          <t>Tubo PVC</t>
        </is>
      </c>
      <c r="I228" s="345" t="n">
        <v>1.2</v>
      </c>
      <c r="J228" s="349" t="n">
        <v>33.39</v>
      </c>
      <c r="K228" s="349" t="n">
        <v>0.018401</v>
      </c>
      <c r="L228" s="349" t="inlineStr">
        <is>
          <t>PENDENTE</t>
        </is>
      </c>
    </row>
    <row r="229" ht="15" customHeight="1" s="290">
      <c r="A229" s="295" t="inlineStr">
        <is>
          <t>CRIADORES</t>
        </is>
      </c>
      <c r="B229" s="295" t="inlineStr">
        <is>
          <t>ESGOTO</t>
        </is>
      </c>
      <c r="C229" s="295" t="inlineStr">
        <is>
          <t>T-134</t>
        </is>
      </c>
      <c r="D229" s="334" t="inlineStr">
        <is>
          <t>PV 57</t>
        </is>
      </c>
      <c r="E229" s="334" t="inlineStr">
        <is>
          <t>PV 46</t>
        </is>
      </c>
      <c r="F229" s="334" t="n">
        <v>25.31</v>
      </c>
      <c r="G229" s="334" t="inlineStr">
        <is>
          <t>300</t>
        </is>
      </c>
      <c r="H229" s="334" t="inlineStr">
        <is>
          <t>Tubo PVC</t>
        </is>
      </c>
      <c r="I229" s="340" t="n">
        <v>1.2</v>
      </c>
      <c r="J229" s="334" t="n">
        <v>24.37</v>
      </c>
      <c r="K229" s="334" t="n">
        <v>0.02695</v>
      </c>
      <c r="L229" s="334" t="inlineStr">
        <is>
          <t>PENDENTE</t>
        </is>
      </c>
    </row>
    <row r="230" ht="15" customHeight="1" s="290">
      <c r="A230" s="296" t="inlineStr">
        <is>
          <t>CRIADORES</t>
        </is>
      </c>
      <c r="B230" s="296" t="inlineStr">
        <is>
          <t>ESGOTO</t>
        </is>
      </c>
      <c r="C230" s="296" t="inlineStr">
        <is>
          <t>T-135</t>
        </is>
      </c>
      <c r="D230" s="349" t="inlineStr">
        <is>
          <t>PV 46</t>
        </is>
      </c>
      <c r="E230" s="349" t="inlineStr">
        <is>
          <t>PV 44</t>
        </is>
      </c>
      <c r="F230" s="349" t="n">
        <v>16.54</v>
      </c>
      <c r="G230" s="349" t="inlineStr">
        <is>
          <t>300</t>
        </is>
      </c>
      <c r="H230" s="349" t="inlineStr">
        <is>
          <t>Tubo PVC</t>
        </is>
      </c>
      <c r="I230" s="345" t="n">
        <v>1.2</v>
      </c>
      <c r="J230" s="349" t="n">
        <v>15.92</v>
      </c>
      <c r="K230" s="349" t="n">
        <v>0.005375</v>
      </c>
      <c r="L230" s="349" t="inlineStr">
        <is>
          <t>PENDENTE</t>
        </is>
      </c>
    </row>
    <row r="231" ht="15" customHeight="1" s="290">
      <c r="A231" s="295" t="inlineStr">
        <is>
          <t>CRIADORES</t>
        </is>
      </c>
      <c r="B231" s="295" t="inlineStr">
        <is>
          <t>ESGOTO</t>
        </is>
      </c>
      <c r="C231" s="295" t="inlineStr">
        <is>
          <t>T-136</t>
        </is>
      </c>
      <c r="D231" s="334" t="inlineStr">
        <is>
          <t>PV 51</t>
        </is>
      </c>
      <c r="E231" s="334" t="inlineStr">
        <is>
          <t>PV 44</t>
        </is>
      </c>
      <c r="F231" s="334" t="n">
        <v>27.55</v>
      </c>
      <c r="G231" s="334" t="inlineStr">
        <is>
          <t>300</t>
        </is>
      </c>
      <c r="H231" s="334" t="inlineStr">
        <is>
          <t>Tubo PVC</t>
        </is>
      </c>
      <c r="I231" s="340" t="n">
        <v>1.2</v>
      </c>
      <c r="J231" s="334" t="n">
        <v>26.45</v>
      </c>
      <c r="K231" s="334" t="n">
        <v>0.012414</v>
      </c>
      <c r="L231" s="334" t="inlineStr">
        <is>
          <t>PENDENTE</t>
        </is>
      </c>
    </row>
    <row r="232" ht="15" customHeight="1" s="290">
      <c r="A232" s="296" t="inlineStr">
        <is>
          <t>CRIADORES</t>
        </is>
      </c>
      <c r="B232" s="296" t="inlineStr">
        <is>
          <t>ESGOTO</t>
        </is>
      </c>
      <c r="C232" s="296" t="inlineStr">
        <is>
          <t>T-137</t>
        </is>
      </c>
      <c r="D232" s="349" t="inlineStr">
        <is>
          <t>PV 43</t>
        </is>
      </c>
      <c r="E232" s="349" t="inlineStr">
        <is>
          <t>PV 51</t>
        </is>
      </c>
      <c r="F232" s="349" t="n">
        <v>12.05</v>
      </c>
      <c r="G232" s="349" t="inlineStr">
        <is>
          <t>300</t>
        </is>
      </c>
      <c r="H232" s="349" t="inlineStr">
        <is>
          <t>Tubo PVC</t>
        </is>
      </c>
      <c r="I232" s="345" t="n">
        <v>1.14</v>
      </c>
      <c r="J232" s="349" t="n">
        <v>11.01</v>
      </c>
      <c r="K232" s="349" t="n">
        <v>0.039635</v>
      </c>
      <c r="L232" s="349" t="inlineStr">
        <is>
          <t>PENDENTE</t>
        </is>
      </c>
    </row>
    <row r="233" ht="15" customHeight="1" s="290">
      <c r="A233" s="295" t="inlineStr">
        <is>
          <t>CRIADORES</t>
        </is>
      </c>
      <c r="B233" s="295" t="inlineStr">
        <is>
          <t>ESGOTO</t>
        </is>
      </c>
      <c r="C233" s="295" t="inlineStr">
        <is>
          <t>T-138</t>
        </is>
      </c>
      <c r="D233" s="334" t="inlineStr">
        <is>
          <t>PV 41</t>
        </is>
      </c>
      <c r="E233" s="334" t="inlineStr">
        <is>
          <t>PV 43</t>
        </is>
      </c>
      <c r="F233" s="334" t="n">
        <v>28.89</v>
      </c>
      <c r="G233" s="334" t="inlineStr">
        <is>
          <t>300</t>
        </is>
      </c>
      <c r="H233" s="334" t="inlineStr">
        <is>
          <t>Tubo PVC</t>
        </is>
      </c>
      <c r="I233" s="340" t="n">
        <v>0.89</v>
      </c>
      <c r="J233" s="334" t="n">
        <v>20.62</v>
      </c>
      <c r="K233" s="334" t="n">
        <v>0.034143</v>
      </c>
      <c r="L233" s="334" t="inlineStr">
        <is>
          <t>PENDENTE</t>
        </is>
      </c>
    </row>
    <row r="234" ht="15" customHeight="1" s="290">
      <c r="A234" s="296" t="inlineStr">
        <is>
          <t>CRIADORES</t>
        </is>
      </c>
      <c r="B234" s="296" t="inlineStr">
        <is>
          <t>ESGOTO</t>
        </is>
      </c>
      <c r="C234" s="296" t="inlineStr">
        <is>
          <t>T-139</t>
        </is>
      </c>
      <c r="D234" s="349" t="inlineStr">
        <is>
          <t>PV 40</t>
        </is>
      </c>
      <c r="E234" s="349" t="inlineStr">
        <is>
          <t>PV 41</t>
        </is>
      </c>
      <c r="F234" s="349" t="n">
        <v>15.23</v>
      </c>
      <c r="G234" s="349" t="inlineStr">
        <is>
          <t>300</t>
        </is>
      </c>
      <c r="H234" s="349" t="inlineStr">
        <is>
          <t>Tubo PVC</t>
        </is>
      </c>
      <c r="I234" s="345" t="n">
        <v>0.65</v>
      </c>
      <c r="J234" s="349" t="n">
        <v>7.92</v>
      </c>
      <c r="K234" s="349" t="n">
        <v>0.003808</v>
      </c>
      <c r="L234" s="349" t="inlineStr">
        <is>
          <t>PENDENTE</t>
        </is>
      </c>
    </row>
    <row r="235" ht="15" customHeight="1" s="290">
      <c r="A235" s="295" t="inlineStr">
        <is>
          <t>CRIADORES</t>
        </is>
      </c>
      <c r="B235" s="295" t="inlineStr">
        <is>
          <t>ESGOTO</t>
        </is>
      </c>
      <c r="C235" s="295" t="inlineStr">
        <is>
          <t>T-140</t>
        </is>
      </c>
      <c r="D235" s="334" t="inlineStr">
        <is>
          <t>PV 40</t>
        </is>
      </c>
      <c r="E235" s="334" t="inlineStr">
        <is>
          <t>PV 39</t>
        </is>
      </c>
      <c r="F235" s="334" t="n">
        <v>48.28</v>
      </c>
      <c r="G235" s="334" t="inlineStr">
        <is>
          <t>300</t>
        </is>
      </c>
      <c r="H235" s="334" t="inlineStr">
        <is>
          <t>Tubo PVC</t>
        </is>
      </c>
      <c r="I235" s="340" t="n">
        <v>0.8</v>
      </c>
      <c r="J235" s="334" t="n">
        <v>30.73</v>
      </c>
      <c r="K235" s="334" t="n">
        <v>0.003051</v>
      </c>
      <c r="L235" s="334" t="inlineStr">
        <is>
          <t>PENDENTE</t>
        </is>
      </c>
    </row>
    <row r="236" ht="15" customHeight="1" s="290">
      <c r="A236" s="296" t="inlineStr">
        <is>
          <t>CRIADORES</t>
        </is>
      </c>
      <c r="B236" s="296" t="inlineStr">
        <is>
          <t>ESGOTO</t>
        </is>
      </c>
      <c r="C236" s="296" t="inlineStr">
        <is>
          <t>T-141</t>
        </is>
      </c>
      <c r="D236" s="349" t="inlineStr">
        <is>
          <t>PV 39</t>
        </is>
      </c>
      <c r="E236" s="349" t="inlineStr">
        <is>
          <t>PV 17</t>
        </is>
      </c>
      <c r="F236" s="349" t="n">
        <v>44.89</v>
      </c>
      <c r="G236" s="349" t="inlineStr">
        <is>
          <t>300</t>
        </is>
      </c>
      <c r="H236" s="349" t="inlineStr">
        <is>
          <t>Tubo PVC</t>
        </is>
      </c>
      <c r="I236" s="345" t="n">
        <v>1.1</v>
      </c>
      <c r="J236" s="349" t="n">
        <v>39.35</v>
      </c>
      <c r="K236" s="349" t="n">
        <v>0.005184</v>
      </c>
      <c r="L236" s="349" t="inlineStr">
        <is>
          <t>PENDENTE</t>
        </is>
      </c>
    </row>
    <row r="237" ht="15" customHeight="1" s="290">
      <c r="A237" s="295" t="inlineStr">
        <is>
          <t>CRIADORES</t>
        </is>
      </c>
      <c r="B237" s="295" t="inlineStr">
        <is>
          <t>ESGOTO</t>
        </is>
      </c>
      <c r="C237" s="295" t="inlineStr">
        <is>
          <t>T-142</t>
        </is>
      </c>
      <c r="D237" s="334" t="inlineStr">
        <is>
          <t>PV 17</t>
        </is>
      </c>
      <c r="E237" s="334" t="inlineStr">
        <is>
          <t>PV 37</t>
        </is>
      </c>
      <c r="F237" s="334" t="n">
        <v>34.48</v>
      </c>
      <c r="G237" s="334" t="inlineStr">
        <is>
          <t>300</t>
        </is>
      </c>
      <c r="H237" s="334" t="inlineStr">
        <is>
          <t>Tubo PVC</t>
        </is>
      </c>
      <c r="I237" s="340" t="n">
        <v>1.2</v>
      </c>
      <c r="J237" s="334" t="n">
        <v>33.1</v>
      </c>
      <c r="K237" s="334" t="n">
        <v>0.03051</v>
      </c>
      <c r="L237" s="334" t="inlineStr">
        <is>
          <t>PENDENTE</t>
        </is>
      </c>
    </row>
    <row r="238" ht="15" customHeight="1" s="290">
      <c r="A238" s="296" t="inlineStr">
        <is>
          <t>CRIADORES</t>
        </is>
      </c>
      <c r="B238" s="296" t="inlineStr">
        <is>
          <t>ESGOTO</t>
        </is>
      </c>
      <c r="C238" s="296" t="inlineStr">
        <is>
          <t>T-143</t>
        </is>
      </c>
      <c r="D238" s="349" t="inlineStr">
        <is>
          <t>PV 37</t>
        </is>
      </c>
      <c r="E238" s="349" t="inlineStr">
        <is>
          <t>PV 36</t>
        </is>
      </c>
      <c r="F238" s="349" t="n">
        <v>18.03</v>
      </c>
      <c r="G238" s="349" t="inlineStr">
        <is>
          <t>300</t>
        </is>
      </c>
      <c r="H238" s="349" t="inlineStr">
        <is>
          <t>Tubo PVC</t>
        </is>
      </c>
      <c r="I238" s="345" t="n">
        <v>1.18</v>
      </c>
      <c r="J238" s="349" t="n">
        <v>17.02</v>
      </c>
      <c r="K238" s="349" t="n">
        <v>0.008203</v>
      </c>
      <c r="L238" s="349" t="inlineStr">
        <is>
          <t>PENDENTE</t>
        </is>
      </c>
    </row>
    <row r="239" ht="15" customHeight="1" s="290">
      <c r="A239" s="295" t="inlineStr">
        <is>
          <t>CRIADORES</t>
        </is>
      </c>
      <c r="B239" s="295" t="inlineStr">
        <is>
          <t>ESGOTO</t>
        </is>
      </c>
      <c r="C239" s="295" t="inlineStr">
        <is>
          <t>T-144</t>
        </is>
      </c>
      <c r="D239" s="334" t="inlineStr">
        <is>
          <t>PV 36</t>
        </is>
      </c>
      <c r="E239" s="334" t="inlineStr">
        <is>
          <t>PV 34</t>
        </is>
      </c>
      <c r="F239" s="334" t="n">
        <v>60.88</v>
      </c>
      <c r="G239" s="334" t="inlineStr">
        <is>
          <t>300</t>
        </is>
      </c>
      <c r="H239" s="334" t="inlineStr">
        <is>
          <t>Tubo PVC</t>
        </is>
      </c>
      <c r="I239" s="340" t="n">
        <v>1.09</v>
      </c>
      <c r="J239" s="334" t="n">
        <v>52.99</v>
      </c>
      <c r="K239" s="334" t="n">
        <v>0.005113</v>
      </c>
      <c r="L239" s="334" t="inlineStr">
        <is>
          <t>PENDENTE</t>
        </is>
      </c>
    </row>
    <row r="240" ht="15" customHeight="1" s="290">
      <c r="A240" s="296" t="inlineStr">
        <is>
          <t>CRIADORES</t>
        </is>
      </c>
      <c r="B240" s="296" t="inlineStr">
        <is>
          <t>ESGOTO</t>
        </is>
      </c>
      <c r="C240" s="296" t="inlineStr">
        <is>
          <t>T-145</t>
        </is>
      </c>
      <c r="D240" s="349" t="inlineStr">
        <is>
          <t>PV 34</t>
        </is>
      </c>
      <c r="E240" s="349" t="inlineStr">
        <is>
          <t>PV 32</t>
        </is>
      </c>
      <c r="F240" s="349" t="n">
        <v>11.79</v>
      </c>
      <c r="G240" s="349" t="inlineStr">
        <is>
          <t>300</t>
        </is>
      </c>
      <c r="H240" s="349" t="inlineStr">
        <is>
          <t>Tubo PVC</t>
        </is>
      </c>
      <c r="I240" s="345" t="n">
        <v>1.02</v>
      </c>
      <c r="J240" s="349" t="n">
        <v>9.609999999999999</v>
      </c>
      <c r="K240" s="349" t="n">
        <v>0.006751</v>
      </c>
      <c r="L240" s="349" t="inlineStr">
        <is>
          <t>PENDENTE</t>
        </is>
      </c>
    </row>
    <row r="241" ht="15" customHeight="1" s="290">
      <c r="A241" s="295" t="inlineStr">
        <is>
          <t>CRIADORES</t>
        </is>
      </c>
      <c r="B241" s="295" t="inlineStr">
        <is>
          <t>ESGOTO</t>
        </is>
      </c>
      <c r="C241" s="295" t="inlineStr">
        <is>
          <t>T-146</t>
        </is>
      </c>
      <c r="D241" s="334" t="inlineStr">
        <is>
          <t>PV 32</t>
        </is>
      </c>
      <c r="E241" s="334" t="inlineStr">
        <is>
          <t>PV 01</t>
        </is>
      </c>
      <c r="F241" s="334" t="n">
        <v>34.51</v>
      </c>
      <c r="G241" s="334" t="inlineStr">
        <is>
          <t>300</t>
        </is>
      </c>
      <c r="H241" s="334" t="inlineStr">
        <is>
          <t>Tubo PVC</t>
        </is>
      </c>
      <c r="I241" s="340" t="n">
        <v>1.01</v>
      </c>
      <c r="J241" s="334" t="n">
        <v>27.91</v>
      </c>
      <c r="K241" s="334" t="n">
        <v>0.006439</v>
      </c>
      <c r="L241" s="334" t="inlineStr">
        <is>
          <t>PENDENTE</t>
        </is>
      </c>
    </row>
    <row r="242" ht="15" customHeight="1" s="290">
      <c r="A242" s="296" t="inlineStr">
        <is>
          <t>CRIADORES</t>
        </is>
      </c>
      <c r="B242" s="296" t="inlineStr">
        <is>
          <t>AGUA</t>
        </is>
      </c>
      <c r="C242" s="296" t="inlineStr">
        <is>
          <t>T-001</t>
        </is>
      </c>
      <c r="D242" s="349" t="inlineStr">
        <is>
          <t>PI 01</t>
        </is>
      </c>
      <c r="E242" s="349" t="inlineStr">
        <is>
          <t>PI 02</t>
        </is>
      </c>
      <c r="F242" s="349" t="n">
        <v>2.28</v>
      </c>
      <c r="G242" s="349" t="inlineStr">
        <is>
          <t>200</t>
        </is>
      </c>
      <c r="H242" s="349" t="inlineStr">
        <is>
          <t>Tubo PVC</t>
        </is>
      </c>
      <c r="I242" s="345" t="n">
        <v>1.5</v>
      </c>
      <c r="J242" s="349" t="n">
        <v>2.74</v>
      </c>
      <c r="K242" s="349" t="n">
        <v>0.638289</v>
      </c>
      <c r="L242" s="349" t="inlineStr">
        <is>
          <t>PENDENTE</t>
        </is>
      </c>
    </row>
    <row r="243" ht="15" customHeight="1" s="290">
      <c r="A243" s="295" t="inlineStr">
        <is>
          <t>CRIADORES</t>
        </is>
      </c>
      <c r="B243" s="295" t="inlineStr">
        <is>
          <t>AGUA</t>
        </is>
      </c>
      <c r="C243" s="295" t="inlineStr">
        <is>
          <t>T-002</t>
        </is>
      </c>
      <c r="D243" s="334" t="inlineStr">
        <is>
          <t>PI 00</t>
        </is>
      </c>
      <c r="E243" s="334" t="inlineStr">
        <is>
          <t>PI 02</t>
        </is>
      </c>
      <c r="F243" s="334" t="n">
        <v>248.78</v>
      </c>
      <c r="G243" s="334" t="inlineStr">
        <is>
          <t>63</t>
        </is>
      </c>
      <c r="H243" s="334" t="inlineStr">
        <is>
          <t>Tubo PE 80 NTS194 PN 12.5</t>
        </is>
      </c>
      <c r="I243" s="340" t="n">
        <v>1.22</v>
      </c>
      <c r="J243" s="334" t="n">
        <v>242.21</v>
      </c>
      <c r="K243" s="334" t="n">
        <v>0.010967</v>
      </c>
      <c r="L243" s="334" t="inlineStr">
        <is>
          <t>PENDENTE</t>
        </is>
      </c>
    </row>
    <row r="244" ht="15" customHeight="1" s="290">
      <c r="A244" s="296" t="inlineStr">
        <is>
          <t>CRIADORES</t>
        </is>
      </c>
      <c r="B244" s="296" t="inlineStr">
        <is>
          <t>AGUA</t>
        </is>
      </c>
      <c r="C244" s="296" t="inlineStr">
        <is>
          <t>T-003</t>
        </is>
      </c>
      <c r="D244" s="349" t="inlineStr">
        <is>
          <t>PI 01</t>
        </is>
      </c>
      <c r="E244" s="349" t="inlineStr">
        <is>
          <t>PI 02</t>
        </is>
      </c>
      <c r="F244" s="349" t="n">
        <v>3.72</v>
      </c>
      <c r="G244" s="349" t="inlineStr">
        <is>
          <t>110</t>
        </is>
      </c>
      <c r="H244" s="349" t="inlineStr">
        <is>
          <t>Tubo PE 80 NTS194 PN 12.5</t>
        </is>
      </c>
      <c r="I244" s="345" t="n">
        <v>1.5</v>
      </c>
      <c r="J244" s="349" t="n">
        <v>4.46</v>
      </c>
      <c r="K244" s="349" t="n">
        <v>0.39121</v>
      </c>
      <c r="L244" s="349" t="inlineStr">
        <is>
          <t>PENDENTE</t>
        </is>
      </c>
    </row>
    <row r="245" ht="15" customHeight="1" s="290">
      <c r="A245" s="295" t="inlineStr">
        <is>
          <t>ISRAEL</t>
        </is>
      </c>
      <c r="B245" s="295" t="inlineStr">
        <is>
          <t>ESGOTO</t>
        </is>
      </c>
      <c r="C245" s="295" t="inlineStr">
        <is>
          <t>T-001</t>
        </is>
      </c>
      <c r="D245" s="334" t="inlineStr">
        <is>
          <t>PI 194</t>
        </is>
      </c>
      <c r="E245" s="334" t="inlineStr">
        <is>
          <t>PI 195</t>
        </is>
      </c>
      <c r="F245" s="334" t="n">
        <v>6.9</v>
      </c>
      <c r="G245" s="334" t="inlineStr">
        <is>
          <t>200</t>
        </is>
      </c>
      <c r="H245" s="334" t="inlineStr">
        <is>
          <t>Tubo PVC</t>
        </is>
      </c>
      <c r="I245" s="340" t="n">
        <v>0.6</v>
      </c>
      <c r="J245" s="334" t="n">
        <v>3.31</v>
      </c>
      <c r="K245" s="334" t="n">
        <v>0.356739</v>
      </c>
      <c r="L245" s="334" t="inlineStr">
        <is>
          <t>PENDENTE</t>
        </is>
      </c>
    </row>
    <row r="246" ht="15" customHeight="1" s="290">
      <c r="A246" s="296" t="inlineStr">
        <is>
          <t>ISRAEL</t>
        </is>
      </c>
      <c r="B246" s="296" t="inlineStr">
        <is>
          <t>ESGOTO</t>
        </is>
      </c>
      <c r="C246" s="296" t="inlineStr">
        <is>
          <t>T-002</t>
        </is>
      </c>
      <c r="D246" s="349" t="inlineStr">
        <is>
          <t>PI 195</t>
        </is>
      </c>
      <c r="E246" s="349" t="inlineStr">
        <is>
          <t>PI 196</t>
        </is>
      </c>
      <c r="F246" s="349" t="n">
        <v>7.37</v>
      </c>
      <c r="G246" s="349" t="inlineStr">
        <is>
          <t>200</t>
        </is>
      </c>
      <c r="H246" s="349" t="inlineStr">
        <is>
          <t>Tubo PVC</t>
        </is>
      </c>
      <c r="I246" s="345" t="n">
        <v>0.6</v>
      </c>
      <c r="J246" s="349" t="n">
        <v>3.54</v>
      </c>
      <c r="K246" s="349" t="n">
        <v>0.377354</v>
      </c>
      <c r="L246" s="349" t="inlineStr">
        <is>
          <t>PENDENTE</t>
        </is>
      </c>
    </row>
    <row r="247" ht="15" customHeight="1" s="290">
      <c r="A247" s="295" t="inlineStr">
        <is>
          <t>ISRAEL</t>
        </is>
      </c>
      <c r="B247" s="295" t="inlineStr">
        <is>
          <t>ESGOTO</t>
        </is>
      </c>
      <c r="C247" s="295" t="inlineStr">
        <is>
          <t>T-003</t>
        </is>
      </c>
      <c r="D247" s="334" t="inlineStr">
        <is>
          <t>PI 196</t>
        </is>
      </c>
      <c r="E247" s="334" t="inlineStr">
        <is>
          <t>PI 197</t>
        </is>
      </c>
      <c r="F247" s="334" t="n">
        <v>5.41</v>
      </c>
      <c r="G247" s="334" t="inlineStr">
        <is>
          <t>200</t>
        </is>
      </c>
      <c r="H247" s="334" t="inlineStr">
        <is>
          <t>Tubo PVC</t>
        </is>
      </c>
      <c r="I247" s="340" t="n">
        <v>0.6</v>
      </c>
      <c r="J247" s="334" t="n">
        <v>2.6</v>
      </c>
      <c r="K247" s="334" t="n">
        <v>0.757763</v>
      </c>
      <c r="L247" s="334" t="inlineStr">
        <is>
          <t>PENDENTE</t>
        </is>
      </c>
    </row>
    <row r="248" ht="15" customHeight="1" s="290">
      <c r="A248" s="296" t="inlineStr">
        <is>
          <t>ISRAEL</t>
        </is>
      </c>
      <c r="B248" s="296" t="inlineStr">
        <is>
          <t>ESGOTO</t>
        </is>
      </c>
      <c r="C248" s="296" t="inlineStr">
        <is>
          <t>T-004</t>
        </is>
      </c>
      <c r="D248" s="349" t="inlineStr">
        <is>
          <t>PI 197</t>
        </is>
      </c>
      <c r="E248" s="349" t="inlineStr">
        <is>
          <t>PI 196</t>
        </is>
      </c>
      <c r="F248" s="349" t="n">
        <v>2.5</v>
      </c>
      <c r="G248" s="349" t="inlineStr">
        <is>
          <t>200</t>
        </is>
      </c>
      <c r="H248" s="349" t="inlineStr">
        <is>
          <t>Tubo PVC</t>
        </is>
      </c>
      <c r="I248" s="345" t="n">
        <v>0.6</v>
      </c>
      <c r="J248" s="349" t="n">
        <v>1.2</v>
      </c>
      <c r="K248" s="349" t="n">
        <v>1.6398</v>
      </c>
      <c r="L248" s="349" t="inlineStr">
        <is>
          <t>PENDENTE</t>
        </is>
      </c>
    </row>
    <row r="249" ht="15" customHeight="1" s="290">
      <c r="A249" s="295" t="inlineStr">
        <is>
          <t>ISRAEL</t>
        </is>
      </c>
      <c r="B249" s="295" t="inlineStr">
        <is>
          <t>ESGOTO</t>
        </is>
      </c>
      <c r="C249" s="295" t="inlineStr">
        <is>
          <t>T-005</t>
        </is>
      </c>
      <c r="D249" s="334" t="inlineStr">
        <is>
          <t>PI 196</t>
        </is>
      </c>
      <c r="E249" s="334" t="inlineStr">
        <is>
          <t>PI 195</t>
        </is>
      </c>
      <c r="F249" s="334" t="n">
        <v>2.5</v>
      </c>
      <c r="G249" s="334" t="inlineStr">
        <is>
          <t>200</t>
        </is>
      </c>
      <c r="H249" s="334" t="inlineStr">
        <is>
          <t>Tubo PVC</t>
        </is>
      </c>
      <c r="I249" s="340" t="n">
        <v>0.6</v>
      </c>
      <c r="J249" s="334" t="n">
        <v>1.2</v>
      </c>
      <c r="K249" s="334" t="n">
        <v>1.11244</v>
      </c>
      <c r="L249" s="334" t="inlineStr">
        <is>
          <t>PENDENTE</t>
        </is>
      </c>
    </row>
    <row r="250" ht="15" customHeight="1" s="290">
      <c r="A250" s="296" t="inlineStr">
        <is>
          <t>ISRAEL</t>
        </is>
      </c>
      <c r="B250" s="296" t="inlineStr">
        <is>
          <t>ESGOTO</t>
        </is>
      </c>
      <c r="C250" s="296" t="inlineStr">
        <is>
          <t>T-006</t>
        </is>
      </c>
      <c r="D250" s="349" t="inlineStr">
        <is>
          <t>PI 195</t>
        </is>
      </c>
      <c r="E250" s="349" t="inlineStr">
        <is>
          <t>PI 194</t>
        </is>
      </c>
      <c r="F250" s="349" t="n">
        <v>2.5</v>
      </c>
      <c r="G250" s="349" t="inlineStr">
        <is>
          <t>200</t>
        </is>
      </c>
      <c r="H250" s="349" t="inlineStr">
        <is>
          <t>Tubo PVC</t>
        </is>
      </c>
      <c r="I250" s="345" t="n">
        <v>0.6</v>
      </c>
      <c r="J250" s="349" t="n">
        <v>1.2</v>
      </c>
      <c r="K250" s="349" t="n">
        <v>0.9846</v>
      </c>
      <c r="L250" s="349" t="inlineStr">
        <is>
          <t>PENDENTE</t>
        </is>
      </c>
    </row>
    <row r="251" ht="15" customHeight="1" s="290">
      <c r="A251" s="295" t="inlineStr">
        <is>
          <t>ISRAEL</t>
        </is>
      </c>
      <c r="B251" s="295" t="inlineStr">
        <is>
          <t>ESGOTO</t>
        </is>
      </c>
      <c r="C251" s="295" t="inlineStr">
        <is>
          <t>T-007</t>
        </is>
      </c>
      <c r="D251" s="334" t="inlineStr">
        <is>
          <t>PI 195</t>
        </is>
      </c>
      <c r="E251" s="334" t="inlineStr">
        <is>
          <t>PI 208</t>
        </is>
      </c>
      <c r="F251" s="334" t="n">
        <v>4.99</v>
      </c>
      <c r="G251" s="334" t="inlineStr">
        <is>
          <t>200</t>
        </is>
      </c>
      <c r="H251" s="334" t="inlineStr">
        <is>
          <t>Tubo PVC</t>
        </is>
      </c>
      <c r="I251" s="340" t="n">
        <v>0.58</v>
      </c>
      <c r="J251" s="334" t="n">
        <v>2.32</v>
      </c>
      <c r="K251" s="334" t="n">
        <v>0.007395</v>
      </c>
      <c r="L251" s="334" t="inlineStr">
        <is>
          <t>PENDENTE</t>
        </is>
      </c>
    </row>
    <row r="252" ht="15" customHeight="1" s="290">
      <c r="A252" s="296" t="inlineStr">
        <is>
          <t>ISRAEL</t>
        </is>
      </c>
      <c r="B252" s="296" t="inlineStr">
        <is>
          <t>ESGOTO</t>
        </is>
      </c>
      <c r="C252" s="296" t="inlineStr">
        <is>
          <t>T-008</t>
        </is>
      </c>
      <c r="D252" s="349" t="inlineStr">
        <is>
          <t>PI 208</t>
        </is>
      </c>
      <c r="E252" s="349" t="inlineStr">
        <is>
          <t>PI 209</t>
        </is>
      </c>
      <c r="F252" s="349" t="n">
        <v>16.94</v>
      </c>
      <c r="G252" s="349" t="inlineStr">
        <is>
          <t>200</t>
        </is>
      </c>
      <c r="H252" s="349" t="inlineStr">
        <is>
          <t>Tubo PVC</t>
        </is>
      </c>
      <c r="I252" s="345" t="n">
        <v>1.18</v>
      </c>
      <c r="J252" s="349" t="n">
        <v>16.01</v>
      </c>
      <c r="K252" s="349" t="n">
        <v>0.117332</v>
      </c>
      <c r="L252" s="349" t="inlineStr">
        <is>
          <t>PENDENTE</t>
        </is>
      </c>
    </row>
    <row r="253" ht="15" customHeight="1" s="290">
      <c r="A253" s="295" t="inlineStr">
        <is>
          <t>ISRAEL</t>
        </is>
      </c>
      <c r="B253" s="295" t="inlineStr">
        <is>
          <t>ESGOTO</t>
        </is>
      </c>
      <c r="C253" s="295" t="inlineStr">
        <is>
          <t>T-009</t>
        </is>
      </c>
      <c r="D253" s="334" t="inlineStr">
        <is>
          <t>PI 209</t>
        </is>
      </c>
      <c r="E253" s="334" t="inlineStr">
        <is>
          <t>PI 211</t>
        </is>
      </c>
      <c r="F253" s="334" t="n">
        <v>3.32</v>
      </c>
      <c r="G253" s="334" t="inlineStr">
        <is>
          <t>200</t>
        </is>
      </c>
      <c r="H253" s="334" t="inlineStr">
        <is>
          <t>Tubo PVC</t>
        </is>
      </c>
      <c r="I253" s="340" t="n">
        <v>1.88</v>
      </c>
      <c r="J253" s="334" t="n">
        <v>4.98</v>
      </c>
      <c r="K253" s="334" t="n">
        <v>0.016988</v>
      </c>
      <c r="L253" s="334" t="inlineStr">
        <is>
          <t>PENDENTE</t>
        </is>
      </c>
    </row>
    <row r="254" ht="15" customHeight="1" s="290">
      <c r="A254" s="296" t="inlineStr">
        <is>
          <t>ISRAEL</t>
        </is>
      </c>
      <c r="B254" s="296" t="inlineStr">
        <is>
          <t>ESGOTO</t>
        </is>
      </c>
      <c r="C254" s="296" t="inlineStr">
        <is>
          <t>T-010</t>
        </is>
      </c>
      <c r="D254" s="349" t="inlineStr">
        <is>
          <t>PI 209</t>
        </is>
      </c>
      <c r="E254" s="349" t="inlineStr">
        <is>
          <t>PI 212</t>
        </is>
      </c>
      <c r="F254" s="349" t="n">
        <v>28.64</v>
      </c>
      <c r="G254" s="349" t="inlineStr">
        <is>
          <t>200</t>
        </is>
      </c>
      <c r="H254" s="349" t="inlineStr">
        <is>
          <t>Tubo PVC</t>
        </is>
      </c>
      <c r="I254" s="345" t="n">
        <v>1.2</v>
      </c>
      <c r="J254" s="349" t="n">
        <v>27.49</v>
      </c>
      <c r="K254" s="349" t="n">
        <v>0.375848</v>
      </c>
      <c r="L254" s="349" t="inlineStr">
        <is>
          <t>PENDENTE</t>
        </is>
      </c>
    </row>
    <row r="255" ht="15" customHeight="1" s="290">
      <c r="A255" s="295" t="inlineStr">
        <is>
          <t>ISRAEL</t>
        </is>
      </c>
      <c r="B255" s="295" t="inlineStr">
        <is>
          <t>ESGOTO</t>
        </is>
      </c>
      <c r="C255" s="295" t="inlineStr">
        <is>
          <t>T-011</t>
        </is>
      </c>
      <c r="D255" s="334" t="inlineStr">
        <is>
          <t>PI 212</t>
        </is>
      </c>
      <c r="E255" s="334" t="inlineStr">
        <is>
          <t>PI 213</t>
        </is>
      </c>
      <c r="F255" s="334" t="n">
        <v>22.87</v>
      </c>
      <c r="G255" s="334" t="inlineStr">
        <is>
          <t>200</t>
        </is>
      </c>
      <c r="H255" s="334" t="inlineStr">
        <is>
          <t>Tubo PVC</t>
        </is>
      </c>
      <c r="I255" s="340" t="n">
        <v>0.6</v>
      </c>
      <c r="J255" s="334" t="n">
        <v>10.98</v>
      </c>
      <c r="K255" s="334" t="n">
        <v>0.080927</v>
      </c>
      <c r="L255" s="334" t="inlineStr">
        <is>
          <t>PENDENTE</t>
        </is>
      </c>
    </row>
    <row r="256" ht="15" customHeight="1" s="290">
      <c r="A256" s="296" t="inlineStr">
        <is>
          <t>ISRAEL</t>
        </is>
      </c>
      <c r="B256" s="296" t="inlineStr">
        <is>
          <t>ESGOTO</t>
        </is>
      </c>
      <c r="C256" s="296" t="inlineStr">
        <is>
          <t>T-012</t>
        </is>
      </c>
      <c r="D256" s="349" t="inlineStr">
        <is>
          <t>PI 213</t>
        </is>
      </c>
      <c r="E256" s="349" t="inlineStr">
        <is>
          <t>PI 214</t>
        </is>
      </c>
      <c r="F256" s="349" t="n">
        <v>15.9</v>
      </c>
      <c r="G256" s="349" t="inlineStr">
        <is>
          <t>200</t>
        </is>
      </c>
      <c r="H256" s="349" t="inlineStr">
        <is>
          <t>Tubo PVC</t>
        </is>
      </c>
      <c r="I256" s="345" t="n">
        <v>0.6</v>
      </c>
      <c r="J256" s="349" t="n">
        <v>7.63</v>
      </c>
      <c r="K256" s="349" t="n">
        <v>0.13622</v>
      </c>
      <c r="L256" s="349" t="inlineStr">
        <is>
          <t>PENDENTE</t>
        </is>
      </c>
    </row>
    <row r="257" ht="15" customHeight="1" s="290">
      <c r="A257" s="295" t="inlineStr">
        <is>
          <t>ISRAEL</t>
        </is>
      </c>
      <c r="B257" s="295" t="inlineStr">
        <is>
          <t>ESGOTO</t>
        </is>
      </c>
      <c r="C257" s="295" t="inlineStr">
        <is>
          <t>T-013</t>
        </is>
      </c>
      <c r="D257" s="334" t="inlineStr">
        <is>
          <t>PI 214</t>
        </is>
      </c>
      <c r="E257" s="334" t="inlineStr">
        <is>
          <t>PI 215</t>
        </is>
      </c>
      <c r="F257" s="334" t="n">
        <v>13.68</v>
      </c>
      <c r="G257" s="334" t="inlineStr">
        <is>
          <t>200</t>
        </is>
      </c>
      <c r="H257" s="334" t="inlineStr">
        <is>
          <t>Tubo PVC</t>
        </is>
      </c>
      <c r="I257" s="340" t="n">
        <v>0.6</v>
      </c>
      <c r="J257" s="334" t="n">
        <v>6.57</v>
      </c>
      <c r="K257" s="334" t="n">
        <v>0.156937</v>
      </c>
      <c r="L257" s="334" t="inlineStr">
        <is>
          <t>PENDENTE</t>
        </is>
      </c>
    </row>
    <row r="258" ht="15" customHeight="1" s="290">
      <c r="A258" s="296" t="inlineStr">
        <is>
          <t>ISRAEL</t>
        </is>
      </c>
      <c r="B258" s="296" t="inlineStr">
        <is>
          <t>ESGOTO</t>
        </is>
      </c>
      <c r="C258" s="296" t="inlineStr">
        <is>
          <t>T-014</t>
        </is>
      </c>
      <c r="D258" s="349" t="inlineStr">
        <is>
          <t>PI 208</t>
        </is>
      </c>
      <c r="E258" s="349" t="inlineStr">
        <is>
          <t>PI 216</t>
        </is>
      </c>
      <c r="F258" s="349" t="n">
        <v>3.78</v>
      </c>
      <c r="G258" s="349" t="inlineStr">
        <is>
          <t>200</t>
        </is>
      </c>
      <c r="H258" s="349" t="inlineStr">
        <is>
          <t>Tubo PVC</t>
        </is>
      </c>
      <c r="I258" s="345" t="n">
        <v>0.58</v>
      </c>
      <c r="J258" s="349" t="n">
        <v>1.76</v>
      </c>
      <c r="K258" s="349" t="n">
        <v>0.222434</v>
      </c>
      <c r="L258" s="349" t="inlineStr">
        <is>
          <t>PENDENTE</t>
        </is>
      </c>
    </row>
    <row r="259" ht="15" customHeight="1" s="290">
      <c r="A259" s="295" t="inlineStr">
        <is>
          <t>ISRAEL</t>
        </is>
      </c>
      <c r="B259" s="295" t="inlineStr">
        <is>
          <t>ESGOTO</t>
        </is>
      </c>
      <c r="C259" s="295" t="inlineStr">
        <is>
          <t>T-015</t>
        </is>
      </c>
      <c r="D259" s="334" t="inlineStr">
        <is>
          <t>PI 216</t>
        </is>
      </c>
      <c r="E259" s="334" t="inlineStr">
        <is>
          <t>PI 217</t>
        </is>
      </c>
      <c r="F259" s="334" t="n">
        <v>5.06</v>
      </c>
      <c r="G259" s="334" t="inlineStr">
        <is>
          <t>200</t>
        </is>
      </c>
      <c r="H259" s="334" t="inlineStr">
        <is>
          <t>Tubo PVC</t>
        </is>
      </c>
      <c r="I259" s="340" t="n">
        <v>0.6</v>
      </c>
      <c r="J259" s="334" t="n">
        <v>2.43</v>
      </c>
      <c r="K259" s="334" t="n">
        <v>0.65002</v>
      </c>
      <c r="L259" s="334" t="inlineStr">
        <is>
          <t>PENDENTE</t>
        </is>
      </c>
    </row>
    <row r="260" ht="15" customHeight="1" s="290">
      <c r="A260" s="296" t="inlineStr">
        <is>
          <t>ISRAEL</t>
        </is>
      </c>
      <c r="B260" s="296" t="inlineStr">
        <is>
          <t>ESGOTO</t>
        </is>
      </c>
      <c r="C260" s="296" t="inlineStr">
        <is>
          <t>T-016</t>
        </is>
      </c>
      <c r="D260" s="349" t="inlineStr">
        <is>
          <t>PI 217</t>
        </is>
      </c>
      <c r="E260" s="349" t="inlineStr">
        <is>
          <t>PI 218</t>
        </is>
      </c>
      <c r="F260" s="349" t="n">
        <v>3.18</v>
      </c>
      <c r="G260" s="349" t="inlineStr">
        <is>
          <t>200</t>
        </is>
      </c>
      <c r="H260" s="349" t="inlineStr">
        <is>
          <t>Tubo PVC</t>
        </is>
      </c>
      <c r="I260" s="345" t="n">
        <v>0.6</v>
      </c>
      <c r="J260" s="349" t="n">
        <v>1.53</v>
      </c>
      <c r="K260" s="349" t="n">
        <v>0.714591</v>
      </c>
      <c r="L260" s="349" t="inlineStr">
        <is>
          <t>PENDENTE</t>
        </is>
      </c>
    </row>
    <row r="261" ht="15" customHeight="1" s="290">
      <c r="A261" s="295" t="inlineStr">
        <is>
          <t>ISRAEL</t>
        </is>
      </c>
      <c r="B261" s="295" t="inlineStr">
        <is>
          <t>ESGOTO</t>
        </is>
      </c>
      <c r="C261" s="295" t="inlineStr">
        <is>
          <t>T-017</t>
        </is>
      </c>
      <c r="D261" s="334" t="inlineStr">
        <is>
          <t>PI 218</t>
        </is>
      </c>
      <c r="E261" s="334" t="inlineStr">
        <is>
          <t>PI 219</t>
        </is>
      </c>
      <c r="F261" s="334" t="n">
        <v>6.17</v>
      </c>
      <c r="G261" s="334" t="inlineStr">
        <is>
          <t>200</t>
        </is>
      </c>
      <c r="H261" s="334" t="inlineStr">
        <is>
          <t>Tubo PVC</t>
        </is>
      </c>
      <c r="I261" s="340" t="n">
        <v>0.6</v>
      </c>
      <c r="J261" s="334" t="n">
        <v>2.96</v>
      </c>
      <c r="K261" s="334" t="n">
        <v>0.402253</v>
      </c>
      <c r="L261" s="334" t="inlineStr">
        <is>
          <t>PENDENTE</t>
        </is>
      </c>
    </row>
    <row r="262" ht="15" customHeight="1" s="290">
      <c r="A262" s="296" t="inlineStr">
        <is>
          <t>ISRAEL</t>
        </is>
      </c>
      <c r="B262" s="296" t="inlineStr">
        <is>
          <t>ESGOTO</t>
        </is>
      </c>
      <c r="C262" s="296" t="inlineStr">
        <is>
          <t>T-018</t>
        </is>
      </c>
      <c r="D262" s="349" t="inlineStr">
        <is>
          <t>PI 219</t>
        </is>
      </c>
      <c r="E262" s="349" t="inlineStr">
        <is>
          <t>PI 220</t>
        </is>
      </c>
      <c r="F262" s="349" t="n">
        <v>6.38</v>
      </c>
      <c r="G262" s="349" t="inlineStr">
        <is>
          <t>200</t>
        </is>
      </c>
      <c r="H262" s="349" t="inlineStr">
        <is>
          <t>Tubo PVC</t>
        </is>
      </c>
      <c r="I262" s="345" t="n">
        <v>0.6</v>
      </c>
      <c r="J262" s="349" t="n">
        <v>3.06</v>
      </c>
      <c r="K262" s="349" t="n">
        <v>0.470502</v>
      </c>
      <c r="L262" s="349" t="inlineStr">
        <is>
          <t>PENDENTE</t>
        </is>
      </c>
    </row>
    <row r="263" ht="15" customHeight="1" s="290">
      <c r="A263" s="295" t="inlineStr">
        <is>
          <t>ISRAEL</t>
        </is>
      </c>
      <c r="B263" s="295" t="inlineStr">
        <is>
          <t>ESGOTO</t>
        </is>
      </c>
      <c r="C263" s="295" t="inlineStr">
        <is>
          <t>T-019</t>
        </is>
      </c>
      <c r="D263" s="334" t="inlineStr">
        <is>
          <t>PI 220</t>
        </is>
      </c>
      <c r="E263" s="334" t="inlineStr">
        <is>
          <t>PI 221</t>
        </is>
      </c>
      <c r="F263" s="334" t="n">
        <v>12.41</v>
      </c>
      <c r="G263" s="334" t="inlineStr">
        <is>
          <t>200</t>
        </is>
      </c>
      <c r="H263" s="334" t="inlineStr">
        <is>
          <t>Tubo PVC</t>
        </is>
      </c>
      <c r="I263" s="340" t="n">
        <v>0.6</v>
      </c>
      <c r="J263" s="334" t="n">
        <v>5.96</v>
      </c>
      <c r="K263" s="334" t="n">
        <v>0.375818</v>
      </c>
      <c r="L263" s="334" t="inlineStr">
        <is>
          <t>PENDENTE</t>
        </is>
      </c>
    </row>
    <row r="264" ht="15" customHeight="1" s="290">
      <c r="A264" s="296" t="inlineStr">
        <is>
          <t>ISRAEL</t>
        </is>
      </c>
      <c r="B264" s="296" t="inlineStr">
        <is>
          <t>ESGOTO</t>
        </is>
      </c>
      <c r="C264" s="296" t="inlineStr">
        <is>
          <t>T-020</t>
        </is>
      </c>
      <c r="D264" s="349" t="inlineStr">
        <is>
          <t>PI 220</t>
        </is>
      </c>
      <c r="E264" s="349" t="inlineStr">
        <is>
          <t>PI 219</t>
        </is>
      </c>
      <c r="F264" s="349" t="n">
        <v>2.5</v>
      </c>
      <c r="G264" s="349" t="inlineStr">
        <is>
          <t>200</t>
        </is>
      </c>
      <c r="H264" s="349" t="inlineStr">
        <is>
          <t>Tubo PVC</t>
        </is>
      </c>
      <c r="I264" s="345" t="n">
        <v>0.6</v>
      </c>
      <c r="J264" s="349" t="n">
        <v>1.2</v>
      </c>
      <c r="K264" s="349" t="n">
        <v>1.20072</v>
      </c>
      <c r="L264" s="349" t="inlineStr">
        <is>
          <t>PENDENTE</t>
        </is>
      </c>
    </row>
    <row r="265" ht="15" customHeight="1" s="290">
      <c r="A265" s="295" t="inlineStr">
        <is>
          <t>ISRAEL</t>
        </is>
      </c>
      <c r="B265" s="295" t="inlineStr">
        <is>
          <t>ESGOTO</t>
        </is>
      </c>
      <c r="C265" s="295" t="inlineStr">
        <is>
          <t>T-021</t>
        </is>
      </c>
      <c r="D265" s="334" t="inlineStr">
        <is>
          <t>PI 219</t>
        </is>
      </c>
      <c r="E265" s="334" t="inlineStr">
        <is>
          <t>PI 218</t>
        </is>
      </c>
      <c r="F265" s="334" t="n">
        <v>2.5</v>
      </c>
      <c r="G265" s="334" t="inlineStr">
        <is>
          <t>200</t>
        </is>
      </c>
      <c r="H265" s="334" t="inlineStr">
        <is>
          <t>Tubo PVC</t>
        </is>
      </c>
      <c r="I265" s="340" t="n">
        <v>0.6</v>
      </c>
      <c r="J265" s="334" t="n">
        <v>1.2</v>
      </c>
      <c r="K265" s="334" t="n">
        <v>0.99276</v>
      </c>
      <c r="L265" s="334" t="inlineStr">
        <is>
          <t>PENDENTE</t>
        </is>
      </c>
    </row>
    <row r="266" ht="15" customHeight="1" s="290">
      <c r="A266" s="296" t="inlineStr">
        <is>
          <t>ISRAEL</t>
        </is>
      </c>
      <c r="B266" s="296" t="inlineStr">
        <is>
          <t>ESGOTO</t>
        </is>
      </c>
      <c r="C266" s="296" t="inlineStr">
        <is>
          <t>T-022</t>
        </is>
      </c>
      <c r="D266" s="349" t="inlineStr">
        <is>
          <t>PI 217</t>
        </is>
      </c>
      <c r="E266" s="349" t="inlineStr">
        <is>
          <t>PI 216</t>
        </is>
      </c>
      <c r="F266" s="349" t="n">
        <v>2.5</v>
      </c>
      <c r="G266" s="349" t="inlineStr">
        <is>
          <t>200</t>
        </is>
      </c>
      <c r="H266" s="349" t="inlineStr">
        <is>
          <t>Tubo PVC</t>
        </is>
      </c>
      <c r="I266" s="345" t="n">
        <v>0.6</v>
      </c>
      <c r="J266" s="349" t="n">
        <v>1.2</v>
      </c>
      <c r="K266" s="349" t="n">
        <v>1.31564</v>
      </c>
      <c r="L266" s="349" t="inlineStr">
        <is>
          <t>PENDENTE</t>
        </is>
      </c>
    </row>
    <row r="267" ht="15" customHeight="1" s="290">
      <c r="A267" s="295" t="inlineStr">
        <is>
          <t>ISRAEL</t>
        </is>
      </c>
      <c r="B267" s="295" t="inlineStr">
        <is>
          <t>ESGOTO</t>
        </is>
      </c>
      <c r="C267" s="295" t="inlineStr">
        <is>
          <t>T-023</t>
        </is>
      </c>
      <c r="D267" s="334" t="inlineStr">
        <is>
          <t>PI 216</t>
        </is>
      </c>
      <c r="E267" s="334" t="inlineStr">
        <is>
          <t>PI 208</t>
        </is>
      </c>
      <c r="F267" s="334" t="n">
        <v>2.27</v>
      </c>
      <c r="G267" s="334" t="inlineStr">
        <is>
          <t>200</t>
        </is>
      </c>
      <c r="H267" s="334" t="inlineStr">
        <is>
          <t>Tubo PVC</t>
        </is>
      </c>
      <c r="I267" s="340" t="n">
        <v>0.58</v>
      </c>
      <c r="J267" s="334" t="n">
        <v>1.06</v>
      </c>
      <c r="K267" s="334" t="n">
        <v>0.370396</v>
      </c>
      <c r="L267" s="334" t="inlineStr">
        <is>
          <t>PENDENTE</t>
        </is>
      </c>
    </row>
    <row r="268" ht="15" customHeight="1" s="290">
      <c r="A268" s="296" t="inlineStr">
        <is>
          <t>ISRAEL</t>
        </is>
      </c>
      <c r="B268" s="296" t="inlineStr">
        <is>
          <t>ESGOTO</t>
        </is>
      </c>
      <c r="C268" s="296" t="inlineStr">
        <is>
          <t>T-024</t>
        </is>
      </c>
      <c r="D268" s="349" t="inlineStr">
        <is>
          <t>PI 211</t>
        </is>
      </c>
      <c r="E268" s="349" t="inlineStr">
        <is>
          <t>PI 222</t>
        </is>
      </c>
      <c r="F268" s="349" t="n">
        <v>26.2</v>
      </c>
      <c r="G268" s="349" t="inlineStr">
        <is>
          <t>200</t>
        </is>
      </c>
      <c r="H268" s="349" t="inlineStr">
        <is>
          <t>Tubo PVC</t>
        </is>
      </c>
      <c r="I268" s="345" t="n">
        <v>1.18</v>
      </c>
      <c r="J268" s="349" t="n">
        <v>24.63</v>
      </c>
      <c r="K268" s="349" t="n">
        <v>0.005416</v>
      </c>
      <c r="L268" s="349" t="inlineStr">
        <is>
          <t>PENDENTE</t>
        </is>
      </c>
    </row>
    <row r="269" ht="15" customHeight="1" s="290">
      <c r="A269" s="295" t="inlineStr">
        <is>
          <t>ISRAEL</t>
        </is>
      </c>
      <c r="B269" s="295" t="inlineStr">
        <is>
          <t>ESGOTO</t>
        </is>
      </c>
      <c r="C269" s="295" t="inlineStr">
        <is>
          <t>T-025</t>
        </is>
      </c>
      <c r="D269" s="334" t="inlineStr">
        <is>
          <t>PI 222</t>
        </is>
      </c>
      <c r="E269" s="334" t="inlineStr">
        <is>
          <t>PI 223</t>
        </is>
      </c>
      <c r="F269" s="334" t="n">
        <v>17.41</v>
      </c>
      <c r="G269" s="334" t="inlineStr">
        <is>
          <t>200</t>
        </is>
      </c>
      <c r="H269" s="334" t="inlineStr">
        <is>
          <t>Tubo PVC</t>
        </is>
      </c>
      <c r="I269" s="340" t="n">
        <v>0.5</v>
      </c>
      <c r="J269" s="334" t="n">
        <v>6.96</v>
      </c>
      <c r="K269" s="334" t="n">
        <v>0.08901199999999999</v>
      </c>
      <c r="L269" s="334" t="inlineStr">
        <is>
          <t>PENDENTE</t>
        </is>
      </c>
    </row>
    <row r="270" ht="15" customHeight="1" s="290">
      <c r="A270" s="296" t="inlineStr">
        <is>
          <t>ISRAEL</t>
        </is>
      </c>
      <c r="B270" s="296" t="inlineStr">
        <is>
          <t>ESGOTO</t>
        </is>
      </c>
      <c r="C270" s="296" t="inlineStr">
        <is>
          <t>T-026</t>
        </is>
      </c>
      <c r="D270" s="349" t="inlineStr">
        <is>
          <t>PI 223</t>
        </is>
      </c>
      <c r="E270" s="349" t="inlineStr">
        <is>
          <t>PI 224</t>
        </is>
      </c>
      <c r="F270" s="349" t="n">
        <v>19.94</v>
      </c>
      <c r="G270" s="349" t="inlineStr">
        <is>
          <t>200</t>
        </is>
      </c>
      <c r="H270" s="349" t="inlineStr">
        <is>
          <t>Tubo PVC</t>
        </is>
      </c>
      <c r="I270" s="345" t="n">
        <v>0.6</v>
      </c>
      <c r="J270" s="349" t="n">
        <v>9.57</v>
      </c>
      <c r="K270" s="349" t="n">
        <v>0.109744</v>
      </c>
      <c r="L270" s="349" t="inlineStr">
        <is>
          <t>PENDENTE</t>
        </is>
      </c>
    </row>
    <row r="271" ht="15" customHeight="1" s="290">
      <c r="A271" s="295" t="inlineStr">
        <is>
          <t>ISRAEL</t>
        </is>
      </c>
      <c r="B271" s="295" t="inlineStr">
        <is>
          <t>ESGOTO</t>
        </is>
      </c>
      <c r="C271" s="295" t="inlineStr">
        <is>
          <t>T-027</t>
        </is>
      </c>
      <c r="D271" s="334" t="inlineStr">
        <is>
          <t>PI 232</t>
        </is>
      </c>
      <c r="E271" s="334" t="inlineStr">
        <is>
          <t>PI 223</t>
        </is>
      </c>
      <c r="F271" s="334" t="n">
        <v>13.41</v>
      </c>
      <c r="G271" s="334" t="inlineStr">
        <is>
          <t>200</t>
        </is>
      </c>
      <c r="H271" s="334" t="inlineStr">
        <is>
          <t>Tubo PVC</t>
        </is>
      </c>
      <c r="I271" s="340" t="n">
        <v>0.6</v>
      </c>
      <c r="J271" s="334" t="n">
        <v>6.44</v>
      </c>
      <c r="K271" s="334" t="n">
        <v>0.185884</v>
      </c>
      <c r="L271" s="334" t="inlineStr">
        <is>
          <t>PENDENTE</t>
        </is>
      </c>
    </row>
    <row r="272" ht="15" customHeight="1" s="290">
      <c r="A272" s="296" t="inlineStr">
        <is>
          <t>ISRAEL</t>
        </is>
      </c>
      <c r="B272" s="296" t="inlineStr">
        <is>
          <t>ESGOTO</t>
        </is>
      </c>
      <c r="C272" s="296" t="inlineStr">
        <is>
          <t>T-028</t>
        </is>
      </c>
      <c r="D272" s="349" t="inlineStr">
        <is>
          <t>PI 232</t>
        </is>
      </c>
      <c r="E272" s="349" t="inlineStr">
        <is>
          <t>PI 233</t>
        </is>
      </c>
      <c r="F272" s="349" t="n">
        <v>6.41</v>
      </c>
      <c r="G272" s="349" t="inlineStr">
        <is>
          <t>200</t>
        </is>
      </c>
      <c r="H272" s="349" t="inlineStr">
        <is>
          <t>Tubo PVC</t>
        </is>
      </c>
      <c r="I272" s="345" t="n">
        <v>0.6</v>
      </c>
      <c r="J272" s="349" t="n">
        <v>3.08</v>
      </c>
      <c r="K272" s="349" t="n">
        <v>0.787894</v>
      </c>
      <c r="L272" s="349" t="inlineStr">
        <is>
          <t>PENDENTE</t>
        </is>
      </c>
    </row>
    <row r="273" ht="15" customHeight="1" s="290">
      <c r="A273" s="295" t="inlineStr">
        <is>
          <t>ISRAEL</t>
        </is>
      </c>
      <c r="B273" s="295" t="inlineStr">
        <is>
          <t>ESGOTO</t>
        </is>
      </c>
      <c r="C273" s="295" t="inlineStr">
        <is>
          <t>T-029</t>
        </is>
      </c>
      <c r="D273" s="334" t="inlineStr">
        <is>
          <t>PI 233</t>
        </is>
      </c>
      <c r="E273" s="334" t="inlineStr">
        <is>
          <t>PI 234</t>
        </is>
      </c>
      <c r="F273" s="334" t="n">
        <v>1.64</v>
      </c>
      <c r="G273" s="334" t="inlineStr">
        <is>
          <t>200</t>
        </is>
      </c>
      <c r="H273" s="334" t="inlineStr">
        <is>
          <t>Tubo PVC</t>
        </is>
      </c>
      <c r="I273" s="340" t="n">
        <v>0.6</v>
      </c>
      <c r="J273" s="334" t="n">
        <v>0.79</v>
      </c>
      <c r="K273" s="334" t="n">
        <v>0.731341</v>
      </c>
      <c r="L273" s="334" t="inlineStr">
        <is>
          <t>PENDENTE</t>
        </is>
      </c>
    </row>
    <row r="274" ht="15" customHeight="1" s="290">
      <c r="A274" s="296" t="inlineStr">
        <is>
          <t>ISRAEL</t>
        </is>
      </c>
      <c r="B274" s="296" t="inlineStr">
        <is>
          <t>ESGOTO</t>
        </is>
      </c>
      <c r="C274" s="296" t="inlineStr">
        <is>
          <t>T-030</t>
        </is>
      </c>
      <c r="D274" s="349" t="inlineStr">
        <is>
          <t>PI 234</t>
        </is>
      </c>
      <c r="E274" s="349" t="inlineStr">
        <is>
          <t>PI 235</t>
        </is>
      </c>
      <c r="F274" s="349" t="n">
        <v>12.3</v>
      </c>
      <c r="G274" s="349" t="inlineStr">
        <is>
          <t>200</t>
        </is>
      </c>
      <c r="H274" s="349" t="inlineStr">
        <is>
          <t>Tubo PVC</t>
        </is>
      </c>
      <c r="I274" s="345" t="n">
        <v>0.6</v>
      </c>
      <c r="J274" s="349" t="n">
        <v>5.9</v>
      </c>
      <c r="K274" s="349" t="n">
        <v>0.512171</v>
      </c>
      <c r="L274" s="349" t="inlineStr">
        <is>
          <t>PENDENTE</t>
        </is>
      </c>
    </row>
    <row r="275" ht="15" customHeight="1" s="290">
      <c r="A275" s="295" t="inlineStr">
        <is>
          <t>ISRAEL</t>
        </is>
      </c>
      <c r="B275" s="295" t="inlineStr">
        <is>
          <t>ESGOTO</t>
        </is>
      </c>
      <c r="C275" s="295" t="inlineStr">
        <is>
          <t>T-031</t>
        </is>
      </c>
      <c r="D275" s="334" t="inlineStr">
        <is>
          <t>PI 235</t>
        </is>
      </c>
      <c r="E275" s="334" t="inlineStr">
        <is>
          <t>PI 236</t>
        </is>
      </c>
      <c r="F275" s="334" t="n">
        <v>8.4</v>
      </c>
      <c r="G275" s="334" t="inlineStr">
        <is>
          <t>200</t>
        </is>
      </c>
      <c r="H275" s="334" t="inlineStr">
        <is>
          <t>Tubo PVC</t>
        </is>
      </c>
      <c r="I275" s="340" t="n">
        <v>0.54</v>
      </c>
      <c r="J275" s="334" t="n">
        <v>3.65</v>
      </c>
      <c r="K275" s="334" t="n">
        <v>0.006429</v>
      </c>
      <c r="L275" s="334" t="inlineStr">
        <is>
          <t>PENDENTE</t>
        </is>
      </c>
    </row>
    <row r="276" ht="15" customHeight="1" s="290">
      <c r="A276" s="296" t="inlineStr">
        <is>
          <t>ISRAEL</t>
        </is>
      </c>
      <c r="B276" s="296" t="inlineStr">
        <is>
          <t>ESGOTO</t>
        </is>
      </c>
      <c r="C276" s="296" t="inlineStr">
        <is>
          <t>T-032</t>
        </is>
      </c>
      <c r="D276" s="349" t="inlineStr">
        <is>
          <t>PI 236</t>
        </is>
      </c>
      <c r="E276" s="349" t="inlineStr">
        <is>
          <t>PI 235</t>
        </is>
      </c>
      <c r="F276" s="349" t="n">
        <v>2.5</v>
      </c>
      <c r="G276" s="349" t="inlineStr">
        <is>
          <t>200</t>
        </is>
      </c>
      <c r="H276" s="349" t="inlineStr">
        <is>
          <t>Tubo PVC</t>
        </is>
      </c>
      <c r="I276" s="345" t="n">
        <v>0.54</v>
      </c>
      <c r="J276" s="349" t="n">
        <v>1.09</v>
      </c>
      <c r="K276" s="349" t="n">
        <v>0.0216</v>
      </c>
      <c r="L276" s="349" t="inlineStr">
        <is>
          <t>PENDENTE</t>
        </is>
      </c>
    </row>
    <row r="277" ht="15" customHeight="1" s="290">
      <c r="A277" s="295" t="inlineStr">
        <is>
          <t>ISRAEL</t>
        </is>
      </c>
      <c r="B277" s="295" t="inlineStr">
        <is>
          <t>ESGOTO</t>
        </is>
      </c>
      <c r="C277" s="295" t="inlineStr">
        <is>
          <t>T-033</t>
        </is>
      </c>
      <c r="D277" s="334" t="inlineStr">
        <is>
          <t>PI 233</t>
        </is>
      </c>
      <c r="E277" s="334" t="inlineStr">
        <is>
          <t>PI 232</t>
        </is>
      </c>
      <c r="F277" s="334" t="n">
        <v>2.5</v>
      </c>
      <c r="G277" s="334" t="inlineStr">
        <is>
          <t>200</t>
        </is>
      </c>
      <c r="H277" s="334" t="inlineStr">
        <is>
          <t>Tubo PVC</t>
        </is>
      </c>
      <c r="I277" s="340" t="n">
        <v>0.6</v>
      </c>
      <c r="J277" s="334" t="n">
        <v>1.2</v>
      </c>
      <c r="K277" s="334" t="n">
        <v>2.02016</v>
      </c>
      <c r="L277" s="334" t="inlineStr">
        <is>
          <t>PENDENTE</t>
        </is>
      </c>
    </row>
    <row r="278" ht="15" customHeight="1" s="290">
      <c r="A278" s="296" t="inlineStr">
        <is>
          <t>ISRAEL</t>
        </is>
      </c>
      <c r="B278" s="296" t="inlineStr">
        <is>
          <t>ESGOTO</t>
        </is>
      </c>
      <c r="C278" s="296" t="inlineStr">
        <is>
          <t>T-034</t>
        </is>
      </c>
      <c r="D278" s="349" t="inlineStr">
        <is>
          <t>PI 224</t>
        </is>
      </c>
      <c r="E278" s="349" t="inlineStr">
        <is>
          <t>PI 239</t>
        </is>
      </c>
      <c r="F278" s="349" t="n">
        <v>7.84</v>
      </c>
      <c r="G278" s="349" t="inlineStr">
        <is>
          <t>200</t>
        </is>
      </c>
      <c r="H278" s="349" t="inlineStr">
        <is>
          <t>Tubo PVC</t>
        </is>
      </c>
      <c r="I278" s="345" t="n">
        <v>0.6</v>
      </c>
      <c r="J278" s="349" t="n">
        <v>3.76</v>
      </c>
      <c r="K278" s="349" t="n">
        <v>0.875153</v>
      </c>
      <c r="L278" s="349" t="inlineStr">
        <is>
          <t>PENDENTE</t>
        </is>
      </c>
    </row>
    <row r="279" ht="15" customHeight="1" s="290">
      <c r="A279" s="295" t="inlineStr">
        <is>
          <t>ISRAEL</t>
        </is>
      </c>
      <c r="B279" s="295" t="inlineStr">
        <is>
          <t>ESGOTO</t>
        </is>
      </c>
      <c r="C279" s="295" t="inlineStr">
        <is>
          <t>T-035</t>
        </is>
      </c>
      <c r="D279" s="334" t="inlineStr">
        <is>
          <t>PI 239</t>
        </is>
      </c>
      <c r="E279" s="334" t="inlineStr">
        <is>
          <t>PI 240</t>
        </is>
      </c>
      <c r="F279" s="334" t="n">
        <v>6.49</v>
      </c>
      <c r="G279" s="334" t="inlineStr">
        <is>
          <t>200</t>
        </is>
      </c>
      <c r="H279" s="334" t="inlineStr">
        <is>
          <t>Tubo PVC</t>
        </is>
      </c>
      <c r="I279" s="340" t="n">
        <v>0.6</v>
      </c>
      <c r="J279" s="334" t="n">
        <v>3.12</v>
      </c>
      <c r="K279" s="334" t="n">
        <v>0.752619</v>
      </c>
      <c r="L279" s="334" t="inlineStr">
        <is>
          <t>PENDENTE</t>
        </is>
      </c>
    </row>
    <row r="280" ht="15" customHeight="1" s="290">
      <c r="A280" s="296" t="inlineStr">
        <is>
          <t>ISRAEL</t>
        </is>
      </c>
      <c r="B280" s="296" t="inlineStr">
        <is>
          <t>ESGOTO</t>
        </is>
      </c>
      <c r="C280" s="296" t="inlineStr">
        <is>
          <t>T-036</t>
        </is>
      </c>
      <c r="D280" s="349" t="inlineStr">
        <is>
          <t>PI 240</t>
        </is>
      </c>
      <c r="E280" s="349" t="inlineStr">
        <is>
          <t>PI 241</t>
        </is>
      </c>
      <c r="F280" s="349" t="n">
        <v>7.23</v>
      </c>
      <c r="G280" s="349" t="inlineStr">
        <is>
          <t>200</t>
        </is>
      </c>
      <c r="H280" s="349" t="inlineStr">
        <is>
          <t>Tubo PVC</t>
        </is>
      </c>
      <c r="I280" s="345" t="n">
        <v>0.6</v>
      </c>
      <c r="J280" s="349" t="n">
        <v>3.47</v>
      </c>
      <c r="K280" s="349" t="n">
        <v>0.741646</v>
      </c>
      <c r="L280" s="349" t="inlineStr">
        <is>
          <t>PENDENTE</t>
        </is>
      </c>
    </row>
    <row r="281" ht="15" customHeight="1" s="290">
      <c r="A281" s="295" t="inlineStr">
        <is>
          <t>ISRAEL</t>
        </is>
      </c>
      <c r="B281" s="295" t="inlineStr">
        <is>
          <t>ESGOTO</t>
        </is>
      </c>
      <c r="C281" s="295" t="inlineStr">
        <is>
          <t>T-037</t>
        </is>
      </c>
      <c r="D281" s="334" t="inlineStr">
        <is>
          <t>PI 241</t>
        </is>
      </c>
      <c r="E281" s="334" t="inlineStr">
        <is>
          <t>PI 242</t>
        </is>
      </c>
      <c r="F281" s="334" t="n">
        <v>4.6</v>
      </c>
      <c r="G281" s="334" t="inlineStr">
        <is>
          <t>200</t>
        </is>
      </c>
      <c r="H281" s="334" t="inlineStr">
        <is>
          <t>Tubo PVC</t>
        </is>
      </c>
      <c r="I281" s="340" t="n">
        <v>0.57</v>
      </c>
      <c r="J281" s="334" t="n">
        <v>2.08</v>
      </c>
      <c r="K281" s="334" t="n">
        <v>0.007609</v>
      </c>
      <c r="L281" s="334" t="inlineStr">
        <is>
          <t>PENDENTE</t>
        </is>
      </c>
    </row>
    <row r="282" ht="15" customHeight="1" s="290">
      <c r="A282" s="296" t="inlineStr">
        <is>
          <t>ISRAEL</t>
        </is>
      </c>
      <c r="B282" s="296" t="inlineStr">
        <is>
          <t>ESGOTO</t>
        </is>
      </c>
      <c r="C282" s="296" t="inlineStr">
        <is>
          <t>T-038</t>
        </is>
      </c>
      <c r="D282" s="349" t="inlineStr">
        <is>
          <t>PI 239</t>
        </is>
      </c>
      <c r="E282" s="349" t="inlineStr">
        <is>
          <t>PI 224</t>
        </is>
      </c>
      <c r="F282" s="349" t="n">
        <v>2.5</v>
      </c>
      <c r="G282" s="349" t="inlineStr">
        <is>
          <t>200</t>
        </is>
      </c>
      <c r="H282" s="349" t="inlineStr">
        <is>
          <t>Tubo PVC</t>
        </is>
      </c>
      <c r="I282" s="345" t="n">
        <v>0.6</v>
      </c>
      <c r="J282" s="349" t="n">
        <v>1.2</v>
      </c>
      <c r="K282" s="349" t="n">
        <v>2.74448</v>
      </c>
      <c r="L282" s="349" t="inlineStr">
        <is>
          <t>PENDENTE</t>
        </is>
      </c>
    </row>
    <row r="283" ht="15" customHeight="1" s="290">
      <c r="A283" s="295" t="inlineStr">
        <is>
          <t>ISRAEL</t>
        </is>
      </c>
      <c r="B283" s="295" t="inlineStr">
        <is>
          <t>ESGOTO</t>
        </is>
      </c>
      <c r="C283" s="295" t="inlineStr">
        <is>
          <t>T-039</t>
        </is>
      </c>
      <c r="D283" s="334" t="inlineStr">
        <is>
          <t>PI 240</t>
        </is>
      </c>
      <c r="E283" s="334" t="inlineStr">
        <is>
          <t>PI 239</t>
        </is>
      </c>
      <c r="F283" s="334" t="n">
        <v>2.5</v>
      </c>
      <c r="G283" s="334" t="inlineStr">
        <is>
          <t>200</t>
        </is>
      </c>
      <c r="H283" s="334" t="inlineStr">
        <is>
          <t>Tubo PVC</t>
        </is>
      </c>
      <c r="I283" s="340" t="n">
        <v>0.6</v>
      </c>
      <c r="J283" s="334" t="n">
        <v>1.2</v>
      </c>
      <c r="K283" s="334" t="n">
        <v>1.9538</v>
      </c>
      <c r="L283" s="334" t="inlineStr">
        <is>
          <t>PENDENTE</t>
        </is>
      </c>
    </row>
    <row r="284" ht="15" customHeight="1" s="290">
      <c r="A284" s="296" t="inlineStr">
        <is>
          <t>ISRAEL</t>
        </is>
      </c>
      <c r="B284" s="296" t="inlineStr">
        <is>
          <t>ESGOTO</t>
        </is>
      </c>
      <c r="C284" s="296" t="inlineStr">
        <is>
          <t>T-040</t>
        </is>
      </c>
      <c r="D284" s="349" t="inlineStr">
        <is>
          <t>PI 241</t>
        </is>
      </c>
      <c r="E284" s="349" t="inlineStr">
        <is>
          <t>PI 240</t>
        </is>
      </c>
      <c r="F284" s="349" t="n">
        <v>2.5</v>
      </c>
      <c r="G284" s="349" t="inlineStr">
        <is>
          <t>200</t>
        </is>
      </c>
      <c r="H284" s="349" t="inlineStr">
        <is>
          <t>Tubo PVC</t>
        </is>
      </c>
      <c r="I284" s="345" t="n">
        <v>0.6</v>
      </c>
      <c r="J284" s="349" t="n">
        <v>1.2</v>
      </c>
      <c r="K284" s="349" t="n">
        <v>2.14484</v>
      </c>
      <c r="L284" s="349" t="inlineStr">
        <is>
          <t>PENDENTE</t>
        </is>
      </c>
    </row>
    <row r="285" ht="15" customHeight="1" s="290">
      <c r="A285" s="295" t="inlineStr">
        <is>
          <t>ISRAEL</t>
        </is>
      </c>
      <c r="B285" s="295" t="inlineStr">
        <is>
          <t>ESGOTO</t>
        </is>
      </c>
      <c r="C285" s="295" t="inlineStr">
        <is>
          <t>T-041</t>
        </is>
      </c>
      <c r="D285" s="334" t="inlineStr">
        <is>
          <t>PI 242</t>
        </is>
      </c>
      <c r="E285" s="334" t="inlineStr">
        <is>
          <t>PI 241</t>
        </is>
      </c>
      <c r="F285" s="334" t="n">
        <v>2.5</v>
      </c>
      <c r="G285" s="334" t="inlineStr">
        <is>
          <t>200</t>
        </is>
      </c>
      <c r="H285" s="334" t="inlineStr">
        <is>
          <t>Tubo PVC</t>
        </is>
      </c>
      <c r="I285" s="340" t="n">
        <v>0.57</v>
      </c>
      <c r="J285" s="334" t="n">
        <v>1.13</v>
      </c>
      <c r="K285" s="334" t="n">
        <v>0.014</v>
      </c>
      <c r="L285" s="334" t="inlineStr">
        <is>
          <t>PENDENTE</t>
        </is>
      </c>
    </row>
    <row r="286" ht="15" customHeight="1" s="290">
      <c r="A286" s="296" t="inlineStr">
        <is>
          <t>ISRAEL</t>
        </is>
      </c>
      <c r="B286" s="296" t="inlineStr">
        <is>
          <t>ESGOTO</t>
        </is>
      </c>
      <c r="C286" s="296" t="inlineStr">
        <is>
          <t>T-042</t>
        </is>
      </c>
      <c r="D286" s="349" t="inlineStr">
        <is>
          <t>PI 208</t>
        </is>
      </c>
      <c r="E286" s="349" t="inlineStr">
        <is>
          <t>PI 195</t>
        </is>
      </c>
      <c r="F286" s="349" t="n">
        <v>2.5</v>
      </c>
      <c r="G286" s="349" t="inlineStr">
        <is>
          <t>200</t>
        </is>
      </c>
      <c r="H286" s="349" t="inlineStr">
        <is>
          <t>Tubo PVC</t>
        </is>
      </c>
      <c r="I286" s="345" t="n">
        <v>0.58</v>
      </c>
      <c r="J286" s="349" t="n">
        <v>1.16</v>
      </c>
      <c r="K286" s="349" t="n">
        <v>0.01476</v>
      </c>
      <c r="L286" s="349" t="inlineStr">
        <is>
          <t>PENDENTE</t>
        </is>
      </c>
    </row>
    <row r="287" ht="15" customHeight="1" s="290">
      <c r="A287" s="295" t="inlineStr">
        <is>
          <t>ISRAEL</t>
        </is>
      </c>
      <c r="B287" s="295" t="inlineStr">
        <is>
          <t>ESGOTO</t>
        </is>
      </c>
      <c r="C287" s="295" t="inlineStr">
        <is>
          <t>T-043</t>
        </is>
      </c>
      <c r="D287" s="334" t="inlineStr">
        <is>
          <t>PI 234</t>
        </is>
      </c>
      <c r="E287" s="334" t="inlineStr">
        <is>
          <t>PI 233</t>
        </is>
      </c>
      <c r="F287" s="334" t="n">
        <v>0.98</v>
      </c>
      <c r="G287" s="334" t="inlineStr">
        <is>
          <t>200</t>
        </is>
      </c>
      <c r="H287" s="334" t="inlineStr">
        <is>
          <t>Tubo PVC</t>
        </is>
      </c>
      <c r="I287" s="340" t="n">
        <v>0.6</v>
      </c>
      <c r="J287" s="334" t="n">
        <v>0.47</v>
      </c>
      <c r="K287" s="334" t="n">
        <v>1.223878</v>
      </c>
      <c r="L287" s="334" t="inlineStr">
        <is>
          <t>PENDENTE</t>
        </is>
      </c>
    </row>
    <row r="288" ht="15" customHeight="1" s="290">
      <c r="A288" s="296" t="inlineStr">
        <is>
          <t>ISRAEL</t>
        </is>
      </c>
      <c r="B288" s="296" t="inlineStr">
        <is>
          <t>ESGOTO</t>
        </is>
      </c>
      <c r="C288" s="296" t="inlineStr">
        <is>
          <t>T-044</t>
        </is>
      </c>
      <c r="D288" s="349" t="inlineStr">
        <is>
          <t>PI 218</t>
        </is>
      </c>
      <c r="E288" s="349" t="inlineStr">
        <is>
          <t>PI 217</t>
        </is>
      </c>
      <c r="F288" s="349" t="n">
        <v>1.91</v>
      </c>
      <c r="G288" s="349" t="inlineStr">
        <is>
          <t>200</t>
        </is>
      </c>
      <c r="H288" s="349" t="inlineStr">
        <is>
          <t>Tubo PVC</t>
        </is>
      </c>
      <c r="I288" s="345" t="n">
        <v>0.6</v>
      </c>
      <c r="J288" s="349" t="n">
        <v>0.92</v>
      </c>
      <c r="K288" s="349" t="n">
        <v>1.189738</v>
      </c>
      <c r="L288" s="349" t="inlineStr">
        <is>
          <t>PENDENTE</t>
        </is>
      </c>
    </row>
    <row r="289" ht="15" customHeight="1" s="290">
      <c r="A289" s="295" t="inlineStr">
        <is>
          <t>ISRAEL</t>
        </is>
      </c>
      <c r="B289" s="295" t="inlineStr">
        <is>
          <t>ESGOTO</t>
        </is>
      </c>
      <c r="C289" s="295" t="inlineStr">
        <is>
          <t>T-045</t>
        </is>
      </c>
      <c r="D289" s="334" t="inlineStr">
        <is>
          <t>PI 211</t>
        </is>
      </c>
      <c r="E289" s="334" t="inlineStr">
        <is>
          <t>PI 209</t>
        </is>
      </c>
      <c r="F289" s="334" t="n">
        <v>1.99</v>
      </c>
      <c r="G289" s="334" t="inlineStr">
        <is>
          <t>200</t>
        </is>
      </c>
      <c r="H289" s="334" t="inlineStr">
        <is>
          <t>Tubo PVC</t>
        </is>
      </c>
      <c r="I289" s="340" t="n">
        <v>1.88</v>
      </c>
      <c r="J289" s="334" t="n">
        <v>2.98</v>
      </c>
      <c r="K289" s="334" t="n">
        <v>0.028342</v>
      </c>
      <c r="L289" s="334" t="inlineStr">
        <is>
          <t>PENDENTE</t>
        </is>
      </c>
    </row>
    <row r="290" ht="15" customHeight="1" s="290">
      <c r="A290" s="296" t="inlineStr">
        <is>
          <t>ISRAEL</t>
        </is>
      </c>
      <c r="B290" s="296" t="inlineStr">
        <is>
          <t>ESGOTO</t>
        </is>
      </c>
      <c r="C290" s="296" t="inlineStr">
        <is>
          <t>T-046</t>
        </is>
      </c>
      <c r="D290" s="349" t="inlineStr">
        <is>
          <t>PV 27</t>
        </is>
      </c>
      <c r="E290" s="349" t="inlineStr">
        <is>
          <t>PV 28</t>
        </is>
      </c>
      <c r="F290" s="349" t="n">
        <v>37.02</v>
      </c>
      <c r="G290" s="349" t="inlineStr">
        <is>
          <t>300</t>
        </is>
      </c>
      <c r="H290" s="349" t="inlineStr">
        <is>
          <t>Tubo PVC</t>
        </is>
      </c>
      <c r="I290" s="345" t="n">
        <v>0.6</v>
      </c>
      <c r="J290" s="349" t="n">
        <v>17.77</v>
      </c>
      <c r="K290" s="349" t="n">
        <v>0.070589</v>
      </c>
      <c r="L290" s="349" t="inlineStr">
        <is>
          <t>PENDENTE</t>
        </is>
      </c>
    </row>
    <row r="291" ht="15" customHeight="1" s="290">
      <c r="A291" s="295" t="inlineStr">
        <is>
          <t>ISRAEL</t>
        </is>
      </c>
      <c r="B291" s="295" t="inlineStr">
        <is>
          <t>ESGOTO</t>
        </is>
      </c>
      <c r="C291" s="295" t="inlineStr">
        <is>
          <t>T-047</t>
        </is>
      </c>
      <c r="D291" s="334" t="inlineStr">
        <is>
          <t>PV 28</t>
        </is>
      </c>
      <c r="E291" s="334" t="inlineStr">
        <is>
          <t>PV 29</t>
        </is>
      </c>
      <c r="F291" s="334" t="n">
        <v>10.56</v>
      </c>
      <c r="G291" s="334" t="inlineStr">
        <is>
          <t>300</t>
        </is>
      </c>
      <c r="H291" s="334" t="inlineStr">
        <is>
          <t>Tubo PVC</t>
        </is>
      </c>
      <c r="I291" s="340" t="n">
        <v>0.48</v>
      </c>
      <c r="J291" s="334" t="n">
        <v>4.03</v>
      </c>
      <c r="K291" s="334" t="n">
        <v>0.006136</v>
      </c>
      <c r="L291" s="334" t="inlineStr">
        <is>
          <t>PENDENTE</t>
        </is>
      </c>
    </row>
    <row r="292" ht="15" customHeight="1" s="290">
      <c r="A292" s="296" t="inlineStr">
        <is>
          <t>ISRAEL</t>
        </is>
      </c>
      <c r="B292" s="296" t="inlineStr">
        <is>
          <t>ESGOTO</t>
        </is>
      </c>
      <c r="C292" s="296" t="inlineStr">
        <is>
          <t>T-048</t>
        </is>
      </c>
      <c r="D292" s="349" t="inlineStr">
        <is>
          <t>PV 29</t>
        </is>
      </c>
      <c r="E292" s="349" t="inlineStr">
        <is>
          <t>PV 30</t>
        </is>
      </c>
      <c r="F292" s="349" t="n">
        <v>23.84</v>
      </c>
      <c r="G292" s="349" t="inlineStr">
        <is>
          <t>300</t>
        </is>
      </c>
      <c r="H292" s="349" t="inlineStr">
        <is>
          <t>Tubo PVC</t>
        </is>
      </c>
      <c r="I292" s="345" t="n">
        <v>0.48</v>
      </c>
      <c r="J292" s="349" t="n">
        <v>9.09</v>
      </c>
      <c r="K292" s="349" t="n">
        <v>0.163146</v>
      </c>
      <c r="L292" s="349" t="inlineStr">
        <is>
          <t>PENDENTE</t>
        </is>
      </c>
    </row>
    <row r="293" ht="15" customHeight="1" s="290">
      <c r="A293" s="295" t="inlineStr">
        <is>
          <t>ISRAEL</t>
        </is>
      </c>
      <c r="B293" s="295" t="inlineStr">
        <is>
          <t>ESGOTO</t>
        </is>
      </c>
      <c r="C293" s="295" t="inlineStr">
        <is>
          <t>T-049</t>
        </is>
      </c>
      <c r="D293" s="334" t="inlineStr">
        <is>
          <t>PV 30</t>
        </is>
      </c>
      <c r="E293" s="334" t="inlineStr">
        <is>
          <t>PV 31</t>
        </is>
      </c>
      <c r="F293" s="334" t="n">
        <v>33.53</v>
      </c>
      <c r="G293" s="334" t="inlineStr">
        <is>
          <t>300</t>
        </is>
      </c>
      <c r="H293" s="334" t="inlineStr">
        <is>
          <t>Tubo PVC</t>
        </is>
      </c>
      <c r="I293" s="340" t="n">
        <v>0.6</v>
      </c>
      <c r="J293" s="334" t="n">
        <v>16.09</v>
      </c>
      <c r="K293" s="334" t="n">
        <v>0.52629</v>
      </c>
      <c r="L293" s="334" t="inlineStr">
        <is>
          <t>PENDENTE</t>
        </is>
      </c>
    </row>
    <row r="294" ht="15" customHeight="1" s="290">
      <c r="A294" s="296" t="inlineStr">
        <is>
          <t>ISRAEL</t>
        </is>
      </c>
      <c r="B294" s="296" t="inlineStr">
        <is>
          <t>ESGOTO</t>
        </is>
      </c>
      <c r="C294" s="296" t="inlineStr">
        <is>
          <t>T-050</t>
        </is>
      </c>
      <c r="D294" s="349" t="inlineStr">
        <is>
          <t>PV 31</t>
        </is>
      </c>
      <c r="E294" s="349" t="inlineStr">
        <is>
          <t>PV 32</t>
        </is>
      </c>
      <c r="F294" s="349" t="n">
        <v>56.28</v>
      </c>
      <c r="G294" s="349" t="inlineStr">
        <is>
          <t>300</t>
        </is>
      </c>
      <c r="H294" s="349" t="inlineStr">
        <is>
          <t>Tubo PVC</t>
        </is>
      </c>
      <c r="I294" s="345" t="n">
        <v>0.6</v>
      </c>
      <c r="J294" s="349" t="n">
        <v>27.01</v>
      </c>
      <c r="K294" s="349" t="n">
        <v>0.038216</v>
      </c>
      <c r="L294" s="349" t="inlineStr">
        <is>
          <t>PENDENTE</t>
        </is>
      </c>
    </row>
    <row r="295" ht="15" customHeight="1" s="290">
      <c r="A295" s="295" t="inlineStr">
        <is>
          <t>ISRAEL</t>
        </is>
      </c>
      <c r="B295" s="295" t="inlineStr">
        <is>
          <t>ESGOTO</t>
        </is>
      </c>
      <c r="C295" s="295" t="inlineStr">
        <is>
          <t>T-051</t>
        </is>
      </c>
      <c r="D295" s="334" t="inlineStr">
        <is>
          <t>PV 33</t>
        </is>
      </c>
      <c r="E295" s="334" t="inlineStr">
        <is>
          <t>PV 34</t>
        </is>
      </c>
      <c r="F295" s="334" t="n">
        <v>64.19</v>
      </c>
      <c r="G295" s="334" t="inlineStr">
        <is>
          <t>300</t>
        </is>
      </c>
      <c r="H295" s="334" t="inlineStr">
        <is>
          <t>Tubo PVC</t>
        </is>
      </c>
      <c r="I295" s="340" t="n">
        <v>0.6</v>
      </c>
      <c r="J295" s="334" t="n">
        <v>30.81</v>
      </c>
      <c r="K295" s="334" t="n">
        <v>0.269082</v>
      </c>
      <c r="L295" s="334" t="inlineStr">
        <is>
          <t>PENDENTE</t>
        </is>
      </c>
    </row>
    <row r="296" ht="15" customHeight="1" s="290">
      <c r="A296" s="296" t="inlineStr">
        <is>
          <t>ISRAEL</t>
        </is>
      </c>
      <c r="B296" s="296" t="inlineStr">
        <is>
          <t>ESGOTO</t>
        </is>
      </c>
      <c r="C296" s="296" t="inlineStr">
        <is>
          <t>T-052</t>
        </is>
      </c>
      <c r="D296" s="349" t="inlineStr">
        <is>
          <t>PI 03</t>
        </is>
      </c>
      <c r="E296" s="349" t="inlineStr">
        <is>
          <t>PI 04</t>
        </is>
      </c>
      <c r="F296" s="349" t="n">
        <v>10.13</v>
      </c>
      <c r="G296" s="349" t="inlineStr">
        <is>
          <t>200</t>
        </is>
      </c>
      <c r="H296" s="349" t="inlineStr">
        <is>
          <t>Tubo PVC</t>
        </is>
      </c>
      <c r="I296" s="345" t="n">
        <v>0.6</v>
      </c>
      <c r="J296" s="349" t="n">
        <v>4.86</v>
      </c>
      <c r="K296" s="349" t="n">
        <v>0.322813</v>
      </c>
      <c r="L296" s="349" t="inlineStr">
        <is>
          <t>PENDENTE</t>
        </is>
      </c>
    </row>
    <row r="297" ht="15" customHeight="1" s="290">
      <c r="A297" s="295" t="inlineStr">
        <is>
          <t>ISRAEL</t>
        </is>
      </c>
      <c r="B297" s="295" t="inlineStr">
        <is>
          <t>ESGOTO</t>
        </is>
      </c>
      <c r="C297" s="295" t="inlineStr">
        <is>
          <t>T-053</t>
        </is>
      </c>
      <c r="D297" s="334" t="inlineStr">
        <is>
          <t>PI 04</t>
        </is>
      </c>
      <c r="E297" s="334" t="inlineStr">
        <is>
          <t>PI 05</t>
        </is>
      </c>
      <c r="F297" s="334" t="n">
        <v>9.609999999999999</v>
      </c>
      <c r="G297" s="334" t="inlineStr">
        <is>
          <t>200</t>
        </is>
      </c>
      <c r="H297" s="334" t="inlineStr">
        <is>
          <t>Tubo PVC</t>
        </is>
      </c>
      <c r="I297" s="340" t="n">
        <v>0.6</v>
      </c>
      <c r="J297" s="334" t="n">
        <v>4.61</v>
      </c>
      <c r="K297" s="334" t="n">
        <v>0.651322</v>
      </c>
      <c r="L297" s="334" t="inlineStr">
        <is>
          <t>PENDENTE</t>
        </is>
      </c>
    </row>
    <row r="298" ht="15" customHeight="1" s="290">
      <c r="A298" s="296" t="inlineStr">
        <is>
          <t>ISRAEL</t>
        </is>
      </c>
      <c r="B298" s="296" t="inlineStr">
        <is>
          <t>ESGOTO</t>
        </is>
      </c>
      <c r="C298" s="296" t="inlineStr">
        <is>
          <t>T-054</t>
        </is>
      </c>
      <c r="D298" s="349" t="inlineStr">
        <is>
          <t>PI 05</t>
        </is>
      </c>
      <c r="E298" s="349" t="inlineStr">
        <is>
          <t>PI 04</t>
        </is>
      </c>
      <c r="F298" s="349" t="n">
        <v>2.5</v>
      </c>
      <c r="G298" s="349" t="inlineStr">
        <is>
          <t>200</t>
        </is>
      </c>
      <c r="H298" s="349" t="inlineStr">
        <is>
          <t>Tubo PVC</t>
        </is>
      </c>
      <c r="I298" s="345" t="n">
        <v>0.6</v>
      </c>
      <c r="J298" s="349" t="n">
        <v>1.2</v>
      </c>
      <c r="K298" s="349" t="n">
        <v>2.50368</v>
      </c>
      <c r="L298" s="349" t="inlineStr">
        <is>
          <t>PENDENTE</t>
        </is>
      </c>
    </row>
    <row r="299" ht="15" customHeight="1" s="290">
      <c r="A299" s="295" t="inlineStr">
        <is>
          <t>ISRAEL</t>
        </is>
      </c>
      <c r="B299" s="295" t="inlineStr">
        <is>
          <t>ESGOTO</t>
        </is>
      </c>
      <c r="C299" s="295" t="inlineStr">
        <is>
          <t>T-055</t>
        </is>
      </c>
      <c r="D299" s="334" t="inlineStr">
        <is>
          <t>PI 05</t>
        </is>
      </c>
      <c r="E299" s="334" t="inlineStr">
        <is>
          <t>PI 06</t>
        </is>
      </c>
      <c r="F299" s="334" t="n">
        <v>26.47</v>
      </c>
      <c r="G299" s="334" t="inlineStr">
        <is>
          <t>200</t>
        </is>
      </c>
      <c r="H299" s="334" t="inlineStr">
        <is>
          <t>Tubo PVC</t>
        </is>
      </c>
      <c r="I299" s="340" t="n">
        <v>0.6</v>
      </c>
      <c r="J299" s="334" t="n">
        <v>12.71</v>
      </c>
      <c r="K299" s="334" t="n">
        <v>0.413646</v>
      </c>
      <c r="L299" s="334" t="inlineStr">
        <is>
          <t>PENDENTE</t>
        </is>
      </c>
    </row>
    <row r="300" ht="15" customHeight="1" s="290">
      <c r="A300" s="296" t="inlineStr">
        <is>
          <t>ISRAEL</t>
        </is>
      </c>
      <c r="B300" s="296" t="inlineStr">
        <is>
          <t>ESGOTO</t>
        </is>
      </c>
      <c r="C300" s="296" t="inlineStr">
        <is>
          <t>T-056</t>
        </is>
      </c>
      <c r="D300" s="349" t="inlineStr">
        <is>
          <t>PI 06</t>
        </is>
      </c>
      <c r="E300" s="349" t="inlineStr">
        <is>
          <t>PI 07</t>
        </is>
      </c>
      <c r="F300" s="349" t="n">
        <v>15.49</v>
      </c>
      <c r="G300" s="349" t="inlineStr">
        <is>
          <t>200</t>
        </is>
      </c>
      <c r="H300" s="349" t="inlineStr">
        <is>
          <t>Tubo PVC</t>
        </is>
      </c>
      <c r="I300" s="345" t="n">
        <v>0.6</v>
      </c>
      <c r="J300" s="349" t="n">
        <v>7.44</v>
      </c>
      <c r="K300" s="349" t="n">
        <v>0.482995</v>
      </c>
      <c r="L300" s="349" t="inlineStr">
        <is>
          <t>PENDENTE</t>
        </is>
      </c>
    </row>
    <row r="301" ht="15" customHeight="1" s="290">
      <c r="A301" s="295" t="inlineStr">
        <is>
          <t>ISRAEL</t>
        </is>
      </c>
      <c r="B301" s="295" t="inlineStr">
        <is>
          <t>ESGOTO</t>
        </is>
      </c>
      <c r="C301" s="295" t="inlineStr">
        <is>
          <t>T-057</t>
        </is>
      </c>
      <c r="D301" s="334" t="inlineStr">
        <is>
          <t>PI 07</t>
        </is>
      </c>
      <c r="E301" s="334" t="inlineStr">
        <is>
          <t>PI 08</t>
        </is>
      </c>
      <c r="F301" s="334" t="n">
        <v>7.81</v>
      </c>
      <c r="G301" s="334" t="inlineStr">
        <is>
          <t>200</t>
        </is>
      </c>
      <c r="H301" s="334" t="inlineStr">
        <is>
          <t>Tubo PVC</t>
        </is>
      </c>
      <c r="I301" s="340" t="n">
        <v>0.6</v>
      </c>
      <c r="J301" s="334" t="n">
        <v>3.75</v>
      </c>
      <c r="K301" s="334" t="n">
        <v>0.59356</v>
      </c>
      <c r="L301" s="334" t="inlineStr">
        <is>
          <t>PENDENTE</t>
        </is>
      </c>
    </row>
    <row r="302" ht="15" customHeight="1" s="290">
      <c r="A302" s="296" t="inlineStr">
        <is>
          <t>ISRAEL</t>
        </is>
      </c>
      <c r="B302" s="296" t="inlineStr">
        <is>
          <t>ESGOTO</t>
        </is>
      </c>
      <c r="C302" s="296" t="inlineStr">
        <is>
          <t>T-058</t>
        </is>
      </c>
      <c r="D302" s="349" t="inlineStr">
        <is>
          <t>PI 08</t>
        </is>
      </c>
      <c r="E302" s="349" t="inlineStr">
        <is>
          <t>PI 07</t>
        </is>
      </c>
      <c r="F302" s="349" t="n">
        <v>2.5</v>
      </c>
      <c r="G302" s="349" t="inlineStr">
        <is>
          <t>200</t>
        </is>
      </c>
      <c r="H302" s="349" t="inlineStr">
        <is>
          <t>Tubo PVC</t>
        </is>
      </c>
      <c r="I302" s="345" t="n">
        <v>0.6</v>
      </c>
      <c r="J302" s="349" t="n">
        <v>1.2</v>
      </c>
      <c r="K302" s="349" t="n">
        <v>1.85428</v>
      </c>
      <c r="L302" s="349" t="inlineStr">
        <is>
          <t>PENDENTE</t>
        </is>
      </c>
    </row>
    <row r="303" ht="15" customHeight="1" s="290">
      <c r="A303" s="295" t="inlineStr">
        <is>
          <t>ISRAEL</t>
        </is>
      </c>
      <c r="B303" s="295" t="inlineStr">
        <is>
          <t>ESGOTO</t>
        </is>
      </c>
      <c r="C303" s="295" t="inlineStr">
        <is>
          <t>T-059</t>
        </is>
      </c>
      <c r="D303" s="334" t="inlineStr">
        <is>
          <t>PI 03</t>
        </is>
      </c>
      <c r="E303" s="334" t="inlineStr">
        <is>
          <t>PI 09</t>
        </is>
      </c>
      <c r="F303" s="334" t="n">
        <v>19.93</v>
      </c>
      <c r="G303" s="334" t="inlineStr">
        <is>
          <t>200</t>
        </is>
      </c>
      <c r="H303" s="334" t="inlineStr">
        <is>
          <t>Tubo PVC</t>
        </is>
      </c>
      <c r="I303" s="340" t="n">
        <v>0.6</v>
      </c>
      <c r="J303" s="334" t="n">
        <v>9.57</v>
      </c>
      <c r="K303" s="334" t="n">
        <v>0.039247</v>
      </c>
      <c r="L303" s="334" t="inlineStr">
        <is>
          <t>PENDENTE</t>
        </is>
      </c>
    </row>
    <row r="304" ht="15" customHeight="1" s="290">
      <c r="A304" s="296" t="inlineStr">
        <is>
          <t>ISRAEL</t>
        </is>
      </c>
      <c r="B304" s="296" t="inlineStr">
        <is>
          <t>ESGOTO</t>
        </is>
      </c>
      <c r="C304" s="296" t="inlineStr">
        <is>
          <t>T-060</t>
        </is>
      </c>
      <c r="D304" s="349" t="inlineStr">
        <is>
          <t>PI 09</t>
        </is>
      </c>
      <c r="E304" s="349" t="inlineStr">
        <is>
          <t>PI 10</t>
        </is>
      </c>
      <c r="F304" s="349" t="n">
        <v>14.35</v>
      </c>
      <c r="G304" s="349" t="inlineStr">
        <is>
          <t>200</t>
        </is>
      </c>
      <c r="H304" s="349" t="inlineStr">
        <is>
          <t>Tubo PVC</t>
        </is>
      </c>
      <c r="I304" s="345" t="n">
        <v>0.6</v>
      </c>
      <c r="J304" s="349" t="n">
        <v>6.89</v>
      </c>
      <c r="K304" s="349" t="n">
        <v>0.670585</v>
      </c>
      <c r="L304" s="349" t="inlineStr">
        <is>
          <t>PENDENTE</t>
        </is>
      </c>
    </row>
    <row r="305" ht="15" customHeight="1" s="290">
      <c r="A305" s="295" t="inlineStr">
        <is>
          <t>ISRAEL</t>
        </is>
      </c>
      <c r="B305" s="295" t="inlineStr">
        <is>
          <t>ESGOTO</t>
        </is>
      </c>
      <c r="C305" s="295" t="inlineStr">
        <is>
          <t>T-061</t>
        </is>
      </c>
      <c r="D305" s="334" t="inlineStr">
        <is>
          <t>PI 10</t>
        </is>
      </c>
      <c r="E305" s="334" t="inlineStr">
        <is>
          <t>PI 11</t>
        </is>
      </c>
      <c r="F305" s="334" t="n">
        <v>3.16</v>
      </c>
      <c r="G305" s="334" t="inlineStr">
        <is>
          <t>200</t>
        </is>
      </c>
      <c r="H305" s="334" t="inlineStr">
        <is>
          <t>Tubo PVC</t>
        </is>
      </c>
      <c r="I305" s="340" t="n">
        <v>0.6</v>
      </c>
      <c r="J305" s="334" t="n">
        <v>1.52</v>
      </c>
      <c r="K305" s="334" t="n">
        <v>0.8612340000000001</v>
      </c>
      <c r="L305" s="334" t="inlineStr">
        <is>
          <t>PENDENTE</t>
        </is>
      </c>
    </row>
    <row r="306" ht="15" customHeight="1" s="290">
      <c r="A306" s="296" t="inlineStr">
        <is>
          <t>ISRAEL</t>
        </is>
      </c>
      <c r="B306" s="296" t="inlineStr">
        <is>
          <t>ESGOTO</t>
        </is>
      </c>
      <c r="C306" s="296" t="inlineStr">
        <is>
          <t>T-062</t>
        </is>
      </c>
      <c r="D306" s="349" t="inlineStr">
        <is>
          <t>PI 11</t>
        </is>
      </c>
      <c r="E306" s="349" t="inlineStr">
        <is>
          <t>PI 10</t>
        </is>
      </c>
      <c r="F306" s="349" t="n">
        <v>1.9</v>
      </c>
      <c r="G306" s="349" t="inlineStr">
        <is>
          <t>200</t>
        </is>
      </c>
      <c r="H306" s="349" t="inlineStr">
        <is>
          <t>Tubo PVC</t>
        </is>
      </c>
      <c r="I306" s="345" t="n">
        <v>0.6</v>
      </c>
      <c r="J306" s="349" t="n">
        <v>0.91</v>
      </c>
      <c r="K306" s="349" t="n">
        <v>1.432368</v>
      </c>
      <c r="L306" s="349" t="inlineStr">
        <is>
          <t>PENDENTE</t>
        </is>
      </c>
    </row>
    <row r="307" ht="15" customHeight="1" s="290">
      <c r="A307" s="295" t="inlineStr">
        <is>
          <t>ISRAEL</t>
        </is>
      </c>
      <c r="B307" s="295" t="inlineStr">
        <is>
          <t>ESGOTO</t>
        </is>
      </c>
      <c r="C307" s="295" t="inlineStr">
        <is>
          <t>T-063</t>
        </is>
      </c>
      <c r="D307" s="334" t="inlineStr">
        <is>
          <t>PI 11</t>
        </is>
      </c>
      <c r="E307" s="334" t="inlineStr">
        <is>
          <t>PI 12</t>
        </is>
      </c>
      <c r="F307" s="334" t="n">
        <v>15.31</v>
      </c>
      <c r="G307" s="334" t="inlineStr">
        <is>
          <t>200</t>
        </is>
      </c>
      <c r="H307" s="334" t="inlineStr">
        <is>
          <t>Tubo PVC</t>
        </is>
      </c>
      <c r="I307" s="340" t="n">
        <v>0.6</v>
      </c>
      <c r="J307" s="334" t="n">
        <v>7.35</v>
      </c>
      <c r="K307" s="334" t="n">
        <v>0.530575</v>
      </c>
      <c r="L307" s="334" t="inlineStr">
        <is>
          <t>PENDENTE</t>
        </is>
      </c>
    </row>
    <row r="308" ht="15" customHeight="1" s="290">
      <c r="A308" s="296" t="inlineStr">
        <is>
          <t>ISRAEL</t>
        </is>
      </c>
      <c r="B308" s="296" t="inlineStr">
        <is>
          <t>ESGOTO</t>
        </is>
      </c>
      <c r="C308" s="296" t="inlineStr">
        <is>
          <t>T-064</t>
        </is>
      </c>
      <c r="D308" s="349" t="inlineStr">
        <is>
          <t>PI 12</t>
        </is>
      </c>
      <c r="E308" s="349" t="inlineStr">
        <is>
          <t>PI 13</t>
        </is>
      </c>
      <c r="F308" s="349" t="n">
        <v>5.37</v>
      </c>
      <c r="G308" s="349" t="inlineStr">
        <is>
          <t>200</t>
        </is>
      </c>
      <c r="H308" s="349" t="inlineStr">
        <is>
          <t>Tubo PVC</t>
        </is>
      </c>
      <c r="I308" s="345" t="n">
        <v>0.6</v>
      </c>
      <c r="J308" s="349" t="n">
        <v>2.56</v>
      </c>
      <c r="K308" s="349" t="n">
        <v>0.007225</v>
      </c>
      <c r="L308" s="349" t="inlineStr">
        <is>
          <t>PENDENTE</t>
        </is>
      </c>
    </row>
    <row r="309" ht="15" customHeight="1" s="290">
      <c r="A309" s="295" t="inlineStr">
        <is>
          <t>ISRAEL</t>
        </is>
      </c>
      <c r="B309" s="295" t="inlineStr">
        <is>
          <t>ESGOTO</t>
        </is>
      </c>
      <c r="C309" s="295" t="inlineStr">
        <is>
          <t>T-065</t>
        </is>
      </c>
      <c r="D309" s="334" t="inlineStr">
        <is>
          <t>PI 13</t>
        </is>
      </c>
      <c r="E309" s="334" t="inlineStr">
        <is>
          <t>PI 12</t>
        </is>
      </c>
      <c r="F309" s="334" t="n">
        <v>2.5</v>
      </c>
      <c r="G309" s="334" t="inlineStr">
        <is>
          <t>200</t>
        </is>
      </c>
      <c r="H309" s="334" t="inlineStr">
        <is>
          <t>Tubo PVC</t>
        </is>
      </c>
      <c r="I309" s="340" t="n">
        <v>0.6</v>
      </c>
      <c r="J309" s="334" t="n">
        <v>1.19</v>
      </c>
      <c r="K309" s="334" t="n">
        <v>0.01552</v>
      </c>
      <c r="L309" s="334" t="inlineStr">
        <is>
          <t>PENDENTE</t>
        </is>
      </c>
    </row>
    <row r="310" ht="15" customHeight="1" s="290">
      <c r="A310" s="296" t="inlineStr">
        <is>
          <t>ISRAEL</t>
        </is>
      </c>
      <c r="B310" s="296" t="inlineStr">
        <is>
          <t>ESGOTO</t>
        </is>
      </c>
      <c r="C310" s="296" t="inlineStr">
        <is>
          <t>T-066</t>
        </is>
      </c>
      <c r="D310" s="349" t="inlineStr">
        <is>
          <t>PI 13</t>
        </is>
      </c>
      <c r="E310" s="349" t="inlineStr">
        <is>
          <t>PI 14</t>
        </is>
      </c>
      <c r="F310" s="349" t="n">
        <v>8.02</v>
      </c>
      <c r="G310" s="349" t="inlineStr">
        <is>
          <t>200</t>
        </is>
      </c>
      <c r="H310" s="349" t="inlineStr">
        <is>
          <t>Tubo PVC</t>
        </is>
      </c>
      <c r="I310" s="345" t="n">
        <v>0.6</v>
      </c>
      <c r="J310" s="349" t="n">
        <v>3.82</v>
      </c>
      <c r="K310" s="349" t="n">
        <v>0.138641</v>
      </c>
      <c r="L310" s="349" t="inlineStr">
        <is>
          <t>PENDENTE</t>
        </is>
      </c>
    </row>
    <row r="311" ht="15" customHeight="1" s="290">
      <c r="A311" s="295" t="inlineStr">
        <is>
          <t>ISRAEL</t>
        </is>
      </c>
      <c r="B311" s="295" t="inlineStr">
        <is>
          <t>ESGOTO</t>
        </is>
      </c>
      <c r="C311" s="295" t="inlineStr">
        <is>
          <t>T-067</t>
        </is>
      </c>
      <c r="D311" s="334" t="inlineStr">
        <is>
          <t>PI 13</t>
        </is>
      </c>
      <c r="E311" s="334" t="inlineStr">
        <is>
          <t>PI 14</t>
        </is>
      </c>
      <c r="F311" s="334" t="n">
        <v>2.5</v>
      </c>
      <c r="G311" s="334" t="inlineStr">
        <is>
          <t>200</t>
        </is>
      </c>
      <c r="H311" s="334" t="inlineStr">
        <is>
          <t>Tubo PVC</t>
        </is>
      </c>
      <c r="I311" s="340" t="n">
        <v>0.6</v>
      </c>
      <c r="J311" s="334" t="n">
        <v>1.19</v>
      </c>
      <c r="K311" s="334" t="n">
        <v>0.44476</v>
      </c>
      <c r="L311" s="334" t="inlineStr">
        <is>
          <t>PENDENTE</t>
        </is>
      </c>
    </row>
    <row r="312" ht="15" customHeight="1" s="290">
      <c r="A312" s="296" t="inlineStr">
        <is>
          <t>ISRAEL</t>
        </is>
      </c>
      <c r="B312" s="296" t="inlineStr">
        <is>
          <t>ESGOTO</t>
        </is>
      </c>
      <c r="C312" s="296" t="inlineStr">
        <is>
          <t>T-068</t>
        </is>
      </c>
      <c r="D312" s="349" t="inlineStr">
        <is>
          <t>PI 14</t>
        </is>
      </c>
      <c r="E312" s="349" t="inlineStr">
        <is>
          <t>PI 15</t>
        </is>
      </c>
      <c r="F312" s="349" t="n">
        <v>2.35</v>
      </c>
      <c r="G312" s="349" t="inlineStr">
        <is>
          <t>200</t>
        </is>
      </c>
      <c r="H312" s="349" t="inlineStr">
        <is>
          <t>Tubo PVC</t>
        </is>
      </c>
      <c r="I312" s="345" t="n">
        <v>0.6</v>
      </c>
      <c r="J312" s="349" t="n">
        <v>1.13</v>
      </c>
      <c r="K312" s="349" t="n">
        <v>1.554936</v>
      </c>
      <c r="L312" s="349" t="inlineStr">
        <is>
          <t>PENDENTE</t>
        </is>
      </c>
    </row>
    <row r="313" ht="15" customHeight="1" s="290">
      <c r="A313" s="295" t="inlineStr">
        <is>
          <t>ISRAEL</t>
        </is>
      </c>
      <c r="B313" s="295" t="inlineStr">
        <is>
          <t>ESGOTO</t>
        </is>
      </c>
      <c r="C313" s="295" t="inlineStr">
        <is>
          <t>T-069</t>
        </is>
      </c>
      <c r="D313" s="334" t="inlineStr">
        <is>
          <t>PI 15</t>
        </is>
      </c>
      <c r="E313" s="334" t="inlineStr">
        <is>
          <t>PI 14</t>
        </is>
      </c>
      <c r="F313" s="334" t="n">
        <v>1.41</v>
      </c>
      <c r="G313" s="334" t="inlineStr">
        <is>
          <t>200</t>
        </is>
      </c>
      <c r="H313" s="334" t="inlineStr">
        <is>
          <t>Tubo PVC</t>
        </is>
      </c>
      <c r="I313" s="340" t="n">
        <v>0.6</v>
      </c>
      <c r="J313" s="334" t="n">
        <v>0.68</v>
      </c>
      <c r="K313" s="334" t="n">
        <v>2.59156</v>
      </c>
      <c r="L313" s="334" t="inlineStr">
        <is>
          <t>PENDENTE</t>
        </is>
      </c>
    </row>
    <row r="314" ht="15" customHeight="1" s="290">
      <c r="A314" s="296" t="inlineStr">
        <is>
          <t>ISRAEL</t>
        </is>
      </c>
      <c r="B314" s="296" t="inlineStr">
        <is>
          <t>ESGOTO</t>
        </is>
      </c>
      <c r="C314" s="296" t="inlineStr">
        <is>
          <t>T-070</t>
        </is>
      </c>
      <c r="D314" s="349" t="inlineStr">
        <is>
          <t>PI 15</t>
        </is>
      </c>
      <c r="E314" s="349" t="inlineStr">
        <is>
          <t>PI 16</t>
        </is>
      </c>
      <c r="F314" s="349" t="n">
        <v>14.67</v>
      </c>
      <c r="G314" s="349" t="inlineStr">
        <is>
          <t>200</t>
        </is>
      </c>
      <c r="H314" s="349" t="inlineStr">
        <is>
          <t>Tubo PVC</t>
        </is>
      </c>
      <c r="I314" s="345" t="n">
        <v>0.6</v>
      </c>
      <c r="J314" s="349" t="n">
        <v>7.04</v>
      </c>
      <c r="K314" s="349" t="n">
        <v>0.5199859999999999</v>
      </c>
      <c r="L314" s="349" t="inlineStr">
        <is>
          <t>PENDENTE</t>
        </is>
      </c>
    </row>
    <row r="315" ht="15" customHeight="1" s="290">
      <c r="A315" s="295" t="inlineStr">
        <is>
          <t>ISRAEL</t>
        </is>
      </c>
      <c r="B315" s="295" t="inlineStr">
        <is>
          <t>ESGOTO</t>
        </is>
      </c>
      <c r="C315" s="295" t="inlineStr">
        <is>
          <t>T-071</t>
        </is>
      </c>
      <c r="D315" s="334" t="inlineStr">
        <is>
          <t>PI 16</t>
        </is>
      </c>
      <c r="E315" s="334" t="inlineStr">
        <is>
          <t>PI 17</t>
        </is>
      </c>
      <c r="F315" s="334" t="n">
        <v>5.76</v>
      </c>
      <c r="G315" s="334" t="inlineStr">
        <is>
          <t>200</t>
        </is>
      </c>
      <c r="H315" s="334" t="inlineStr">
        <is>
          <t>Tubo PVC</t>
        </is>
      </c>
      <c r="I315" s="340" t="n">
        <v>0.6</v>
      </c>
      <c r="J315" s="334" t="n">
        <v>2.76</v>
      </c>
      <c r="K315" s="334" t="n">
        <v>0.07628500000000001</v>
      </c>
      <c r="L315" s="334" t="inlineStr">
        <is>
          <t>PENDENTE</t>
        </is>
      </c>
    </row>
    <row r="316" ht="15" customHeight="1" s="290">
      <c r="A316" s="296" t="inlineStr">
        <is>
          <t>ISRAEL</t>
        </is>
      </c>
      <c r="B316" s="296" t="inlineStr">
        <is>
          <t>ESGOTO</t>
        </is>
      </c>
      <c r="C316" s="296" t="inlineStr">
        <is>
          <t>T-072</t>
        </is>
      </c>
      <c r="D316" s="349" t="inlineStr">
        <is>
          <t>PI 16</t>
        </is>
      </c>
      <c r="E316" s="349" t="inlineStr">
        <is>
          <t>PI 17</t>
        </is>
      </c>
      <c r="F316" s="349" t="n">
        <v>2.5</v>
      </c>
      <c r="G316" s="349" t="inlineStr">
        <is>
          <t>200</t>
        </is>
      </c>
      <c r="H316" s="349" t="inlineStr">
        <is>
          <t>Tubo PVC</t>
        </is>
      </c>
      <c r="I316" s="345" t="n">
        <v>0.6</v>
      </c>
      <c r="J316" s="349" t="n">
        <v>1.2</v>
      </c>
      <c r="K316" s="349" t="n">
        <v>0.17576</v>
      </c>
      <c r="L316" s="349" t="inlineStr">
        <is>
          <t>PENDENTE</t>
        </is>
      </c>
    </row>
    <row r="317" ht="15" customHeight="1" s="290">
      <c r="A317" s="295" t="inlineStr">
        <is>
          <t>ISRAEL</t>
        </is>
      </c>
      <c r="B317" s="295" t="inlineStr">
        <is>
          <t>ESGOTO</t>
        </is>
      </c>
      <c r="C317" s="295" t="inlineStr">
        <is>
          <t>T-073</t>
        </is>
      </c>
      <c r="D317" s="334" t="inlineStr">
        <is>
          <t>PI 17</t>
        </is>
      </c>
      <c r="E317" s="334" t="inlineStr">
        <is>
          <t>PI 18</t>
        </is>
      </c>
      <c r="F317" s="334" t="n">
        <v>3.05</v>
      </c>
      <c r="G317" s="334" t="inlineStr">
        <is>
          <t>200</t>
        </is>
      </c>
      <c r="H317" s="334" t="inlineStr">
        <is>
          <t>Tubo PVC</t>
        </is>
      </c>
      <c r="I317" s="340" t="n">
        <v>0.6</v>
      </c>
      <c r="J317" s="334" t="n">
        <v>1.46</v>
      </c>
      <c r="K317" s="334" t="n">
        <v>0.785672</v>
      </c>
      <c r="L317" s="334" t="inlineStr">
        <is>
          <t>PENDENTE</t>
        </is>
      </c>
    </row>
    <row r="318" ht="15" customHeight="1" s="290">
      <c r="A318" s="296" t="inlineStr">
        <is>
          <t>ISRAEL</t>
        </is>
      </c>
      <c r="B318" s="296" t="inlineStr">
        <is>
          <t>ESGOTO</t>
        </is>
      </c>
      <c r="C318" s="296" t="inlineStr">
        <is>
          <t>T-074</t>
        </is>
      </c>
      <c r="D318" s="349" t="inlineStr">
        <is>
          <t>PI 17</t>
        </is>
      </c>
      <c r="E318" s="349" t="inlineStr">
        <is>
          <t>PI 18</t>
        </is>
      </c>
      <c r="F318" s="349" t="n">
        <v>1.83</v>
      </c>
      <c r="G318" s="349" t="inlineStr">
        <is>
          <t>200</t>
        </is>
      </c>
      <c r="H318" s="349" t="inlineStr">
        <is>
          <t>Tubo PVC</t>
        </is>
      </c>
      <c r="I318" s="345" t="n">
        <v>0.6</v>
      </c>
      <c r="J318" s="349" t="n">
        <v>0.88</v>
      </c>
      <c r="K318" s="349" t="n">
        <v>1.309454</v>
      </c>
      <c r="L318" s="349" t="inlineStr">
        <is>
          <t>PENDENTE</t>
        </is>
      </c>
    </row>
    <row r="319" ht="15" customHeight="1" s="290">
      <c r="A319" s="295" t="inlineStr">
        <is>
          <t>ISRAEL</t>
        </is>
      </c>
      <c r="B319" s="295" t="inlineStr">
        <is>
          <t>ESGOTO</t>
        </is>
      </c>
      <c r="C319" s="295" t="inlineStr">
        <is>
          <t>T-075</t>
        </is>
      </c>
      <c r="D319" s="334" t="inlineStr">
        <is>
          <t>PI 18</t>
        </is>
      </c>
      <c r="E319" s="334" t="inlineStr">
        <is>
          <t>PI 19</t>
        </is>
      </c>
      <c r="F319" s="334" t="n">
        <v>6.28</v>
      </c>
      <c r="G319" s="334" t="inlineStr">
        <is>
          <t>200</t>
        </is>
      </c>
      <c r="H319" s="334" t="inlineStr">
        <is>
          <t>Tubo PVC</t>
        </is>
      </c>
      <c r="I319" s="340" t="n">
        <v>0.6</v>
      </c>
      <c r="J319" s="334" t="n">
        <v>3.01</v>
      </c>
      <c r="K319" s="334" t="n">
        <v>0.008408000000000001</v>
      </c>
      <c r="L319" s="334" t="inlineStr">
        <is>
          <t>PENDENTE</t>
        </is>
      </c>
    </row>
    <row r="320" ht="15" customHeight="1" s="290">
      <c r="A320" s="296" t="inlineStr">
        <is>
          <t>ISRAEL</t>
        </is>
      </c>
      <c r="B320" s="296" t="inlineStr">
        <is>
          <t>ESGOTO</t>
        </is>
      </c>
      <c r="C320" s="296" t="inlineStr">
        <is>
          <t>T-076</t>
        </is>
      </c>
      <c r="D320" s="349" t="inlineStr">
        <is>
          <t>PI 18</t>
        </is>
      </c>
      <c r="E320" s="349" t="inlineStr">
        <is>
          <t>PI 19</t>
        </is>
      </c>
      <c r="F320" s="349" t="n">
        <v>2.5</v>
      </c>
      <c r="G320" s="349" t="inlineStr">
        <is>
          <t>200</t>
        </is>
      </c>
      <c r="H320" s="349" t="inlineStr">
        <is>
          <t>Tubo PVC</t>
        </is>
      </c>
      <c r="I320" s="345" t="n">
        <v>0.6</v>
      </c>
      <c r="J320" s="349" t="n">
        <v>1.2</v>
      </c>
      <c r="K320" s="349" t="n">
        <v>0.02112</v>
      </c>
      <c r="L320" s="349" t="inlineStr">
        <is>
          <t>PENDENTE</t>
        </is>
      </c>
    </row>
    <row r="321" ht="15" customHeight="1" s="290">
      <c r="A321" s="295" t="inlineStr">
        <is>
          <t>ISRAEL</t>
        </is>
      </c>
      <c r="B321" s="295" t="inlineStr">
        <is>
          <t>ESGOTO</t>
        </is>
      </c>
      <c r="C321" s="295" t="inlineStr">
        <is>
          <t>T-077</t>
        </is>
      </c>
      <c r="D321" s="334" t="inlineStr">
        <is>
          <t>PI 18</t>
        </is>
      </c>
      <c r="E321" s="334" t="inlineStr">
        <is>
          <t>PI 13</t>
        </is>
      </c>
      <c r="F321" s="334" t="n">
        <v>13.22</v>
      </c>
      <c r="G321" s="334" t="inlineStr">
        <is>
          <t>200</t>
        </is>
      </c>
      <c r="H321" s="334" t="inlineStr">
        <is>
          <t>Tubo PVC</t>
        </is>
      </c>
      <c r="I321" s="340" t="n">
        <v>0.6</v>
      </c>
      <c r="J321" s="334" t="n">
        <v>6.3</v>
      </c>
      <c r="K321" s="334" t="n">
        <v>0.554818</v>
      </c>
      <c r="L321" s="334" t="inlineStr">
        <is>
          <t>PENDENTE</t>
        </is>
      </c>
    </row>
    <row r="322" ht="15" customHeight="1" s="290">
      <c r="A322" s="296" t="inlineStr">
        <is>
          <t>ISRAEL</t>
        </is>
      </c>
      <c r="B322" s="296" t="inlineStr">
        <is>
          <t>ESGOTO</t>
        </is>
      </c>
      <c r="C322" s="296" t="inlineStr">
        <is>
          <t>T-078</t>
        </is>
      </c>
      <c r="D322" s="349" t="inlineStr">
        <is>
          <t>PI 19</t>
        </is>
      </c>
      <c r="E322" s="349" t="inlineStr">
        <is>
          <t>PI 07</t>
        </is>
      </c>
      <c r="F322" s="349" t="n">
        <v>6.4</v>
      </c>
      <c r="G322" s="349" t="inlineStr">
        <is>
          <t>200</t>
        </is>
      </c>
      <c r="H322" s="349" t="inlineStr">
        <is>
          <t>Tubo PVC</t>
        </is>
      </c>
      <c r="I322" s="345" t="n">
        <v>0.6</v>
      </c>
      <c r="J322" s="349" t="n">
        <v>3.07</v>
      </c>
      <c r="K322" s="349" t="n">
        <v>0.095359</v>
      </c>
      <c r="L322" s="349" t="inlineStr">
        <is>
          <t>PENDENTE</t>
        </is>
      </c>
    </row>
    <row r="323" ht="15" customHeight="1" s="290">
      <c r="A323" s="295" t="inlineStr">
        <is>
          <t>ISRAEL</t>
        </is>
      </c>
      <c r="B323" s="295" t="inlineStr">
        <is>
          <t>ESGOTO</t>
        </is>
      </c>
      <c r="C323" s="295" t="inlineStr">
        <is>
          <t>T-079</t>
        </is>
      </c>
      <c r="D323" s="334" t="inlineStr">
        <is>
          <t>PI 19</t>
        </is>
      </c>
      <c r="E323" s="334" t="inlineStr">
        <is>
          <t>PI 07</t>
        </is>
      </c>
      <c r="F323" s="334" t="n">
        <v>2.5</v>
      </c>
      <c r="G323" s="334" t="inlineStr">
        <is>
          <t>200</t>
        </is>
      </c>
      <c r="H323" s="334" t="inlineStr">
        <is>
          <t>Tubo PVC</t>
        </is>
      </c>
      <c r="I323" s="340" t="n">
        <v>0.6</v>
      </c>
      <c r="J323" s="334" t="n">
        <v>1.2</v>
      </c>
      <c r="K323" s="334" t="n">
        <v>0.24412</v>
      </c>
      <c r="L323" s="334" t="inlineStr">
        <is>
          <t>PENDENTE</t>
        </is>
      </c>
    </row>
    <row r="324" ht="15" customHeight="1" s="290">
      <c r="A324" s="296" t="inlineStr">
        <is>
          <t>ISRAEL</t>
        </is>
      </c>
      <c r="B324" s="296" t="inlineStr">
        <is>
          <t>ESGOTO</t>
        </is>
      </c>
      <c r="C324" s="296" t="inlineStr">
        <is>
          <t>T-080</t>
        </is>
      </c>
      <c r="D324" s="349" t="inlineStr">
        <is>
          <t>PI 12</t>
        </is>
      </c>
      <c r="E324" s="349" t="inlineStr">
        <is>
          <t>PI 06</t>
        </is>
      </c>
      <c r="F324" s="349" t="n">
        <v>7.4</v>
      </c>
      <c r="G324" s="349" t="inlineStr">
        <is>
          <t>200</t>
        </is>
      </c>
      <c r="H324" s="349" t="inlineStr">
        <is>
          <t>Tubo PVC</t>
        </is>
      </c>
      <c r="I324" s="345" t="n">
        <v>0.6</v>
      </c>
      <c r="J324" s="349" t="n">
        <v>3.55</v>
      </c>
      <c r="K324" s="349" t="n">
        <v>0.104216</v>
      </c>
      <c r="L324" s="349" t="inlineStr">
        <is>
          <t>PENDENTE</t>
        </is>
      </c>
    </row>
    <row r="325" ht="15" customHeight="1" s="290">
      <c r="A325" s="295" t="inlineStr">
        <is>
          <t>ISRAEL</t>
        </is>
      </c>
      <c r="B325" s="295" t="inlineStr">
        <is>
          <t>ESGOTO</t>
        </is>
      </c>
      <c r="C325" s="295" t="inlineStr">
        <is>
          <t>T-081</t>
        </is>
      </c>
      <c r="D325" s="334" t="inlineStr">
        <is>
          <t>PI 12</t>
        </is>
      </c>
      <c r="E325" s="334" t="inlineStr">
        <is>
          <t>PI 06</t>
        </is>
      </c>
      <c r="F325" s="334" t="n">
        <v>2.5</v>
      </c>
      <c r="G325" s="334" t="inlineStr">
        <is>
          <t>200</t>
        </is>
      </c>
      <c r="H325" s="334" t="inlineStr">
        <is>
          <t>Tubo PVC</t>
        </is>
      </c>
      <c r="I325" s="340" t="n">
        <v>0.6</v>
      </c>
      <c r="J325" s="334" t="n">
        <v>1.2</v>
      </c>
      <c r="K325" s="334" t="n">
        <v>0.30848</v>
      </c>
      <c r="L325" s="334" t="inlineStr">
        <is>
          <t>PENDENTE</t>
        </is>
      </c>
    </row>
    <row r="326" ht="15" customHeight="1" s="290">
      <c r="A326" s="296" t="inlineStr">
        <is>
          <t>ISRAEL</t>
        </is>
      </c>
      <c r="B326" s="296" t="inlineStr">
        <is>
          <t>ESGOTO</t>
        </is>
      </c>
      <c r="C326" s="296" t="inlineStr">
        <is>
          <t>T-082</t>
        </is>
      </c>
      <c r="D326" s="349" t="inlineStr">
        <is>
          <t>PI 14</t>
        </is>
      </c>
      <c r="E326" s="349" t="inlineStr">
        <is>
          <t>PI 20</t>
        </is>
      </c>
      <c r="F326" s="349" t="n">
        <v>3.61</v>
      </c>
      <c r="G326" s="349" t="inlineStr">
        <is>
          <t>200</t>
        </is>
      </c>
      <c r="H326" s="349" t="inlineStr">
        <is>
          <t>Tubo PVC</t>
        </is>
      </c>
      <c r="I326" s="345" t="n">
        <v>0.6</v>
      </c>
      <c r="J326" s="349" t="n">
        <v>1.73</v>
      </c>
      <c r="K326" s="349" t="n">
        <v>1.17662</v>
      </c>
      <c r="L326" s="349" t="inlineStr">
        <is>
          <t>PENDENTE</t>
        </is>
      </c>
    </row>
    <row r="327" ht="15" customHeight="1" s="290">
      <c r="A327" s="295" t="inlineStr">
        <is>
          <t>ISRAEL</t>
        </is>
      </c>
      <c r="B327" s="295" t="inlineStr">
        <is>
          <t>ESGOTO</t>
        </is>
      </c>
      <c r="C327" s="295" t="inlineStr">
        <is>
          <t>T-083</t>
        </is>
      </c>
      <c r="D327" s="334" t="inlineStr">
        <is>
          <t>PI 14</t>
        </is>
      </c>
      <c r="E327" s="334" t="inlineStr">
        <is>
          <t>PI 20</t>
        </is>
      </c>
      <c r="F327" s="334" t="n">
        <v>2.17</v>
      </c>
      <c r="G327" s="334" t="inlineStr">
        <is>
          <t>200</t>
        </is>
      </c>
      <c r="H327" s="334" t="inlineStr">
        <is>
          <t>Tubo PVC</t>
        </is>
      </c>
      <c r="I327" s="340" t="n">
        <v>0.6</v>
      </c>
      <c r="J327" s="334" t="n">
        <v>1.04</v>
      </c>
      <c r="K327" s="334" t="n">
        <v>1.957419</v>
      </c>
      <c r="L327" s="334" t="inlineStr">
        <is>
          <t>PENDENTE</t>
        </is>
      </c>
    </row>
    <row r="328" ht="15" customHeight="1" s="290">
      <c r="A328" s="296" t="inlineStr">
        <is>
          <t>ISRAEL</t>
        </is>
      </c>
      <c r="B328" s="296" t="inlineStr">
        <is>
          <t>ESGOTO</t>
        </is>
      </c>
      <c r="C328" s="296" t="inlineStr">
        <is>
          <t>T-084</t>
        </is>
      </c>
      <c r="D328" s="349" t="inlineStr">
        <is>
          <t>PI 20</t>
        </is>
      </c>
      <c r="E328" s="349" t="inlineStr">
        <is>
          <t>PI 21</t>
        </is>
      </c>
      <c r="F328" s="349" t="n">
        <v>21.5</v>
      </c>
      <c r="G328" s="349" t="inlineStr">
        <is>
          <t>200</t>
        </is>
      </c>
      <c r="H328" s="349" t="inlineStr">
        <is>
          <t>Tubo PVC</t>
        </is>
      </c>
      <c r="I328" s="345" t="n">
        <v>0.6</v>
      </c>
      <c r="J328" s="349" t="n">
        <v>10.32</v>
      </c>
      <c r="K328" s="349" t="n">
        <v>0.656544</v>
      </c>
      <c r="L328" s="349" t="inlineStr">
        <is>
          <t>PENDENTE</t>
        </is>
      </c>
    </row>
    <row r="329" ht="15" customHeight="1" s="290">
      <c r="A329" s="295" t="inlineStr">
        <is>
          <t>ISRAEL</t>
        </is>
      </c>
      <c r="B329" s="295" t="inlineStr">
        <is>
          <t>ESGOTO</t>
        </is>
      </c>
      <c r="C329" s="295" t="inlineStr">
        <is>
          <t>T-085</t>
        </is>
      </c>
      <c r="D329" s="334" t="inlineStr">
        <is>
          <t>PI 21</t>
        </is>
      </c>
      <c r="E329" s="334" t="inlineStr">
        <is>
          <t>PI 22</t>
        </is>
      </c>
      <c r="F329" s="334" t="n">
        <v>16.09</v>
      </c>
      <c r="G329" s="334" t="inlineStr">
        <is>
          <t>200</t>
        </is>
      </c>
      <c r="H329" s="334" t="inlineStr">
        <is>
          <t>Tubo PVC</t>
        </is>
      </c>
      <c r="I329" s="340" t="n">
        <v>0.6</v>
      </c>
      <c r="J329" s="334" t="n">
        <v>7.72</v>
      </c>
      <c r="K329" s="334" t="n">
        <v>0.024431</v>
      </c>
      <c r="L329" s="334" t="inlineStr">
        <is>
          <t>PENDENTE</t>
        </is>
      </c>
    </row>
    <row r="330" ht="15" customHeight="1" s="290">
      <c r="A330" s="296" t="inlineStr">
        <is>
          <t>ISRAEL</t>
        </is>
      </c>
      <c r="B330" s="296" t="inlineStr">
        <is>
          <t>ESGOTO</t>
        </is>
      </c>
      <c r="C330" s="296" t="inlineStr">
        <is>
          <t>T-086</t>
        </is>
      </c>
      <c r="D330" s="349" t="inlineStr">
        <is>
          <t>PI 22</t>
        </is>
      </c>
      <c r="E330" s="349" t="inlineStr">
        <is>
          <t>PI 23</t>
        </is>
      </c>
      <c r="F330" s="349" t="n">
        <v>12.73</v>
      </c>
      <c r="G330" s="349" t="inlineStr">
        <is>
          <t>200</t>
        </is>
      </c>
      <c r="H330" s="349" t="inlineStr">
        <is>
          <t>Tubo PVC</t>
        </is>
      </c>
      <c r="I330" s="345" t="n">
        <v>0.6</v>
      </c>
      <c r="J330" s="349" t="n">
        <v>6.11</v>
      </c>
      <c r="K330" s="349" t="n">
        <v>0.043574</v>
      </c>
      <c r="L330" s="349" t="inlineStr">
        <is>
          <t>PENDENTE</t>
        </is>
      </c>
    </row>
    <row r="331" ht="15" customHeight="1" s="290">
      <c r="A331" s="295" t="inlineStr">
        <is>
          <t>ISRAEL</t>
        </is>
      </c>
      <c r="B331" s="295" t="inlineStr">
        <is>
          <t>ESGOTO</t>
        </is>
      </c>
      <c r="C331" s="295" t="inlineStr">
        <is>
          <t>T-087</t>
        </is>
      </c>
      <c r="D331" s="334" t="inlineStr">
        <is>
          <t>PI 23</t>
        </is>
      </c>
      <c r="E331" s="334" t="inlineStr">
        <is>
          <t>PI 24</t>
        </is>
      </c>
      <c r="F331" s="334" t="n">
        <v>9.43</v>
      </c>
      <c r="G331" s="334" t="inlineStr">
        <is>
          <t>200</t>
        </is>
      </c>
      <c r="H331" s="334" t="inlineStr">
        <is>
          <t>Tubo PVC</t>
        </is>
      </c>
      <c r="I331" s="340" t="n">
        <v>0.6</v>
      </c>
      <c r="J331" s="334" t="n">
        <v>4.53</v>
      </c>
      <c r="K331" s="334" t="n">
        <v>0.15228</v>
      </c>
      <c r="L331" s="334" t="inlineStr">
        <is>
          <t>PENDENTE</t>
        </is>
      </c>
    </row>
    <row r="332" ht="15" customHeight="1" s="290">
      <c r="A332" s="296" t="inlineStr">
        <is>
          <t>ISRAEL</t>
        </is>
      </c>
      <c r="B332" s="296" t="inlineStr">
        <is>
          <t>ESGOTO</t>
        </is>
      </c>
      <c r="C332" s="296" t="inlineStr">
        <is>
          <t>T-088</t>
        </is>
      </c>
      <c r="D332" s="349" t="inlineStr">
        <is>
          <t>PI 23</t>
        </is>
      </c>
      <c r="E332" s="349" t="inlineStr">
        <is>
          <t>PI 24</t>
        </is>
      </c>
      <c r="F332" s="349" t="n">
        <v>2.5</v>
      </c>
      <c r="G332" s="349" t="inlineStr">
        <is>
          <t>200</t>
        </is>
      </c>
      <c r="H332" s="349" t="inlineStr">
        <is>
          <t>Tubo PVC</t>
        </is>
      </c>
      <c r="I332" s="345" t="n">
        <v>0.6</v>
      </c>
      <c r="J332" s="349" t="n">
        <v>1.2</v>
      </c>
      <c r="K332" s="349" t="n">
        <v>0.5744</v>
      </c>
      <c r="L332" s="349" t="inlineStr">
        <is>
          <t>PENDENTE</t>
        </is>
      </c>
    </row>
    <row r="333" ht="15" customHeight="1" s="290">
      <c r="A333" s="295" t="inlineStr">
        <is>
          <t>ISRAEL</t>
        </is>
      </c>
      <c r="B333" s="295" t="inlineStr">
        <is>
          <t>ESGOTO</t>
        </is>
      </c>
      <c r="C333" s="295" t="inlineStr">
        <is>
          <t>T-089</t>
        </is>
      </c>
      <c r="D333" s="334" t="inlineStr">
        <is>
          <t>PI 24</t>
        </is>
      </c>
      <c r="E333" s="334" t="inlineStr">
        <is>
          <t>PI 25</t>
        </is>
      </c>
      <c r="F333" s="334" t="n">
        <v>11.97</v>
      </c>
      <c r="G333" s="334" t="inlineStr">
        <is>
          <t>200</t>
        </is>
      </c>
      <c r="H333" s="334" t="inlineStr">
        <is>
          <t>Tubo PVC</t>
        </is>
      </c>
      <c r="I333" s="340" t="n">
        <v>0.6</v>
      </c>
      <c r="J333" s="334" t="n">
        <v>5.75</v>
      </c>
      <c r="K333" s="334" t="n">
        <v>0.084795</v>
      </c>
      <c r="L333" s="334" t="inlineStr">
        <is>
          <t>PENDENTE</t>
        </is>
      </c>
    </row>
    <row r="334" ht="15" customHeight="1" s="290">
      <c r="A334" s="296" t="inlineStr">
        <is>
          <t>ISRAEL</t>
        </is>
      </c>
      <c r="B334" s="296" t="inlineStr">
        <is>
          <t>ESGOTO</t>
        </is>
      </c>
      <c r="C334" s="296" t="inlineStr">
        <is>
          <t>T-090</t>
        </is>
      </c>
      <c r="D334" s="349" t="inlineStr">
        <is>
          <t>PI 25</t>
        </is>
      </c>
      <c r="E334" s="349" t="inlineStr">
        <is>
          <t>PI 01</t>
        </is>
      </c>
      <c r="F334" s="349" t="n">
        <v>14.11</v>
      </c>
      <c r="G334" s="349" t="inlineStr">
        <is>
          <t>200</t>
        </is>
      </c>
      <c r="H334" s="349" t="inlineStr">
        <is>
          <t>Tubo PVC</t>
        </is>
      </c>
      <c r="I334" s="345" t="n">
        <v>0.6</v>
      </c>
      <c r="J334" s="349" t="n">
        <v>6.77</v>
      </c>
      <c r="K334" s="349" t="n">
        <v>0.194663</v>
      </c>
      <c r="L334" s="349" t="inlineStr">
        <is>
          <t>PENDENTE</t>
        </is>
      </c>
    </row>
    <row r="335" ht="15" customHeight="1" s="290">
      <c r="A335" s="295" t="inlineStr">
        <is>
          <t>ISRAEL</t>
        </is>
      </c>
      <c r="B335" s="295" t="inlineStr">
        <is>
          <t>ESGOTO</t>
        </is>
      </c>
      <c r="C335" s="295" t="inlineStr">
        <is>
          <t>T-091</t>
        </is>
      </c>
      <c r="D335" s="334" t="inlineStr">
        <is>
          <t>PI 01</t>
        </is>
      </c>
      <c r="E335" s="334" t="inlineStr">
        <is>
          <t>PV 33</t>
        </is>
      </c>
      <c r="F335" s="334" t="n">
        <v>6.42</v>
      </c>
      <c r="G335" s="334" t="inlineStr">
        <is>
          <t>200</t>
        </is>
      </c>
      <c r="H335" s="334" t="inlineStr">
        <is>
          <t>Tubo PVC</t>
        </is>
      </c>
      <c r="I335" s="340" t="n">
        <v>0.6</v>
      </c>
      <c r="J335" s="334" t="n">
        <v>3.08</v>
      </c>
      <c r="K335" s="334" t="n">
        <v>0.138069</v>
      </c>
      <c r="L335" s="334" t="inlineStr">
        <is>
          <t>PENDENTE</t>
        </is>
      </c>
    </row>
    <row r="336" ht="15" customHeight="1" s="290">
      <c r="A336" s="296" t="inlineStr">
        <is>
          <t>ISRAEL</t>
        </is>
      </c>
      <c r="B336" s="296" t="inlineStr">
        <is>
          <t>ESGOTO</t>
        </is>
      </c>
      <c r="C336" s="296" t="inlineStr">
        <is>
          <t>T-092</t>
        </is>
      </c>
      <c r="D336" s="349" t="inlineStr">
        <is>
          <t>PI 01</t>
        </is>
      </c>
      <c r="E336" s="349" t="inlineStr">
        <is>
          <t>PV 33</t>
        </is>
      </c>
      <c r="F336" s="349" t="n">
        <v>2.5</v>
      </c>
      <c r="G336" s="349" t="inlineStr">
        <is>
          <t>200</t>
        </is>
      </c>
      <c r="H336" s="349" t="inlineStr">
        <is>
          <t>Tubo PVC</t>
        </is>
      </c>
      <c r="I336" s="345" t="n">
        <v>0.6</v>
      </c>
      <c r="J336" s="349" t="n">
        <v>1.2</v>
      </c>
      <c r="K336" s="349" t="n">
        <v>0.35456</v>
      </c>
      <c r="L336" s="349" t="inlineStr">
        <is>
          <t>PENDENTE</t>
        </is>
      </c>
    </row>
    <row r="337" ht="15" customHeight="1" s="290">
      <c r="A337" s="295" t="inlineStr">
        <is>
          <t>ISRAEL</t>
        </is>
      </c>
      <c r="B337" s="295" t="inlineStr">
        <is>
          <t>ESGOTO</t>
        </is>
      </c>
      <c r="C337" s="295" t="inlineStr">
        <is>
          <t>T-093</t>
        </is>
      </c>
      <c r="D337" s="334" t="inlineStr">
        <is>
          <t>PI 22</t>
        </is>
      </c>
      <c r="E337" s="334" t="inlineStr">
        <is>
          <t>PI 26</t>
        </is>
      </c>
      <c r="F337" s="334" t="n">
        <v>21.94</v>
      </c>
      <c r="G337" s="334" t="inlineStr">
        <is>
          <t>200</t>
        </is>
      </c>
      <c r="H337" s="334" t="inlineStr">
        <is>
          <t>Tubo PVC</t>
        </is>
      </c>
      <c r="I337" s="340" t="n">
        <v>0.6</v>
      </c>
      <c r="J337" s="334" t="n">
        <v>10.53</v>
      </c>
      <c r="K337" s="334" t="n">
        <v>0.730287</v>
      </c>
      <c r="L337" s="334" t="inlineStr">
        <is>
          <t>PENDENTE</t>
        </is>
      </c>
    </row>
    <row r="338" ht="15" customHeight="1" s="290">
      <c r="A338" s="296" t="inlineStr">
        <is>
          <t>ISRAEL</t>
        </is>
      </c>
      <c r="B338" s="296" t="inlineStr">
        <is>
          <t>ESGOTO</t>
        </is>
      </c>
      <c r="C338" s="296" t="inlineStr">
        <is>
          <t>T-094</t>
        </is>
      </c>
      <c r="D338" s="349" t="inlineStr">
        <is>
          <t>PI 26</t>
        </is>
      </c>
      <c r="E338" s="349" t="inlineStr">
        <is>
          <t>PI 27</t>
        </is>
      </c>
      <c r="F338" s="349" t="n">
        <v>17.21</v>
      </c>
      <c r="G338" s="349" t="inlineStr">
        <is>
          <t>200</t>
        </is>
      </c>
      <c r="H338" s="349" t="inlineStr">
        <is>
          <t>Tubo PVC</t>
        </is>
      </c>
      <c r="I338" s="345" t="n">
        <v>0.6</v>
      </c>
      <c r="J338" s="349" t="n">
        <v>8.26</v>
      </c>
      <c r="K338" s="349" t="n">
        <v>0.0138</v>
      </c>
      <c r="L338" s="349" t="inlineStr">
        <is>
          <t>PENDENTE</t>
        </is>
      </c>
    </row>
    <row r="339" ht="15" customHeight="1" s="290">
      <c r="A339" s="295" t="inlineStr">
        <is>
          <t>ISRAEL</t>
        </is>
      </c>
      <c r="B339" s="295" t="inlineStr">
        <is>
          <t>ESGOTO</t>
        </is>
      </c>
      <c r="C339" s="295" t="inlineStr">
        <is>
          <t>T-095</t>
        </is>
      </c>
      <c r="D339" s="334" t="inlineStr">
        <is>
          <t>PI 27</t>
        </is>
      </c>
      <c r="E339" s="334" t="inlineStr">
        <is>
          <t>PI 28</t>
        </is>
      </c>
      <c r="F339" s="334" t="n">
        <v>10.07</v>
      </c>
      <c r="G339" s="334" t="inlineStr">
        <is>
          <t>200</t>
        </is>
      </c>
      <c r="H339" s="334" t="inlineStr">
        <is>
          <t>Tubo PVC</t>
        </is>
      </c>
      <c r="I339" s="340" t="n">
        <v>0.6</v>
      </c>
      <c r="J339" s="334" t="n">
        <v>4.83</v>
      </c>
      <c r="K339" s="334" t="n">
        <v>0.616723</v>
      </c>
      <c r="L339" s="334" t="inlineStr">
        <is>
          <t>PENDENTE</t>
        </is>
      </c>
    </row>
    <row r="340" ht="15" customHeight="1" s="290">
      <c r="A340" s="296" t="inlineStr">
        <is>
          <t>ISRAEL</t>
        </is>
      </c>
      <c r="B340" s="296" t="inlineStr">
        <is>
          <t>ESGOTO</t>
        </is>
      </c>
      <c r="C340" s="296" t="inlineStr">
        <is>
          <t>T-096</t>
        </is>
      </c>
      <c r="D340" s="349" t="inlineStr">
        <is>
          <t>PI 28</t>
        </is>
      </c>
      <c r="E340" s="349" t="inlineStr">
        <is>
          <t>PI 27</t>
        </is>
      </c>
      <c r="F340" s="349" t="n">
        <v>2.5</v>
      </c>
      <c r="G340" s="349" t="inlineStr">
        <is>
          <t>200</t>
        </is>
      </c>
      <c r="H340" s="349" t="inlineStr">
        <is>
          <t>Tubo PVC</t>
        </is>
      </c>
      <c r="I340" s="345" t="n">
        <v>0.6</v>
      </c>
      <c r="J340" s="349" t="n">
        <v>1.2</v>
      </c>
      <c r="K340" s="349" t="n">
        <v>2.48416</v>
      </c>
      <c r="L340" s="349" t="inlineStr">
        <is>
          <t>PENDENTE</t>
        </is>
      </c>
    </row>
    <row r="341" ht="15" customHeight="1" s="290">
      <c r="A341" s="295" t="inlineStr">
        <is>
          <t>ISRAEL</t>
        </is>
      </c>
      <c r="B341" s="295" t="inlineStr">
        <is>
          <t>ESGOTO</t>
        </is>
      </c>
      <c r="C341" s="295" t="inlineStr">
        <is>
          <t>T-097</t>
        </is>
      </c>
      <c r="D341" s="334" t="inlineStr">
        <is>
          <t>PI 29</t>
        </is>
      </c>
      <c r="E341" s="334" t="inlineStr">
        <is>
          <t>PI 28</t>
        </is>
      </c>
      <c r="F341" s="334" t="n">
        <v>6.53</v>
      </c>
      <c r="G341" s="334" t="inlineStr">
        <is>
          <t>200</t>
        </is>
      </c>
      <c r="H341" s="334" t="inlineStr">
        <is>
          <t>Tubo PVC</t>
        </is>
      </c>
      <c r="I341" s="340" t="n">
        <v>0.6</v>
      </c>
      <c r="J341" s="334" t="n">
        <v>3.13</v>
      </c>
      <c r="K341" s="334" t="n">
        <v>0.564747</v>
      </c>
      <c r="L341" s="334" t="inlineStr">
        <is>
          <t>PENDENTE</t>
        </is>
      </c>
    </row>
    <row r="342" ht="15" customHeight="1" s="290">
      <c r="A342" s="296" t="inlineStr">
        <is>
          <t>ISRAEL</t>
        </is>
      </c>
      <c r="B342" s="296" t="inlineStr">
        <is>
          <t>ESGOTO</t>
        </is>
      </c>
      <c r="C342" s="296" t="inlineStr">
        <is>
          <t>T-098</t>
        </is>
      </c>
      <c r="D342" s="349" t="inlineStr">
        <is>
          <t>PI 29</t>
        </is>
      </c>
      <c r="E342" s="349" t="inlineStr">
        <is>
          <t>PI 28</t>
        </is>
      </c>
      <c r="F342" s="349" t="n">
        <v>2.5</v>
      </c>
      <c r="G342" s="349" t="inlineStr">
        <is>
          <t>200</t>
        </is>
      </c>
      <c r="H342" s="349" t="inlineStr">
        <is>
          <t>Tubo PVC</t>
        </is>
      </c>
      <c r="I342" s="345" t="n">
        <v>0.6</v>
      </c>
      <c r="J342" s="349" t="n">
        <v>1.2</v>
      </c>
      <c r="K342" s="349" t="n">
        <v>1.47512</v>
      </c>
      <c r="L342" s="349" t="inlineStr">
        <is>
          <t>PENDENTE</t>
        </is>
      </c>
    </row>
    <row r="343" ht="15" customHeight="1" s="290">
      <c r="A343" s="295" t="inlineStr">
        <is>
          <t>ISRAEL</t>
        </is>
      </c>
      <c r="B343" s="295" t="inlineStr">
        <is>
          <t>ESGOTO</t>
        </is>
      </c>
      <c r="C343" s="295" t="inlineStr">
        <is>
          <t>T-099</t>
        </is>
      </c>
      <c r="D343" s="334" t="inlineStr">
        <is>
          <t>PI 26</t>
        </is>
      </c>
      <c r="E343" s="334" t="inlineStr">
        <is>
          <t>PI 20</t>
        </is>
      </c>
      <c r="F343" s="334" t="n">
        <v>16.35</v>
      </c>
      <c r="G343" s="334" t="inlineStr">
        <is>
          <t>200</t>
        </is>
      </c>
      <c r="H343" s="334" t="inlineStr">
        <is>
          <t>Tubo PVC</t>
        </is>
      </c>
      <c r="I343" s="340" t="n">
        <v>0.6</v>
      </c>
      <c r="J343" s="334" t="n">
        <v>7.85</v>
      </c>
      <c r="K343" s="334" t="n">
        <v>0.092581</v>
      </c>
      <c r="L343" s="334" t="inlineStr">
        <is>
          <t>PENDENTE</t>
        </is>
      </c>
    </row>
    <row r="344" ht="15" customHeight="1" s="290">
      <c r="A344" s="296" t="inlineStr">
        <is>
          <t>ISRAEL</t>
        </is>
      </c>
      <c r="B344" s="296" t="inlineStr">
        <is>
          <t>ESGOTO</t>
        </is>
      </c>
      <c r="C344" s="296" t="inlineStr">
        <is>
          <t>T-100</t>
        </is>
      </c>
      <c r="D344" s="349" t="inlineStr">
        <is>
          <t>PI 29</t>
        </is>
      </c>
      <c r="E344" s="349" t="inlineStr">
        <is>
          <t>PI 30</t>
        </is>
      </c>
      <c r="F344" s="349" t="n">
        <v>11.05</v>
      </c>
      <c r="G344" s="349" t="inlineStr">
        <is>
          <t>200</t>
        </is>
      </c>
      <c r="H344" s="349" t="inlineStr">
        <is>
          <t>Tubo PVC</t>
        </is>
      </c>
      <c r="I344" s="345" t="n">
        <v>0.6</v>
      </c>
      <c r="J344" s="349" t="n">
        <v>5.3</v>
      </c>
      <c r="K344" s="349" t="n">
        <v>0.357077</v>
      </c>
      <c r="L344" s="349" t="inlineStr">
        <is>
          <t>PENDENTE</t>
        </is>
      </c>
    </row>
    <row r="345" ht="15" customHeight="1" s="290">
      <c r="A345" s="295" t="inlineStr">
        <is>
          <t>ISRAEL</t>
        </is>
      </c>
      <c r="B345" s="295" t="inlineStr">
        <is>
          <t>ESGOTO</t>
        </is>
      </c>
      <c r="C345" s="295" t="inlineStr">
        <is>
          <t>T-101</t>
        </is>
      </c>
      <c r="D345" s="334" t="inlineStr">
        <is>
          <t>PI 30</t>
        </is>
      </c>
      <c r="E345" s="334" t="inlineStr">
        <is>
          <t>PI 31</t>
        </is>
      </c>
      <c r="F345" s="334" t="n">
        <v>9.119999999999999</v>
      </c>
      <c r="G345" s="334" t="inlineStr">
        <is>
          <t>200</t>
        </is>
      </c>
      <c r="H345" s="334" t="inlineStr">
        <is>
          <t>Tubo PVC</t>
        </is>
      </c>
      <c r="I345" s="340" t="n">
        <v>0.58</v>
      </c>
      <c r="J345" s="334" t="n">
        <v>4.21</v>
      </c>
      <c r="K345" s="334" t="n">
        <v>0.006305</v>
      </c>
      <c r="L345" s="334" t="inlineStr">
        <is>
          <t>PENDENTE</t>
        </is>
      </c>
    </row>
    <row r="346" ht="15" customHeight="1" s="290">
      <c r="A346" s="296" t="inlineStr">
        <is>
          <t>ISRAEL</t>
        </is>
      </c>
      <c r="B346" s="296" t="inlineStr">
        <is>
          <t>ESGOTO</t>
        </is>
      </c>
      <c r="C346" s="296" t="inlineStr">
        <is>
          <t>T-102</t>
        </is>
      </c>
      <c r="D346" s="349" t="inlineStr">
        <is>
          <t>PI 31</t>
        </is>
      </c>
      <c r="E346" s="349" t="inlineStr">
        <is>
          <t>PI 30</t>
        </is>
      </c>
      <c r="F346" s="349" t="n">
        <v>2.5</v>
      </c>
      <c r="G346" s="349" t="inlineStr">
        <is>
          <t>200</t>
        </is>
      </c>
      <c r="H346" s="349" t="inlineStr">
        <is>
          <t>Tubo PVC</t>
        </is>
      </c>
      <c r="I346" s="345" t="n">
        <v>0.58</v>
      </c>
      <c r="J346" s="349" t="n">
        <v>1.16</v>
      </c>
      <c r="K346" s="349" t="n">
        <v>0.023</v>
      </c>
      <c r="L346" s="349" t="inlineStr">
        <is>
          <t>PENDENTE</t>
        </is>
      </c>
    </row>
    <row r="347" ht="15" customHeight="1" s="290">
      <c r="A347" s="295" t="inlineStr">
        <is>
          <t>ISRAEL</t>
        </is>
      </c>
      <c r="B347" s="295" t="inlineStr">
        <is>
          <t>ESGOTO</t>
        </is>
      </c>
      <c r="C347" s="295" t="inlineStr">
        <is>
          <t>T-103</t>
        </is>
      </c>
      <c r="D347" s="334" t="inlineStr">
        <is>
          <t>PI 31</t>
        </is>
      </c>
      <c r="E347" s="334" t="inlineStr">
        <is>
          <t>PI 32</t>
        </is>
      </c>
      <c r="F347" s="334" t="n">
        <v>13.82</v>
      </c>
      <c r="G347" s="334" t="inlineStr">
        <is>
          <t>200</t>
        </is>
      </c>
      <c r="H347" s="334" t="inlineStr">
        <is>
          <t>Tubo PVC</t>
        </is>
      </c>
      <c r="I347" s="340" t="n">
        <v>0.58</v>
      </c>
      <c r="J347" s="334" t="n">
        <v>6.39</v>
      </c>
      <c r="K347" s="334" t="n">
        <v>0.407142</v>
      </c>
      <c r="L347" s="334" t="inlineStr">
        <is>
          <t>PENDENTE</t>
        </is>
      </c>
    </row>
    <row r="348" ht="15" customHeight="1" s="290">
      <c r="A348" s="296" t="inlineStr">
        <is>
          <t>ISRAEL</t>
        </is>
      </c>
      <c r="B348" s="296" t="inlineStr">
        <is>
          <t>ESGOTO</t>
        </is>
      </c>
      <c r="C348" s="296" t="inlineStr">
        <is>
          <t>T-104</t>
        </is>
      </c>
      <c r="D348" s="349" t="inlineStr">
        <is>
          <t>PI 32</t>
        </is>
      </c>
      <c r="E348" s="349" t="inlineStr">
        <is>
          <t>PI 33</t>
        </is>
      </c>
      <c r="F348" s="349" t="n">
        <v>8.66</v>
      </c>
      <c r="G348" s="349" t="inlineStr">
        <is>
          <t>200</t>
        </is>
      </c>
      <c r="H348" s="349" t="inlineStr">
        <is>
          <t>Tubo PVC</t>
        </is>
      </c>
      <c r="I348" s="345" t="n">
        <v>0.6</v>
      </c>
      <c r="J348" s="349" t="n">
        <v>4.16</v>
      </c>
      <c r="K348" s="349" t="n">
        <v>0.261894</v>
      </c>
      <c r="L348" s="349" t="inlineStr">
        <is>
          <t>PENDENTE</t>
        </is>
      </c>
    </row>
    <row r="349" ht="15" customHeight="1" s="290">
      <c r="A349" s="295" t="inlineStr">
        <is>
          <t>ISRAEL</t>
        </is>
      </c>
      <c r="B349" s="295" t="inlineStr">
        <is>
          <t>ESGOTO</t>
        </is>
      </c>
      <c r="C349" s="295" t="inlineStr">
        <is>
          <t>T-105</t>
        </is>
      </c>
      <c r="D349" s="334" t="inlineStr">
        <is>
          <t>PI 33</t>
        </is>
      </c>
      <c r="E349" s="334" t="inlineStr">
        <is>
          <t>PI 32</t>
        </is>
      </c>
      <c r="F349" s="334" t="n">
        <v>2.5</v>
      </c>
      <c r="G349" s="334" t="inlineStr">
        <is>
          <t>200</t>
        </is>
      </c>
      <c r="H349" s="334" t="inlineStr">
        <is>
          <t>Tubo PVC</t>
        </is>
      </c>
      <c r="I349" s="340" t="n">
        <v>0.6</v>
      </c>
      <c r="J349" s="334" t="n">
        <v>1.2</v>
      </c>
      <c r="K349" s="334" t="n">
        <v>0.9072</v>
      </c>
      <c r="L349" s="334" t="inlineStr">
        <is>
          <t>PENDENTE</t>
        </is>
      </c>
    </row>
    <row r="350" ht="15" customHeight="1" s="290">
      <c r="A350" s="296" t="inlineStr">
        <is>
          <t>ISRAEL</t>
        </is>
      </c>
      <c r="B350" s="296" t="inlineStr">
        <is>
          <t>ESGOTO</t>
        </is>
      </c>
      <c r="C350" s="296" t="inlineStr">
        <is>
          <t>T-106</t>
        </is>
      </c>
      <c r="D350" s="349" t="inlineStr">
        <is>
          <t>PI 31</t>
        </is>
      </c>
      <c r="E350" s="349" t="inlineStr">
        <is>
          <t>PI 16</t>
        </is>
      </c>
      <c r="F350" s="349" t="n">
        <v>5.36</v>
      </c>
      <c r="G350" s="349" t="inlineStr">
        <is>
          <t>200</t>
        </is>
      </c>
      <c r="H350" s="349" t="inlineStr">
        <is>
          <t>Tubo PVC</t>
        </is>
      </c>
      <c r="I350" s="345" t="n">
        <v>0.58</v>
      </c>
      <c r="J350" s="349" t="n">
        <v>2.48</v>
      </c>
      <c r="K350" s="349" t="n">
        <v>0.022892</v>
      </c>
      <c r="L350" s="349" t="inlineStr">
        <is>
          <t>PENDENTE</t>
        </is>
      </c>
    </row>
    <row r="351" ht="15" customHeight="1" s="290">
      <c r="A351" s="295" t="inlineStr">
        <is>
          <t>ISRAEL</t>
        </is>
      </c>
      <c r="B351" s="295" t="inlineStr">
        <is>
          <t>ESGOTO</t>
        </is>
      </c>
      <c r="C351" s="295" t="inlineStr">
        <is>
          <t>T-107</t>
        </is>
      </c>
      <c r="D351" s="334" t="inlineStr">
        <is>
          <t>PI 31</t>
        </is>
      </c>
      <c r="E351" s="334" t="inlineStr">
        <is>
          <t>PI 16</t>
        </is>
      </c>
      <c r="F351" s="334" t="n">
        <v>2.5</v>
      </c>
      <c r="G351" s="334" t="inlineStr">
        <is>
          <t>200</t>
        </is>
      </c>
      <c r="H351" s="334" t="inlineStr">
        <is>
          <t>Tubo PVC</t>
        </is>
      </c>
      <c r="I351" s="340" t="n">
        <v>0.58</v>
      </c>
      <c r="J351" s="334" t="n">
        <v>1.16</v>
      </c>
      <c r="K351" s="334" t="n">
        <v>0.04908</v>
      </c>
      <c r="L351" s="334" t="inlineStr">
        <is>
          <t>PENDENTE</t>
        </is>
      </c>
    </row>
    <row r="352" ht="15" customHeight="1" s="290">
      <c r="A352" s="296" t="inlineStr">
        <is>
          <t>ISRAEL</t>
        </is>
      </c>
      <c r="B352" s="296" t="inlineStr">
        <is>
          <t>ESGOTO</t>
        </is>
      </c>
      <c r="C352" s="296" t="inlineStr">
        <is>
          <t>T-108</t>
        </is>
      </c>
      <c r="D352" s="349" t="inlineStr">
        <is>
          <t>PI 28</t>
        </is>
      </c>
      <c r="E352" s="349" t="inlineStr">
        <is>
          <t>PI 34</t>
        </is>
      </c>
      <c r="F352" s="349" t="n">
        <v>5.52</v>
      </c>
      <c r="G352" s="349" t="inlineStr">
        <is>
          <t>200</t>
        </is>
      </c>
      <c r="H352" s="349" t="inlineStr">
        <is>
          <t>Tubo PVC</t>
        </is>
      </c>
      <c r="I352" s="345" t="n">
        <v>0.6</v>
      </c>
      <c r="J352" s="349" t="n">
        <v>2.65</v>
      </c>
      <c r="K352" s="349" t="n">
        <v>0.153786</v>
      </c>
      <c r="L352" s="349" t="inlineStr">
        <is>
          <t>PENDENTE</t>
        </is>
      </c>
    </row>
    <row r="353" ht="15" customHeight="1" s="290">
      <c r="A353" s="295" t="inlineStr">
        <is>
          <t>ISRAEL</t>
        </is>
      </c>
      <c r="B353" s="295" t="inlineStr">
        <is>
          <t>ESGOTO</t>
        </is>
      </c>
      <c r="C353" s="295" t="inlineStr">
        <is>
          <t>T-109</t>
        </is>
      </c>
      <c r="D353" s="334" t="inlineStr">
        <is>
          <t>PI 34</t>
        </is>
      </c>
      <c r="E353" s="334" t="inlineStr">
        <is>
          <t>PI 28</t>
        </is>
      </c>
      <c r="F353" s="334" t="n">
        <v>2.5</v>
      </c>
      <c r="G353" s="334" t="inlineStr">
        <is>
          <t>200</t>
        </is>
      </c>
      <c r="H353" s="334" t="inlineStr">
        <is>
          <t>Tubo PVC</t>
        </is>
      </c>
      <c r="I353" s="340" t="n">
        <v>0.6</v>
      </c>
      <c r="J353" s="334" t="n">
        <v>1.2</v>
      </c>
      <c r="K353" s="334" t="n">
        <v>0.33956</v>
      </c>
      <c r="L353" s="334" t="inlineStr">
        <is>
          <t>PENDENTE</t>
        </is>
      </c>
    </row>
    <row r="354" ht="15" customHeight="1" s="290">
      <c r="A354" s="296" t="inlineStr">
        <is>
          <t>ISRAEL</t>
        </is>
      </c>
      <c r="B354" s="296" t="inlineStr">
        <is>
          <t>ESGOTO</t>
        </is>
      </c>
      <c r="C354" s="296" t="inlineStr">
        <is>
          <t>T-110</t>
        </is>
      </c>
      <c r="D354" s="349" t="inlineStr">
        <is>
          <t>PI 15</t>
        </is>
      </c>
      <c r="E354" s="349" t="inlineStr">
        <is>
          <t>PI 34</t>
        </is>
      </c>
      <c r="F354" s="349" t="n">
        <v>24.1</v>
      </c>
      <c r="G354" s="349" t="inlineStr">
        <is>
          <t>200</t>
        </is>
      </c>
      <c r="H354" s="349" t="inlineStr">
        <is>
          <t>Tubo PVC</t>
        </is>
      </c>
      <c r="I354" s="345" t="n">
        <v>0.6</v>
      </c>
      <c r="J354" s="349" t="n">
        <v>11.57</v>
      </c>
      <c r="K354" s="349" t="n">
        <v>0.03771</v>
      </c>
      <c r="L354" s="349" t="inlineStr">
        <is>
          <t>PENDENTE</t>
        </is>
      </c>
    </row>
    <row r="355" ht="15" customHeight="1" s="290">
      <c r="A355" s="295" t="inlineStr">
        <is>
          <t>ISRAEL</t>
        </is>
      </c>
      <c r="B355" s="295" t="inlineStr">
        <is>
          <t>ESGOTO</t>
        </is>
      </c>
      <c r="C355" s="295" t="inlineStr">
        <is>
          <t>T-111</t>
        </is>
      </c>
      <c r="D355" s="334" t="inlineStr">
        <is>
          <t>PI 21</t>
        </is>
      </c>
      <c r="E355" s="334" t="inlineStr">
        <is>
          <t>PI 09</t>
        </is>
      </c>
      <c r="F355" s="334" t="n">
        <v>11.05</v>
      </c>
      <c r="G355" s="334" t="inlineStr">
        <is>
          <t>200</t>
        </is>
      </c>
      <c r="H355" s="334" t="inlineStr">
        <is>
          <t>Tubo PVC</t>
        </is>
      </c>
      <c r="I355" s="340" t="n">
        <v>0.6</v>
      </c>
      <c r="J355" s="334" t="n">
        <v>5.3</v>
      </c>
      <c r="K355" s="334" t="n">
        <v>0.09331200000000001</v>
      </c>
      <c r="L355" s="334" t="inlineStr">
        <is>
          <t>PENDENTE</t>
        </is>
      </c>
    </row>
    <row r="356" ht="15" customHeight="1" s="290">
      <c r="A356" s="296" t="inlineStr">
        <is>
          <t>ISRAEL</t>
        </is>
      </c>
      <c r="B356" s="296" t="inlineStr">
        <is>
          <t>ESGOTO</t>
        </is>
      </c>
      <c r="C356" s="296" t="inlineStr">
        <is>
          <t>T-112</t>
        </is>
      </c>
      <c r="D356" s="349" t="inlineStr">
        <is>
          <t>PI 27</t>
        </is>
      </c>
      <c r="E356" s="349" t="inlineStr">
        <is>
          <t>PI 24</t>
        </is>
      </c>
      <c r="F356" s="349" t="n">
        <v>22.16</v>
      </c>
      <c r="G356" s="349" t="inlineStr">
        <is>
          <t>200</t>
        </is>
      </c>
      <c r="H356" s="349" t="inlineStr">
        <is>
          <t>Tubo PVC</t>
        </is>
      </c>
      <c r="I356" s="345" t="n">
        <v>0.6</v>
      </c>
      <c r="J356" s="349" t="n">
        <v>10.64</v>
      </c>
      <c r="K356" s="349" t="n">
        <v>0.823588</v>
      </c>
      <c r="L356" s="349" t="inlineStr">
        <is>
          <t>PENDENTE</t>
        </is>
      </c>
    </row>
    <row r="357" ht="15" customHeight="1" s="290">
      <c r="A357" s="295" t="inlineStr">
        <is>
          <t>ISRAEL</t>
        </is>
      </c>
      <c r="B357" s="295" t="inlineStr">
        <is>
          <t>ESGOTO</t>
        </is>
      </c>
      <c r="C357" s="295" t="inlineStr">
        <is>
          <t>T-113</t>
        </is>
      </c>
      <c r="D357" s="334" t="inlineStr">
        <is>
          <t>PI 25</t>
        </is>
      </c>
      <c r="E357" s="334" t="inlineStr">
        <is>
          <t>PI 35</t>
        </is>
      </c>
      <c r="F357" s="334" t="n">
        <v>4.96</v>
      </c>
      <c r="G357" s="334" t="inlineStr">
        <is>
          <t>200</t>
        </is>
      </c>
      <c r="H357" s="334" t="inlineStr">
        <is>
          <t>Tubo PVC</t>
        </is>
      </c>
      <c r="I357" s="340" t="n">
        <v>0.6</v>
      </c>
      <c r="J357" s="334" t="n">
        <v>2.38</v>
      </c>
      <c r="K357" s="334" t="n">
        <v>0.663085</v>
      </c>
      <c r="L357" s="334" t="inlineStr">
        <is>
          <t>PENDENTE</t>
        </is>
      </c>
    </row>
    <row r="358" ht="15" customHeight="1" s="290">
      <c r="A358" s="296" t="inlineStr">
        <is>
          <t>ISRAEL</t>
        </is>
      </c>
      <c r="B358" s="296" t="inlineStr">
        <is>
          <t>ESGOTO</t>
        </is>
      </c>
      <c r="C358" s="296" t="inlineStr">
        <is>
          <t>T-114</t>
        </is>
      </c>
      <c r="D358" s="349" t="inlineStr">
        <is>
          <t>PI 35</t>
        </is>
      </c>
      <c r="E358" s="349" t="inlineStr">
        <is>
          <t>PI 25</t>
        </is>
      </c>
      <c r="F358" s="349" t="n">
        <v>2.5</v>
      </c>
      <c r="G358" s="349" t="inlineStr">
        <is>
          <t>200</t>
        </is>
      </c>
      <c r="H358" s="349" t="inlineStr">
        <is>
          <t>Tubo PVC</t>
        </is>
      </c>
      <c r="I358" s="345" t="n">
        <v>0.6</v>
      </c>
      <c r="J358" s="349" t="n">
        <v>1.2</v>
      </c>
      <c r="K358" s="349" t="n">
        <v>1.31556</v>
      </c>
      <c r="L358" s="349" t="inlineStr">
        <is>
          <t>PENDENTE</t>
        </is>
      </c>
    </row>
    <row r="359" ht="15" customHeight="1" s="290">
      <c r="A359" s="295" t="inlineStr">
        <is>
          <t>ISRAEL</t>
        </is>
      </c>
      <c r="B359" s="295" t="inlineStr">
        <is>
          <t>ESGOTO</t>
        </is>
      </c>
      <c r="C359" s="295" t="inlineStr">
        <is>
          <t>T-115</t>
        </is>
      </c>
      <c r="D359" s="334" t="inlineStr">
        <is>
          <t>PI 35</t>
        </is>
      </c>
      <c r="E359" s="334" t="inlineStr">
        <is>
          <t>PI 36</t>
        </is>
      </c>
      <c r="F359" s="334" t="n">
        <v>8.73</v>
      </c>
      <c r="G359" s="334" t="inlineStr">
        <is>
          <t>200</t>
        </is>
      </c>
      <c r="H359" s="334" t="inlineStr">
        <is>
          <t>Tubo PVC</t>
        </is>
      </c>
      <c r="I359" s="340" t="n">
        <v>0.6</v>
      </c>
      <c r="J359" s="334" t="n">
        <v>4.19</v>
      </c>
      <c r="K359" s="334" t="n">
        <v>0.644926</v>
      </c>
      <c r="L359" s="334" t="inlineStr">
        <is>
          <t>PENDENTE</t>
        </is>
      </c>
    </row>
    <row r="360" ht="15" customHeight="1" s="290">
      <c r="A360" s="296" t="inlineStr">
        <is>
          <t>ISRAEL</t>
        </is>
      </c>
      <c r="B360" s="296" t="inlineStr">
        <is>
          <t>ESGOTO</t>
        </is>
      </c>
      <c r="C360" s="296" t="inlineStr">
        <is>
          <t>T-116</t>
        </is>
      </c>
      <c r="D360" s="349" t="inlineStr">
        <is>
          <t>PI 36</t>
        </is>
      </c>
      <c r="E360" s="349" t="inlineStr">
        <is>
          <t>PI 35</t>
        </is>
      </c>
      <c r="F360" s="349" t="n">
        <v>2.5</v>
      </c>
      <c r="G360" s="349" t="inlineStr">
        <is>
          <t>200</t>
        </is>
      </c>
      <c r="H360" s="349" t="inlineStr">
        <is>
          <t>Tubo PVC</t>
        </is>
      </c>
      <c r="I360" s="345" t="n">
        <v>0.6</v>
      </c>
      <c r="J360" s="349" t="n">
        <v>1.2</v>
      </c>
      <c r="K360" s="349" t="n">
        <v>2.25208</v>
      </c>
      <c r="L360" s="349" t="inlineStr">
        <is>
          <t>PENDENTE</t>
        </is>
      </c>
    </row>
    <row r="361" ht="15" customHeight="1" s="290">
      <c r="A361" s="295" t="inlineStr">
        <is>
          <t>ISRAEL</t>
        </is>
      </c>
      <c r="B361" s="295" t="inlineStr">
        <is>
          <t>ESGOTO</t>
        </is>
      </c>
      <c r="C361" s="295" t="inlineStr">
        <is>
          <t>T-117</t>
        </is>
      </c>
      <c r="D361" s="334" t="inlineStr">
        <is>
          <t>PI 36</t>
        </is>
      </c>
      <c r="E361" s="334" t="inlineStr">
        <is>
          <t>PI 37</t>
        </is>
      </c>
      <c r="F361" s="334" t="n">
        <v>10.04</v>
      </c>
      <c r="G361" s="334" t="inlineStr">
        <is>
          <t>200</t>
        </is>
      </c>
      <c r="H361" s="334" t="inlineStr">
        <is>
          <t>Tubo PVC</t>
        </is>
      </c>
      <c r="I361" s="340" t="n">
        <v>0.62</v>
      </c>
      <c r="J361" s="334" t="n">
        <v>5.02</v>
      </c>
      <c r="K361" s="334" t="n">
        <v>1.001295</v>
      </c>
      <c r="L361" s="334" t="inlineStr">
        <is>
          <t>PENDENTE</t>
        </is>
      </c>
    </row>
    <row r="362" ht="15" customHeight="1" s="290">
      <c r="A362" s="296" t="inlineStr">
        <is>
          <t>ISRAEL</t>
        </is>
      </c>
      <c r="B362" s="296" t="inlineStr">
        <is>
          <t>ESGOTO</t>
        </is>
      </c>
      <c r="C362" s="296" t="inlineStr">
        <is>
          <t>T-118</t>
        </is>
      </c>
      <c r="D362" s="349" t="inlineStr">
        <is>
          <t>PI 37</t>
        </is>
      </c>
      <c r="E362" s="349" t="inlineStr">
        <is>
          <t>PI 38</t>
        </is>
      </c>
      <c r="F362" s="349" t="n">
        <v>0.22</v>
      </c>
      <c r="G362" s="349" t="inlineStr">
        <is>
          <t>200</t>
        </is>
      </c>
      <c r="H362" s="349" t="inlineStr">
        <is>
          <t>Tubo PVC</t>
        </is>
      </c>
      <c r="I362" s="345" t="n">
        <v>0.62</v>
      </c>
      <c r="J362" s="349" t="n">
        <v>0.11</v>
      </c>
      <c r="K362" s="349" t="n">
        <v>6.353636</v>
      </c>
      <c r="L362" s="349" t="inlineStr">
        <is>
          <t>PENDENTE</t>
        </is>
      </c>
    </row>
    <row r="363" ht="15" customHeight="1" s="290">
      <c r="A363" s="295" t="inlineStr">
        <is>
          <t>ISRAEL</t>
        </is>
      </c>
      <c r="B363" s="295" t="inlineStr">
        <is>
          <t>ESGOTO</t>
        </is>
      </c>
      <c r="C363" s="295" t="inlineStr">
        <is>
          <t>T-119</t>
        </is>
      </c>
      <c r="D363" s="334" t="inlineStr">
        <is>
          <t>PI 38</t>
        </is>
      </c>
      <c r="E363" s="334" t="inlineStr">
        <is>
          <t>PI 39</t>
        </is>
      </c>
      <c r="F363" s="334" t="n">
        <v>9.93</v>
      </c>
      <c r="G363" s="334" t="inlineStr">
        <is>
          <t>200</t>
        </is>
      </c>
      <c r="H363" s="334" t="inlineStr">
        <is>
          <t>Tubo PVC</t>
        </is>
      </c>
      <c r="I363" s="340" t="n">
        <v>0.6</v>
      </c>
      <c r="J363" s="334" t="n">
        <v>4.77</v>
      </c>
      <c r="K363" s="334" t="n">
        <v>0.059597</v>
      </c>
      <c r="L363" s="334" t="inlineStr">
        <is>
          <t>PENDENTE</t>
        </is>
      </c>
    </row>
    <row r="364" ht="15" customHeight="1" s="290">
      <c r="A364" s="296" t="inlineStr">
        <is>
          <t>ISRAEL</t>
        </is>
      </c>
      <c r="B364" s="296" t="inlineStr">
        <is>
          <t>ESGOTO</t>
        </is>
      </c>
      <c r="C364" s="296" t="inlineStr">
        <is>
          <t>T-120</t>
        </is>
      </c>
      <c r="D364" s="349" t="inlineStr">
        <is>
          <t>PI 39</t>
        </is>
      </c>
      <c r="E364" s="349" t="inlineStr">
        <is>
          <t>PI 38</t>
        </is>
      </c>
      <c r="F364" s="349" t="n">
        <v>2.5</v>
      </c>
      <c r="G364" s="349" t="inlineStr">
        <is>
          <t>200</t>
        </is>
      </c>
      <c r="H364" s="349" t="inlineStr">
        <is>
          <t>Tubo PVC</t>
        </is>
      </c>
      <c r="I364" s="345" t="n">
        <v>0.6</v>
      </c>
      <c r="J364" s="349" t="n">
        <v>1.2</v>
      </c>
      <c r="K364" s="349" t="n">
        <v>0.23672</v>
      </c>
      <c r="L364" s="349" t="inlineStr">
        <is>
          <t>PENDENTE</t>
        </is>
      </c>
    </row>
    <row r="365" ht="15" customHeight="1" s="290">
      <c r="A365" s="295" t="inlineStr">
        <is>
          <t>ISRAEL</t>
        </is>
      </c>
      <c r="B365" s="295" t="inlineStr">
        <is>
          <t>ESGOTO</t>
        </is>
      </c>
      <c r="C365" s="295" t="inlineStr">
        <is>
          <t>T-121</t>
        </is>
      </c>
      <c r="D365" s="334" t="inlineStr">
        <is>
          <t>PI 39</t>
        </is>
      </c>
      <c r="E365" s="334" t="inlineStr">
        <is>
          <t>PI 40</t>
        </is>
      </c>
      <c r="F365" s="334" t="n">
        <v>11.75</v>
      </c>
      <c r="G365" s="334" t="inlineStr">
        <is>
          <t>200</t>
        </is>
      </c>
      <c r="H365" s="334" t="inlineStr">
        <is>
          <t>Tubo PVC</t>
        </is>
      </c>
      <c r="I365" s="340" t="n">
        <v>0.6</v>
      </c>
      <c r="J365" s="334" t="n">
        <v>5.64</v>
      </c>
      <c r="K365" s="334" t="n">
        <v>0.4736</v>
      </c>
      <c r="L365" s="334" t="inlineStr">
        <is>
          <t>PENDENTE</t>
        </is>
      </c>
    </row>
    <row r="366" ht="15" customHeight="1" s="290">
      <c r="A366" s="296" t="inlineStr">
        <is>
          <t>ISRAEL</t>
        </is>
      </c>
      <c r="B366" s="296" t="inlineStr">
        <is>
          <t>ESGOTO</t>
        </is>
      </c>
      <c r="C366" s="296" t="inlineStr">
        <is>
          <t>T-122</t>
        </is>
      </c>
      <c r="D366" s="349" t="inlineStr">
        <is>
          <t>PI 41</t>
        </is>
      </c>
      <c r="E366" s="349" t="inlineStr">
        <is>
          <t>PI 47</t>
        </is>
      </c>
      <c r="F366" s="349" t="n">
        <v>9.83</v>
      </c>
      <c r="G366" s="349" t="inlineStr">
        <is>
          <t>200</t>
        </is>
      </c>
      <c r="H366" s="349" t="inlineStr">
        <is>
          <t>Tubo PVC</t>
        </is>
      </c>
      <c r="I366" s="345" t="n">
        <v>0.6</v>
      </c>
      <c r="J366" s="349" t="n">
        <v>4.72</v>
      </c>
      <c r="K366" s="349" t="n">
        <v>0.163143</v>
      </c>
      <c r="L366" s="349" t="inlineStr">
        <is>
          <t>PENDENTE</t>
        </is>
      </c>
    </row>
    <row r="367" ht="15" customHeight="1" s="290">
      <c r="A367" s="295" t="inlineStr">
        <is>
          <t>ISRAEL</t>
        </is>
      </c>
      <c r="B367" s="295" t="inlineStr">
        <is>
          <t>ESGOTO</t>
        </is>
      </c>
      <c r="C367" s="295" t="inlineStr">
        <is>
          <t>T-123</t>
        </is>
      </c>
      <c r="D367" s="334" t="inlineStr">
        <is>
          <t>PI 40</t>
        </is>
      </c>
      <c r="E367" s="334" t="inlineStr">
        <is>
          <t>PI 41</t>
        </is>
      </c>
      <c r="F367" s="334" t="n">
        <v>11.94</v>
      </c>
      <c r="G367" s="334" t="inlineStr">
        <is>
          <t>200</t>
        </is>
      </c>
      <c r="H367" s="334" t="inlineStr">
        <is>
          <t>Tubo PVC</t>
        </is>
      </c>
      <c r="I367" s="340" t="n">
        <v>0.6</v>
      </c>
      <c r="J367" s="334" t="n">
        <v>5.73</v>
      </c>
      <c r="K367" s="334" t="n">
        <v>0.449037</v>
      </c>
      <c r="L367" s="334" t="inlineStr">
        <is>
          <t>PENDENTE</t>
        </is>
      </c>
    </row>
    <row r="368" ht="15" customHeight="1" s="290">
      <c r="A368" s="296" t="inlineStr">
        <is>
          <t>ISRAEL</t>
        </is>
      </c>
      <c r="B368" s="296" t="inlineStr">
        <is>
          <t>ESGOTO</t>
        </is>
      </c>
      <c r="C368" s="296" t="inlineStr">
        <is>
          <t>T-124</t>
        </is>
      </c>
      <c r="D368" s="349" t="inlineStr">
        <is>
          <t>PI 41</t>
        </is>
      </c>
      <c r="E368" s="349" t="inlineStr">
        <is>
          <t>PI 42</t>
        </is>
      </c>
      <c r="F368" s="349" t="n">
        <v>1.61</v>
      </c>
      <c r="G368" s="349" t="inlineStr">
        <is>
          <t>200</t>
        </is>
      </c>
      <c r="H368" s="349" t="inlineStr">
        <is>
          <t>Tubo PVC</t>
        </is>
      </c>
      <c r="I368" s="345" t="n">
        <v>0.6</v>
      </c>
      <c r="J368" s="349" t="n">
        <v>0.77</v>
      </c>
      <c r="K368" s="349" t="n">
        <v>1.040311</v>
      </c>
      <c r="L368" s="349" t="inlineStr">
        <is>
          <t>PENDENTE</t>
        </is>
      </c>
    </row>
    <row r="369" ht="15" customHeight="1" s="290">
      <c r="A369" s="295" t="inlineStr">
        <is>
          <t>ISRAEL</t>
        </is>
      </c>
      <c r="B369" s="295" t="inlineStr">
        <is>
          <t>ESGOTO</t>
        </is>
      </c>
      <c r="C369" s="295" t="inlineStr">
        <is>
          <t>T-125</t>
        </is>
      </c>
      <c r="D369" s="334" t="inlineStr">
        <is>
          <t>PI 42</t>
        </is>
      </c>
      <c r="E369" s="334" t="inlineStr">
        <is>
          <t>PI 41</t>
        </is>
      </c>
      <c r="F369" s="334" t="n">
        <v>0.97</v>
      </c>
      <c r="G369" s="334" t="inlineStr">
        <is>
          <t>200</t>
        </is>
      </c>
      <c r="H369" s="334" t="inlineStr">
        <is>
          <t>Tubo PVC</t>
        </is>
      </c>
      <c r="I369" s="340" t="n">
        <v>0.6</v>
      </c>
      <c r="J369" s="334" t="n">
        <v>0.47</v>
      </c>
      <c r="K369" s="334" t="n">
        <v>1.726701</v>
      </c>
      <c r="L369" s="334" t="inlineStr">
        <is>
          <t>PENDENTE</t>
        </is>
      </c>
    </row>
    <row r="370" ht="15" customHeight="1" s="290">
      <c r="A370" s="296" t="inlineStr">
        <is>
          <t>ISRAEL</t>
        </is>
      </c>
      <c r="B370" s="296" t="inlineStr">
        <is>
          <t>ESGOTO</t>
        </is>
      </c>
      <c r="C370" s="296" t="inlineStr">
        <is>
          <t>T-126</t>
        </is>
      </c>
      <c r="D370" s="349" t="inlineStr">
        <is>
          <t>PI 42</t>
        </is>
      </c>
      <c r="E370" s="349" t="inlineStr">
        <is>
          <t>PI 43</t>
        </is>
      </c>
      <c r="F370" s="349" t="n">
        <v>4.13</v>
      </c>
      <c r="G370" s="349" t="inlineStr">
        <is>
          <t>200</t>
        </is>
      </c>
      <c r="H370" s="349" t="inlineStr">
        <is>
          <t>Tubo PVC</t>
        </is>
      </c>
      <c r="I370" s="345" t="n">
        <v>0.6</v>
      </c>
      <c r="J370" s="349" t="n">
        <v>1.98</v>
      </c>
      <c r="K370" s="349" t="n">
        <v>0.481453</v>
      </c>
      <c r="L370" s="349" t="inlineStr">
        <is>
          <t>PENDENTE</t>
        </is>
      </c>
    </row>
    <row r="371" ht="15" customHeight="1" s="290">
      <c r="A371" s="295" t="inlineStr">
        <is>
          <t>ISRAEL</t>
        </is>
      </c>
      <c r="B371" s="295" t="inlineStr">
        <is>
          <t>ESGOTO</t>
        </is>
      </c>
      <c r="C371" s="295" t="inlineStr">
        <is>
          <t>T-127</t>
        </is>
      </c>
      <c r="D371" s="334" t="inlineStr">
        <is>
          <t>PI 43</t>
        </is>
      </c>
      <c r="E371" s="334" t="inlineStr">
        <is>
          <t>PI 42</t>
        </is>
      </c>
      <c r="F371" s="334" t="n">
        <v>2.48</v>
      </c>
      <c r="G371" s="334" t="inlineStr">
        <is>
          <t>200</t>
        </is>
      </c>
      <c r="H371" s="334" t="inlineStr">
        <is>
          <t>Tubo PVC</t>
        </is>
      </c>
      <c r="I371" s="340" t="n">
        <v>0.6</v>
      </c>
      <c r="J371" s="334" t="n">
        <v>1.19</v>
      </c>
      <c r="K371" s="334" t="n">
        <v>0.801774</v>
      </c>
      <c r="L371" s="334" t="inlineStr">
        <is>
          <t>PENDENTE</t>
        </is>
      </c>
    </row>
    <row r="372" ht="15" customHeight="1" s="290">
      <c r="A372" s="296" t="inlineStr">
        <is>
          <t>ISRAEL</t>
        </is>
      </c>
      <c r="B372" s="296" t="inlineStr">
        <is>
          <t>ESGOTO</t>
        </is>
      </c>
      <c r="C372" s="296" t="inlineStr">
        <is>
          <t>T-128</t>
        </is>
      </c>
      <c r="D372" s="349" t="inlineStr">
        <is>
          <t>PI 43</t>
        </is>
      </c>
      <c r="E372" s="349" t="inlineStr">
        <is>
          <t>PI 44</t>
        </is>
      </c>
      <c r="F372" s="349" t="n">
        <v>6.58</v>
      </c>
      <c r="G372" s="349" t="inlineStr">
        <is>
          <t>200</t>
        </is>
      </c>
      <c r="H372" s="349" t="inlineStr">
        <is>
          <t>Tubo PVC</t>
        </is>
      </c>
      <c r="I372" s="345" t="n">
        <v>0.6</v>
      </c>
      <c r="J372" s="349" t="n">
        <v>3.16</v>
      </c>
      <c r="K372" s="349" t="n">
        <v>0.031596</v>
      </c>
      <c r="L372" s="349" t="inlineStr">
        <is>
          <t>PENDENTE</t>
        </is>
      </c>
    </row>
    <row r="373" ht="15" customHeight="1" s="290">
      <c r="A373" s="295" t="inlineStr">
        <is>
          <t>ISRAEL</t>
        </is>
      </c>
      <c r="B373" s="295" t="inlineStr">
        <is>
          <t>ESGOTO</t>
        </is>
      </c>
      <c r="C373" s="295" t="inlineStr">
        <is>
          <t>T-129</t>
        </is>
      </c>
      <c r="D373" s="334" t="inlineStr">
        <is>
          <t>PI 44</t>
        </is>
      </c>
      <c r="E373" s="334" t="inlineStr">
        <is>
          <t>PI 43</t>
        </is>
      </c>
      <c r="F373" s="334" t="n">
        <v>2.5</v>
      </c>
      <c r="G373" s="334" t="inlineStr">
        <is>
          <t>200</t>
        </is>
      </c>
      <c r="H373" s="334" t="inlineStr">
        <is>
          <t>Tubo PVC</t>
        </is>
      </c>
      <c r="I373" s="340" t="n">
        <v>0.6</v>
      </c>
      <c r="J373" s="334" t="n">
        <v>1.2</v>
      </c>
      <c r="K373" s="334" t="n">
        <v>0.08316</v>
      </c>
      <c r="L373" s="334" t="inlineStr">
        <is>
          <t>PENDENTE</t>
        </is>
      </c>
    </row>
    <row r="374" ht="15" customHeight="1" s="290">
      <c r="A374" s="296" t="inlineStr">
        <is>
          <t>ISRAEL</t>
        </is>
      </c>
      <c r="B374" s="296" t="inlineStr">
        <is>
          <t>ESGOTO</t>
        </is>
      </c>
      <c r="C374" s="296" t="inlineStr">
        <is>
          <t>T-130</t>
        </is>
      </c>
      <c r="D374" s="349" t="inlineStr">
        <is>
          <t>PI 42</t>
        </is>
      </c>
      <c r="E374" s="349" t="inlineStr">
        <is>
          <t>PI 30</t>
        </is>
      </c>
      <c r="F374" s="349" t="n">
        <v>10.33</v>
      </c>
      <c r="G374" s="349" t="inlineStr">
        <is>
          <t>200</t>
        </is>
      </c>
      <c r="H374" s="349" t="inlineStr">
        <is>
          <t>Tubo PVC</t>
        </is>
      </c>
      <c r="I374" s="345" t="n">
        <v>0.6</v>
      </c>
      <c r="J374" s="349" t="n">
        <v>4.96</v>
      </c>
      <c r="K374" s="349" t="n">
        <v>0.043882</v>
      </c>
      <c r="L374" s="349" t="inlineStr">
        <is>
          <t>PENDENTE</t>
        </is>
      </c>
    </row>
    <row r="375" ht="15" customHeight="1" s="290">
      <c r="A375" s="295" t="inlineStr">
        <is>
          <t>ISRAEL</t>
        </is>
      </c>
      <c r="B375" s="295" t="inlineStr">
        <is>
          <t>ESGOTO</t>
        </is>
      </c>
      <c r="C375" s="295" t="inlineStr">
        <is>
          <t>T-131</t>
        </is>
      </c>
      <c r="D375" s="334" t="inlineStr">
        <is>
          <t>PI 39</t>
        </is>
      </c>
      <c r="E375" s="334" t="inlineStr">
        <is>
          <t>PI 45</t>
        </is>
      </c>
      <c r="F375" s="334" t="n">
        <v>9.33</v>
      </c>
      <c r="G375" s="334" t="inlineStr">
        <is>
          <t>200</t>
        </is>
      </c>
      <c r="H375" s="334" t="inlineStr">
        <is>
          <t>Tubo PVC</t>
        </is>
      </c>
      <c r="I375" s="340" t="n">
        <v>0.6</v>
      </c>
      <c r="J375" s="334" t="n">
        <v>4.48</v>
      </c>
      <c r="K375" s="334" t="n">
        <v>0.607085</v>
      </c>
      <c r="L375" s="334" t="inlineStr">
        <is>
          <t>PENDENTE</t>
        </is>
      </c>
    </row>
    <row r="376" ht="15" customHeight="1" s="290">
      <c r="A376" s="296" t="inlineStr">
        <is>
          <t>ISRAEL</t>
        </is>
      </c>
      <c r="B376" s="296" t="inlineStr">
        <is>
          <t>ESGOTO</t>
        </is>
      </c>
      <c r="C376" s="296" t="inlineStr">
        <is>
          <t>T-132</t>
        </is>
      </c>
      <c r="D376" s="349" t="inlineStr">
        <is>
          <t>PI 39</t>
        </is>
      </c>
      <c r="E376" s="349" t="inlineStr">
        <is>
          <t>PI 45</t>
        </is>
      </c>
      <c r="F376" s="349" t="n">
        <v>2.5</v>
      </c>
      <c r="G376" s="349" t="inlineStr">
        <is>
          <t>200</t>
        </is>
      </c>
      <c r="H376" s="349" t="inlineStr">
        <is>
          <t>Tubo PVC</t>
        </is>
      </c>
      <c r="I376" s="345" t="n">
        <v>0.6</v>
      </c>
      <c r="J376" s="349" t="n">
        <v>1.2</v>
      </c>
      <c r="K376" s="349" t="n">
        <v>2.26564</v>
      </c>
      <c r="L376" s="349" t="inlineStr">
        <is>
          <t>PENDENTE</t>
        </is>
      </c>
    </row>
    <row r="377" ht="15" customHeight="1" s="290">
      <c r="A377" s="295" t="inlineStr">
        <is>
          <t>ISRAEL</t>
        </is>
      </c>
      <c r="B377" s="295" t="inlineStr">
        <is>
          <t>ESGOTO</t>
        </is>
      </c>
      <c r="C377" s="295" t="inlineStr">
        <is>
          <t>T-133</t>
        </is>
      </c>
      <c r="D377" s="334" t="inlineStr">
        <is>
          <t>PI 45</t>
        </is>
      </c>
      <c r="E377" s="334" t="inlineStr">
        <is>
          <t>PI 46</t>
        </is>
      </c>
      <c r="F377" s="334" t="n">
        <v>1.65</v>
      </c>
      <c r="G377" s="334" t="inlineStr">
        <is>
          <t>200</t>
        </is>
      </c>
      <c r="H377" s="334" t="inlineStr">
        <is>
          <t>Tubo PVC</t>
        </is>
      </c>
      <c r="I377" s="340" t="n">
        <v>0.6</v>
      </c>
      <c r="J377" s="334" t="n">
        <v>0.79</v>
      </c>
      <c r="K377" s="334" t="n">
        <v>0.635697</v>
      </c>
      <c r="L377" s="334" t="inlineStr">
        <is>
          <t>PENDENTE</t>
        </is>
      </c>
    </row>
    <row r="378" ht="15" customHeight="1" s="290">
      <c r="A378" s="296" t="inlineStr">
        <is>
          <t>ISRAEL</t>
        </is>
      </c>
      <c r="B378" s="296" t="inlineStr">
        <is>
          <t>ESGOTO</t>
        </is>
      </c>
      <c r="C378" s="296" t="inlineStr">
        <is>
          <t>T-134</t>
        </is>
      </c>
      <c r="D378" s="349" t="inlineStr">
        <is>
          <t>PI 45</t>
        </is>
      </c>
      <c r="E378" s="349" t="inlineStr">
        <is>
          <t>PI 46</t>
        </is>
      </c>
      <c r="F378" s="349" t="n">
        <v>0.99</v>
      </c>
      <c r="G378" s="349" t="inlineStr">
        <is>
          <t>200</t>
        </is>
      </c>
      <c r="H378" s="349" t="inlineStr">
        <is>
          <t>Tubo PVC</t>
        </is>
      </c>
      <c r="I378" s="345" t="n">
        <v>0.6</v>
      </c>
      <c r="J378" s="349" t="n">
        <v>0.48</v>
      </c>
      <c r="K378" s="349" t="n">
        <v>1.059495</v>
      </c>
      <c r="L378" s="349" t="inlineStr">
        <is>
          <t>PENDENTE</t>
        </is>
      </c>
    </row>
    <row r="379" ht="15" customHeight="1" s="290">
      <c r="A379" s="295" t="inlineStr">
        <is>
          <t>ISRAEL</t>
        </is>
      </c>
      <c r="B379" s="295" t="inlineStr">
        <is>
          <t>ESGOTO</t>
        </is>
      </c>
      <c r="C379" s="295" t="inlineStr">
        <is>
          <t>T-135</t>
        </is>
      </c>
      <c r="D379" s="334" t="inlineStr">
        <is>
          <t>PI 46</t>
        </is>
      </c>
      <c r="E379" s="334" t="inlineStr">
        <is>
          <t>PI 01</t>
        </is>
      </c>
      <c r="F379" s="334" t="n">
        <v>30.89</v>
      </c>
      <c r="G379" s="334" t="inlineStr">
        <is>
          <t>200</t>
        </is>
      </c>
      <c r="H379" s="334" t="inlineStr">
        <is>
          <t>Tubo PVC</t>
        </is>
      </c>
      <c r="I379" s="340" t="n">
        <v>0.6</v>
      </c>
      <c r="J379" s="334" t="n">
        <v>14.83</v>
      </c>
      <c r="K379" s="334" t="n">
        <v>0.550191</v>
      </c>
      <c r="L379" s="334" t="inlineStr">
        <is>
          <t>PENDENTE</t>
        </is>
      </c>
    </row>
    <row r="380" ht="15" customHeight="1" s="290">
      <c r="A380" s="296" t="inlineStr">
        <is>
          <t>ISRAEL</t>
        </is>
      </c>
      <c r="B380" s="296" t="inlineStr">
        <is>
          <t>ESGOTO</t>
        </is>
      </c>
      <c r="C380" s="296" t="inlineStr">
        <is>
          <t>T-136</t>
        </is>
      </c>
      <c r="D380" s="349" t="inlineStr">
        <is>
          <t>PI 44</t>
        </is>
      </c>
      <c r="E380" s="349" t="inlineStr">
        <is>
          <t>PI 47</t>
        </is>
      </c>
      <c r="F380" s="349" t="n">
        <v>11.25</v>
      </c>
      <c r="G380" s="349" t="inlineStr">
        <is>
          <t>200</t>
        </is>
      </c>
      <c r="H380" s="349" t="inlineStr">
        <is>
          <t>Tubo PVC</t>
        </is>
      </c>
      <c r="I380" s="345" t="n">
        <v>0.6</v>
      </c>
      <c r="J380" s="349" t="n">
        <v>5.4</v>
      </c>
      <c r="K380" s="349" t="n">
        <v>0.486658</v>
      </c>
      <c r="L380" s="349" t="inlineStr">
        <is>
          <t>PENDENTE</t>
        </is>
      </c>
    </row>
    <row r="381" ht="15" customHeight="1" s="290">
      <c r="A381" s="295" t="inlineStr">
        <is>
          <t>ISRAEL</t>
        </is>
      </c>
      <c r="B381" s="295" t="inlineStr">
        <is>
          <t>ESGOTO</t>
        </is>
      </c>
      <c r="C381" s="295" t="inlineStr">
        <is>
          <t>T-137</t>
        </is>
      </c>
      <c r="D381" s="334" t="inlineStr">
        <is>
          <t>PI 47</t>
        </is>
      </c>
      <c r="E381" s="334" t="inlineStr">
        <is>
          <t>PI 48</t>
        </is>
      </c>
      <c r="F381" s="334" t="n">
        <v>17.14</v>
      </c>
      <c r="G381" s="334" t="inlineStr">
        <is>
          <t>200</t>
        </is>
      </c>
      <c r="H381" s="334" t="inlineStr">
        <is>
          <t>Tubo PVC</t>
        </is>
      </c>
      <c r="I381" s="340" t="n">
        <v>0.6</v>
      </c>
      <c r="J381" s="334" t="n">
        <v>8.23</v>
      </c>
      <c r="K381" s="334" t="n">
        <v>0.468489</v>
      </c>
      <c r="L381" s="334" t="inlineStr">
        <is>
          <t>PENDENTE</t>
        </is>
      </c>
    </row>
    <row r="382" ht="15" customHeight="1" s="290">
      <c r="A382" s="296" t="inlineStr">
        <is>
          <t>ISRAEL</t>
        </is>
      </c>
      <c r="B382" s="296" t="inlineStr">
        <is>
          <t>ESGOTO</t>
        </is>
      </c>
      <c r="C382" s="296" t="inlineStr">
        <is>
          <t>T-138</t>
        </is>
      </c>
      <c r="D382" s="349" t="inlineStr">
        <is>
          <t>PI 48</t>
        </is>
      </c>
      <c r="E382" s="349" t="inlineStr">
        <is>
          <t>PI 49</t>
        </is>
      </c>
      <c r="F382" s="349" t="n">
        <v>9.07</v>
      </c>
      <c r="G382" s="349" t="inlineStr">
        <is>
          <t>200</t>
        </is>
      </c>
      <c r="H382" s="349" t="inlineStr">
        <is>
          <t>Tubo PVC</t>
        </is>
      </c>
      <c r="I382" s="345" t="n">
        <v>0.6</v>
      </c>
      <c r="J382" s="349" t="n">
        <v>4.35</v>
      </c>
      <c r="K382" s="349" t="n">
        <v>0.5478499999999999</v>
      </c>
      <c r="L382" s="349" t="inlineStr">
        <is>
          <t>PENDENTE</t>
        </is>
      </c>
    </row>
    <row r="383" ht="15" customHeight="1" s="290">
      <c r="A383" s="295" t="inlineStr">
        <is>
          <t>ISRAEL</t>
        </is>
      </c>
      <c r="B383" s="295" t="inlineStr">
        <is>
          <t>ESGOTO</t>
        </is>
      </c>
      <c r="C383" s="295" t="inlineStr">
        <is>
          <t>T-139</t>
        </is>
      </c>
      <c r="D383" s="334" t="inlineStr">
        <is>
          <t>PI 48</t>
        </is>
      </c>
      <c r="E383" s="334" t="inlineStr">
        <is>
          <t>PI 49</t>
        </is>
      </c>
      <c r="F383" s="334" t="n">
        <v>2.5</v>
      </c>
      <c r="G383" s="334" t="inlineStr">
        <is>
          <t>200</t>
        </is>
      </c>
      <c r="H383" s="334" t="inlineStr">
        <is>
          <t>Tubo PVC</t>
        </is>
      </c>
      <c r="I383" s="340" t="n">
        <v>0.6</v>
      </c>
      <c r="J383" s="334" t="n">
        <v>1.2</v>
      </c>
      <c r="K383" s="334" t="n">
        <v>1.9876</v>
      </c>
      <c r="L383" s="334" t="inlineStr">
        <is>
          <t>PENDENTE</t>
        </is>
      </c>
    </row>
    <row r="384" ht="15" customHeight="1" s="290">
      <c r="A384" s="296" t="inlineStr">
        <is>
          <t>ISRAEL</t>
        </is>
      </c>
      <c r="B384" s="296" t="inlineStr">
        <is>
          <t>ESGOTO</t>
        </is>
      </c>
      <c r="C384" s="296" t="inlineStr">
        <is>
          <t>T-140</t>
        </is>
      </c>
      <c r="D384" s="349" t="inlineStr">
        <is>
          <t>PI 49</t>
        </is>
      </c>
      <c r="E384" s="349" t="inlineStr">
        <is>
          <t>PI 50</t>
        </is>
      </c>
      <c r="F384" s="349" t="n">
        <v>7.09</v>
      </c>
      <c r="G384" s="349" t="inlineStr">
        <is>
          <t>200</t>
        </is>
      </c>
      <c r="H384" s="349" t="inlineStr">
        <is>
          <t>Tubo PVC</t>
        </is>
      </c>
      <c r="I384" s="345" t="n">
        <v>0.6</v>
      </c>
      <c r="J384" s="349" t="n">
        <v>3.4</v>
      </c>
      <c r="K384" s="349" t="n">
        <v>0.562186</v>
      </c>
      <c r="L384" s="349" t="inlineStr">
        <is>
          <t>PENDENTE</t>
        </is>
      </c>
    </row>
    <row r="385" ht="15" customHeight="1" s="290">
      <c r="A385" s="295" t="inlineStr">
        <is>
          <t>ISRAEL</t>
        </is>
      </c>
      <c r="B385" s="295" t="inlineStr">
        <is>
          <t>ESGOTO</t>
        </is>
      </c>
      <c r="C385" s="295" t="inlineStr">
        <is>
          <t>T-141</t>
        </is>
      </c>
      <c r="D385" s="334" t="inlineStr">
        <is>
          <t>PI 49</t>
        </is>
      </c>
      <c r="E385" s="334" t="inlineStr">
        <is>
          <t>PI 50</t>
        </is>
      </c>
      <c r="F385" s="334" t="n">
        <v>2.5</v>
      </c>
      <c r="G385" s="334" t="inlineStr">
        <is>
          <t>200</t>
        </is>
      </c>
      <c r="H385" s="334" t="inlineStr">
        <is>
          <t>Tubo PVC</t>
        </is>
      </c>
      <c r="I385" s="340" t="n">
        <v>0.6</v>
      </c>
      <c r="J385" s="334" t="n">
        <v>1.2</v>
      </c>
      <c r="K385" s="334" t="n">
        <v>1.59436</v>
      </c>
      <c r="L385" s="334" t="inlineStr">
        <is>
          <t>PENDENTE</t>
        </is>
      </c>
    </row>
    <row r="386" ht="15" customHeight="1" s="290">
      <c r="A386" s="296" t="inlineStr">
        <is>
          <t>ISRAEL</t>
        </is>
      </c>
      <c r="B386" s="296" t="inlineStr">
        <is>
          <t>ESGOTO</t>
        </is>
      </c>
      <c r="C386" s="296" t="inlineStr">
        <is>
          <t>T-142</t>
        </is>
      </c>
      <c r="D386" s="349" t="inlineStr">
        <is>
          <t>PI 50</t>
        </is>
      </c>
      <c r="E386" s="349" t="inlineStr">
        <is>
          <t>PI 51</t>
        </is>
      </c>
      <c r="F386" s="349" t="n">
        <v>10.93</v>
      </c>
      <c r="G386" s="349" t="inlineStr">
        <is>
          <t>200</t>
        </is>
      </c>
      <c r="H386" s="349" t="inlineStr">
        <is>
          <t>Tubo PVC</t>
        </is>
      </c>
      <c r="I386" s="345" t="n">
        <v>0.6</v>
      </c>
      <c r="J386" s="349" t="n">
        <v>5.25</v>
      </c>
      <c r="K386" s="349" t="n">
        <v>0.559698</v>
      </c>
      <c r="L386" s="349" t="inlineStr">
        <is>
          <t>PENDENTE</t>
        </is>
      </c>
    </row>
    <row r="387" ht="15" customHeight="1" s="290">
      <c r="A387" s="295" t="inlineStr">
        <is>
          <t>ISRAEL</t>
        </is>
      </c>
      <c r="B387" s="295" t="inlineStr">
        <is>
          <t>ESGOTO</t>
        </is>
      </c>
      <c r="C387" s="295" t="inlineStr">
        <is>
          <t>T-143</t>
        </is>
      </c>
      <c r="D387" s="334" t="inlineStr">
        <is>
          <t>PI 51</t>
        </is>
      </c>
      <c r="E387" s="334" t="inlineStr">
        <is>
          <t>PI 52</t>
        </is>
      </c>
      <c r="F387" s="334" t="n">
        <v>6.82</v>
      </c>
      <c r="G387" s="334" t="inlineStr">
        <is>
          <t>200</t>
        </is>
      </c>
      <c r="H387" s="334" t="inlineStr">
        <is>
          <t>Tubo PVC</t>
        </is>
      </c>
      <c r="I387" s="340" t="n">
        <v>0.6</v>
      </c>
      <c r="J387" s="334" t="n">
        <v>3.27</v>
      </c>
      <c r="K387" s="334" t="n">
        <v>0.813255</v>
      </c>
      <c r="L387" s="334" t="inlineStr">
        <is>
          <t>PENDENTE</t>
        </is>
      </c>
    </row>
    <row r="388" ht="15" customHeight="1" s="290">
      <c r="A388" s="296" t="inlineStr">
        <is>
          <t>ISRAEL</t>
        </is>
      </c>
      <c r="B388" s="296" t="inlineStr">
        <is>
          <t>ESGOTO</t>
        </is>
      </c>
      <c r="C388" s="296" t="inlineStr">
        <is>
          <t>T-144</t>
        </is>
      </c>
      <c r="D388" s="349" t="inlineStr">
        <is>
          <t>PI 51</t>
        </is>
      </c>
      <c r="E388" s="349" t="inlineStr">
        <is>
          <t>PI 52</t>
        </is>
      </c>
      <c r="F388" s="349" t="n">
        <v>2.5</v>
      </c>
      <c r="G388" s="349" t="inlineStr">
        <is>
          <t>200</t>
        </is>
      </c>
      <c r="H388" s="349" t="inlineStr">
        <is>
          <t>Tubo PVC</t>
        </is>
      </c>
      <c r="I388" s="345" t="n">
        <v>0.6</v>
      </c>
      <c r="J388" s="349" t="n">
        <v>1.2</v>
      </c>
      <c r="K388" s="349" t="n">
        <v>2.21856</v>
      </c>
      <c r="L388" s="349" t="inlineStr">
        <is>
          <t>PENDENTE</t>
        </is>
      </c>
    </row>
    <row r="389" ht="15" customHeight="1" s="290">
      <c r="A389" s="295" t="inlineStr">
        <is>
          <t>ISRAEL</t>
        </is>
      </c>
      <c r="B389" s="295" t="inlineStr">
        <is>
          <t>ESGOTO</t>
        </is>
      </c>
      <c r="C389" s="295" t="inlineStr">
        <is>
          <t>T-145</t>
        </is>
      </c>
      <c r="D389" s="334" t="inlineStr">
        <is>
          <t>PI 52</t>
        </is>
      </c>
      <c r="E389" s="334" t="inlineStr">
        <is>
          <t>PI 53</t>
        </is>
      </c>
      <c r="F389" s="334" t="n">
        <v>3.03</v>
      </c>
      <c r="G389" s="334" t="inlineStr">
        <is>
          <t>200</t>
        </is>
      </c>
      <c r="H389" s="334" t="inlineStr">
        <is>
          <t>Tubo PVC</t>
        </is>
      </c>
      <c r="I389" s="340" t="n">
        <v>0.6</v>
      </c>
      <c r="J389" s="334" t="n">
        <v>1.45</v>
      </c>
      <c r="K389" s="334" t="n">
        <v>0.485215</v>
      </c>
      <c r="L389" s="334" t="inlineStr">
        <is>
          <t>PENDENTE</t>
        </is>
      </c>
    </row>
    <row r="390" ht="15" customHeight="1" s="290">
      <c r="A390" s="296" t="inlineStr">
        <is>
          <t>ISRAEL</t>
        </is>
      </c>
      <c r="B390" s="296" t="inlineStr">
        <is>
          <t>ESGOTO</t>
        </is>
      </c>
      <c r="C390" s="296" t="inlineStr">
        <is>
          <t>T-146</t>
        </is>
      </c>
      <c r="D390" s="349" t="inlineStr">
        <is>
          <t>PI 52</t>
        </is>
      </c>
      <c r="E390" s="349" t="inlineStr">
        <is>
          <t>PI 53</t>
        </is>
      </c>
      <c r="F390" s="349" t="n">
        <v>1.82</v>
      </c>
      <c r="G390" s="349" t="inlineStr">
        <is>
          <t>200</t>
        </is>
      </c>
      <c r="H390" s="349" t="inlineStr">
        <is>
          <t>Tubo PVC</t>
        </is>
      </c>
      <c r="I390" s="345" t="n">
        <v>0.6</v>
      </c>
      <c r="J390" s="349" t="n">
        <v>0.87</v>
      </c>
      <c r="K390" s="349" t="n">
        <v>0.807802</v>
      </c>
      <c r="L390" s="349" t="inlineStr">
        <is>
          <t>PENDENTE</t>
        </is>
      </c>
    </row>
    <row r="391" ht="15" customHeight="1" s="290">
      <c r="A391" s="295" t="inlineStr">
        <is>
          <t>ISRAEL</t>
        </is>
      </c>
      <c r="B391" s="295" t="inlineStr">
        <is>
          <t>ESGOTO</t>
        </is>
      </c>
      <c r="C391" s="295" t="inlineStr">
        <is>
          <t>T-147</t>
        </is>
      </c>
      <c r="D391" s="334" t="inlineStr">
        <is>
          <t>PI 53</t>
        </is>
      </c>
      <c r="E391" s="334" t="inlineStr">
        <is>
          <t>PI 54</t>
        </is>
      </c>
      <c r="F391" s="334" t="n">
        <v>11.56</v>
      </c>
      <c r="G391" s="334" t="inlineStr">
        <is>
          <t>200</t>
        </is>
      </c>
      <c r="H391" s="334" t="inlineStr">
        <is>
          <t>Tubo PVC</t>
        </is>
      </c>
      <c r="I391" s="340" t="n">
        <v>0.6</v>
      </c>
      <c r="J391" s="334" t="n">
        <v>5.55</v>
      </c>
      <c r="K391" s="334" t="n">
        <v>0.180303</v>
      </c>
      <c r="L391" s="334" t="inlineStr">
        <is>
          <t>PENDENTE</t>
        </is>
      </c>
    </row>
    <row r="392" ht="15" customHeight="1" s="290">
      <c r="A392" s="296" t="inlineStr">
        <is>
          <t>ISRAEL</t>
        </is>
      </c>
      <c r="B392" s="296" t="inlineStr">
        <is>
          <t>ESGOTO</t>
        </is>
      </c>
      <c r="C392" s="296" t="inlineStr">
        <is>
          <t>T-148</t>
        </is>
      </c>
      <c r="D392" s="349" t="inlineStr">
        <is>
          <t>PI 54</t>
        </is>
      </c>
      <c r="E392" s="349" t="inlineStr">
        <is>
          <t>PI 55</t>
        </is>
      </c>
      <c r="F392" s="349" t="n">
        <v>5.81</v>
      </c>
      <c r="G392" s="349" t="inlineStr">
        <is>
          <t>200</t>
        </is>
      </c>
      <c r="H392" s="349" t="inlineStr">
        <is>
          <t>Tubo PVC</t>
        </is>
      </c>
      <c r="I392" s="345" t="n">
        <v>0.6</v>
      </c>
      <c r="J392" s="349" t="n">
        <v>2.79</v>
      </c>
      <c r="K392" s="349" t="n">
        <v>0.684974</v>
      </c>
      <c r="L392" s="349" t="inlineStr">
        <is>
          <t>PENDENTE</t>
        </is>
      </c>
    </row>
    <row r="393" ht="15" customHeight="1" s="290">
      <c r="A393" s="295" t="inlineStr">
        <is>
          <t>ISRAEL</t>
        </is>
      </c>
      <c r="B393" s="295" t="inlineStr">
        <is>
          <t>ESGOTO</t>
        </is>
      </c>
      <c r="C393" s="295" t="inlineStr">
        <is>
          <t>T-149</t>
        </is>
      </c>
      <c r="D393" s="334" t="inlineStr">
        <is>
          <t>PI 54</t>
        </is>
      </c>
      <c r="E393" s="334" t="inlineStr">
        <is>
          <t>PI 55</t>
        </is>
      </c>
      <c r="F393" s="334" t="n">
        <v>2.5</v>
      </c>
      <c r="G393" s="334" t="inlineStr">
        <is>
          <t>200</t>
        </is>
      </c>
      <c r="H393" s="334" t="inlineStr">
        <is>
          <t>Tubo PVC</t>
        </is>
      </c>
      <c r="I393" s="340" t="n">
        <v>0.6</v>
      </c>
      <c r="J393" s="334" t="n">
        <v>1.2</v>
      </c>
      <c r="K393" s="334" t="n">
        <v>1.59188</v>
      </c>
      <c r="L393" s="334" t="inlineStr">
        <is>
          <t>PENDENTE</t>
        </is>
      </c>
    </row>
    <row r="394" ht="15" customHeight="1" s="290">
      <c r="A394" s="296" t="inlineStr">
        <is>
          <t>ISRAEL</t>
        </is>
      </c>
      <c r="B394" s="296" t="inlineStr">
        <is>
          <t>ESGOTO</t>
        </is>
      </c>
      <c r="C394" s="296" t="inlineStr">
        <is>
          <t>T-150</t>
        </is>
      </c>
      <c r="D394" s="349" t="inlineStr">
        <is>
          <t>PI 47</t>
        </is>
      </c>
      <c r="E394" s="349" t="inlineStr">
        <is>
          <t>PI 56</t>
        </is>
      </c>
      <c r="F394" s="349" t="n">
        <v>13.03</v>
      </c>
      <c r="G394" s="349" t="inlineStr">
        <is>
          <t>200</t>
        </is>
      </c>
      <c r="H394" s="349" t="inlineStr">
        <is>
          <t>Tubo PVC</t>
        </is>
      </c>
      <c r="I394" s="345" t="n">
        <v>0.61</v>
      </c>
      <c r="J394" s="349" t="n">
        <v>6.35</v>
      </c>
      <c r="K394" s="349" t="n">
        <v>0.005925</v>
      </c>
      <c r="L394" s="349" t="inlineStr">
        <is>
          <t>PENDENTE</t>
        </is>
      </c>
    </row>
    <row r="395" ht="15" customHeight="1" s="290">
      <c r="A395" s="295" t="inlineStr">
        <is>
          <t>ISRAEL</t>
        </is>
      </c>
      <c r="B395" s="295" t="inlineStr">
        <is>
          <t>ESGOTO</t>
        </is>
      </c>
      <c r="C395" s="295" t="inlineStr">
        <is>
          <t>T-151</t>
        </is>
      </c>
      <c r="D395" s="334" t="inlineStr">
        <is>
          <t>PI 56</t>
        </is>
      </c>
      <c r="E395" s="334" t="inlineStr">
        <is>
          <t>PI 57</t>
        </is>
      </c>
      <c r="F395" s="334" t="n">
        <v>14.04</v>
      </c>
      <c r="G395" s="334" t="inlineStr">
        <is>
          <t>200</t>
        </is>
      </c>
      <c r="H395" s="334" t="inlineStr">
        <is>
          <t>Tubo PVC</t>
        </is>
      </c>
      <c r="I395" s="340" t="n">
        <v>0.61</v>
      </c>
      <c r="J395" s="334" t="n">
        <v>6.84</v>
      </c>
      <c r="K395" s="334" t="n">
        <v>0.505791</v>
      </c>
      <c r="L395" s="334" t="inlineStr">
        <is>
          <t>PENDENTE</t>
        </is>
      </c>
    </row>
    <row r="396" ht="15" customHeight="1" s="290">
      <c r="A396" s="296" t="inlineStr">
        <is>
          <t>ISRAEL</t>
        </is>
      </c>
      <c r="B396" s="296" t="inlineStr">
        <is>
          <t>ESGOTO</t>
        </is>
      </c>
      <c r="C396" s="296" t="inlineStr">
        <is>
          <t>T-152</t>
        </is>
      </c>
      <c r="D396" s="349" t="inlineStr">
        <is>
          <t>PI 57</t>
        </is>
      </c>
      <c r="E396" s="349" t="inlineStr">
        <is>
          <t>PI 58</t>
        </is>
      </c>
      <c r="F396" s="349" t="n">
        <v>13.42</v>
      </c>
      <c r="G396" s="349" t="inlineStr">
        <is>
          <t>200</t>
        </is>
      </c>
      <c r="H396" s="349" t="inlineStr">
        <is>
          <t>Tubo PVC</t>
        </is>
      </c>
      <c r="I396" s="345" t="n">
        <v>0.6</v>
      </c>
      <c r="J396" s="349" t="n">
        <v>6.44</v>
      </c>
      <c r="K396" s="349" t="n">
        <v>0.507139</v>
      </c>
      <c r="L396" s="349" t="inlineStr">
        <is>
          <t>PENDENTE</t>
        </is>
      </c>
    </row>
    <row r="397" ht="15" customHeight="1" s="290">
      <c r="A397" s="295" t="inlineStr">
        <is>
          <t>ISRAEL</t>
        </is>
      </c>
      <c r="B397" s="295" t="inlineStr">
        <is>
          <t>ESGOTO</t>
        </is>
      </c>
      <c r="C397" s="295" t="inlineStr">
        <is>
          <t>T-153</t>
        </is>
      </c>
      <c r="D397" s="334" t="inlineStr">
        <is>
          <t>PI 58</t>
        </is>
      </c>
      <c r="E397" s="334" t="inlineStr">
        <is>
          <t>PI 59</t>
        </is>
      </c>
      <c r="F397" s="334" t="n">
        <v>3.39</v>
      </c>
      <c r="G397" s="334" t="inlineStr">
        <is>
          <t>200</t>
        </is>
      </c>
      <c r="H397" s="334" t="inlineStr">
        <is>
          <t>Tubo PVC</t>
        </is>
      </c>
      <c r="I397" s="340" t="n">
        <v>0.6</v>
      </c>
      <c r="J397" s="334" t="n">
        <v>1.63</v>
      </c>
      <c r="K397" s="334" t="n">
        <v>0.903894</v>
      </c>
      <c r="L397" s="334" t="inlineStr">
        <is>
          <t>PENDENTE</t>
        </is>
      </c>
    </row>
    <row r="398" ht="15" customHeight="1" s="290">
      <c r="A398" s="296" t="inlineStr">
        <is>
          <t>ISRAEL</t>
        </is>
      </c>
      <c r="B398" s="296" t="inlineStr">
        <is>
          <t>ESGOTO</t>
        </is>
      </c>
      <c r="C398" s="296" t="inlineStr">
        <is>
          <t>T-154</t>
        </is>
      </c>
      <c r="D398" s="349" t="inlineStr">
        <is>
          <t>PI 58</t>
        </is>
      </c>
      <c r="E398" s="349" t="inlineStr">
        <is>
          <t>PI 59</t>
        </is>
      </c>
      <c r="F398" s="349" t="n">
        <v>2.04</v>
      </c>
      <c r="G398" s="349" t="inlineStr">
        <is>
          <t>200</t>
        </is>
      </c>
      <c r="H398" s="349" t="inlineStr">
        <is>
          <t>Tubo PVC</t>
        </is>
      </c>
      <c r="I398" s="345" t="n">
        <v>0.6</v>
      </c>
      <c r="J398" s="349" t="n">
        <v>0.98</v>
      </c>
      <c r="K398" s="349" t="n">
        <v>1.502059</v>
      </c>
      <c r="L398" s="349" t="inlineStr">
        <is>
          <t>PENDENTE</t>
        </is>
      </c>
    </row>
    <row r="399" ht="15" customHeight="1" s="290">
      <c r="A399" s="295" t="inlineStr">
        <is>
          <t>ISRAEL</t>
        </is>
      </c>
      <c r="B399" s="295" t="inlineStr">
        <is>
          <t>ESGOTO</t>
        </is>
      </c>
      <c r="C399" s="295" t="inlineStr">
        <is>
          <t>T-155</t>
        </is>
      </c>
      <c r="D399" s="334" t="inlineStr">
        <is>
          <t>PI 59</t>
        </is>
      </c>
      <c r="E399" s="334" t="inlineStr">
        <is>
          <t>PI 60</t>
        </is>
      </c>
      <c r="F399" s="334" t="n">
        <v>4.08</v>
      </c>
      <c r="G399" s="334" t="inlineStr">
        <is>
          <t>200</t>
        </is>
      </c>
      <c r="H399" s="334" t="inlineStr">
        <is>
          <t>Tubo PVC</t>
        </is>
      </c>
      <c r="I399" s="340" t="n">
        <v>0.6</v>
      </c>
      <c r="J399" s="334" t="n">
        <v>1.96</v>
      </c>
      <c r="K399" s="334" t="n">
        <v>0.746127</v>
      </c>
      <c r="L399" s="334" t="inlineStr">
        <is>
          <t>PENDENTE</t>
        </is>
      </c>
    </row>
    <row r="400" ht="15" customHeight="1" s="290">
      <c r="A400" s="296" t="inlineStr">
        <is>
          <t>ISRAEL</t>
        </is>
      </c>
      <c r="B400" s="296" t="inlineStr">
        <is>
          <t>ESGOTO</t>
        </is>
      </c>
      <c r="C400" s="296" t="inlineStr">
        <is>
          <t>T-156</t>
        </is>
      </c>
      <c r="D400" s="349" t="inlineStr">
        <is>
          <t>PI 59</t>
        </is>
      </c>
      <c r="E400" s="349" t="inlineStr">
        <is>
          <t>PI 60</t>
        </is>
      </c>
      <c r="F400" s="349" t="n">
        <v>2.45</v>
      </c>
      <c r="G400" s="349" t="inlineStr">
        <is>
          <t>200</t>
        </is>
      </c>
      <c r="H400" s="349" t="inlineStr">
        <is>
          <t>Tubo PVC</t>
        </is>
      </c>
      <c r="I400" s="345" t="n">
        <v>0.6</v>
      </c>
      <c r="J400" s="349" t="n">
        <v>1.18</v>
      </c>
      <c r="K400" s="349" t="n">
        <v>1.242531</v>
      </c>
      <c r="L400" s="349" t="inlineStr">
        <is>
          <t>PENDENTE</t>
        </is>
      </c>
    </row>
    <row r="401" ht="15" customHeight="1" s="290">
      <c r="A401" s="295" t="inlineStr">
        <is>
          <t>ISRAEL</t>
        </is>
      </c>
      <c r="B401" s="295" t="inlineStr">
        <is>
          <t>ESGOTO</t>
        </is>
      </c>
      <c r="C401" s="295" t="inlineStr">
        <is>
          <t>T-157</t>
        </is>
      </c>
      <c r="D401" s="334" t="inlineStr">
        <is>
          <t>PI 60</t>
        </is>
      </c>
      <c r="E401" s="334" t="inlineStr">
        <is>
          <t>PI 61</t>
        </is>
      </c>
      <c r="F401" s="334" t="n">
        <v>3.33</v>
      </c>
      <c r="G401" s="334" t="inlineStr">
        <is>
          <t>200</t>
        </is>
      </c>
      <c r="H401" s="334" t="inlineStr">
        <is>
          <t>Tubo PVC</t>
        </is>
      </c>
      <c r="I401" s="340" t="n">
        <v>0.6</v>
      </c>
      <c r="J401" s="334" t="n">
        <v>1.6</v>
      </c>
      <c r="K401" s="334" t="n">
        <v>0.767267</v>
      </c>
      <c r="L401" s="334" t="inlineStr">
        <is>
          <t>PENDENTE</t>
        </is>
      </c>
    </row>
    <row r="402" ht="15" customHeight="1" s="290">
      <c r="A402" s="296" t="inlineStr">
        <is>
          <t>ISRAEL</t>
        </is>
      </c>
      <c r="B402" s="296" t="inlineStr">
        <is>
          <t>ESGOTO</t>
        </is>
      </c>
      <c r="C402" s="296" t="inlineStr">
        <is>
          <t>T-158</t>
        </is>
      </c>
      <c r="D402" s="349" t="inlineStr">
        <is>
          <t>PI 60</t>
        </is>
      </c>
      <c r="E402" s="349" t="inlineStr">
        <is>
          <t>PI 61</t>
        </is>
      </c>
      <c r="F402" s="349" t="n">
        <v>2</v>
      </c>
      <c r="G402" s="349" t="inlineStr">
        <is>
          <t>200</t>
        </is>
      </c>
      <c r="H402" s="349" t="inlineStr">
        <is>
          <t>Tubo PVC</t>
        </is>
      </c>
      <c r="I402" s="345" t="n">
        <v>0.6</v>
      </c>
      <c r="J402" s="349" t="n">
        <v>0.96</v>
      </c>
      <c r="K402" s="349" t="n">
        <v>1.2775</v>
      </c>
      <c r="L402" s="349" t="inlineStr">
        <is>
          <t>PENDENTE</t>
        </is>
      </c>
    </row>
    <row r="403" ht="15" customHeight="1" s="290">
      <c r="A403" s="295" t="inlineStr">
        <is>
          <t>ISRAEL</t>
        </is>
      </c>
      <c r="B403" s="295" t="inlineStr">
        <is>
          <t>ESGOTO</t>
        </is>
      </c>
      <c r="C403" s="295" t="inlineStr">
        <is>
          <t>T-159</t>
        </is>
      </c>
      <c r="D403" s="334" t="inlineStr">
        <is>
          <t>PI 61</t>
        </is>
      </c>
      <c r="E403" s="334" t="inlineStr">
        <is>
          <t>PI 62</t>
        </is>
      </c>
      <c r="F403" s="334" t="n">
        <v>8.94</v>
      </c>
      <c r="G403" s="334" t="inlineStr">
        <is>
          <t>200</t>
        </is>
      </c>
      <c r="H403" s="334" t="inlineStr">
        <is>
          <t>Tubo PVC</t>
        </is>
      </c>
      <c r="I403" s="340" t="n">
        <v>0.6</v>
      </c>
      <c r="J403" s="334" t="n">
        <v>4.29</v>
      </c>
      <c r="K403" s="334" t="n">
        <v>0.592506</v>
      </c>
      <c r="L403" s="334" t="inlineStr">
        <is>
          <t>PENDENTE</t>
        </is>
      </c>
    </row>
    <row r="404" ht="15" customHeight="1" s="290">
      <c r="A404" s="296" t="inlineStr">
        <is>
          <t>ISRAEL</t>
        </is>
      </c>
      <c r="B404" s="296" t="inlineStr">
        <is>
          <t>ESGOTO</t>
        </is>
      </c>
      <c r="C404" s="296" t="inlineStr">
        <is>
          <t>T-160</t>
        </is>
      </c>
      <c r="D404" s="349" t="inlineStr">
        <is>
          <t>PI 61</t>
        </is>
      </c>
      <c r="E404" s="349" t="inlineStr">
        <is>
          <t>PI 62</t>
        </is>
      </c>
      <c r="F404" s="349" t="n">
        <v>2.5</v>
      </c>
      <c r="G404" s="349" t="inlineStr">
        <is>
          <t>200</t>
        </is>
      </c>
      <c r="H404" s="349" t="inlineStr">
        <is>
          <t>Tubo PVC</t>
        </is>
      </c>
      <c r="I404" s="345" t="n">
        <v>0.6</v>
      </c>
      <c r="J404" s="349" t="n">
        <v>1.2</v>
      </c>
      <c r="K404" s="349" t="n">
        <v>2.1188</v>
      </c>
      <c r="L404" s="349" t="inlineStr">
        <is>
          <t>PENDENTE</t>
        </is>
      </c>
    </row>
    <row r="405" ht="15" customHeight="1" s="290">
      <c r="A405" s="295" t="inlineStr">
        <is>
          <t>ISRAEL</t>
        </is>
      </c>
      <c r="B405" s="295" t="inlineStr">
        <is>
          <t>ESGOTO</t>
        </is>
      </c>
      <c r="C405" s="295" t="inlineStr">
        <is>
          <t>T-161</t>
        </is>
      </c>
      <c r="D405" s="334" t="inlineStr">
        <is>
          <t>PI 62</t>
        </is>
      </c>
      <c r="E405" s="334" t="inlineStr">
        <is>
          <t>PI 63</t>
        </is>
      </c>
      <c r="F405" s="334" t="n">
        <v>19.5</v>
      </c>
      <c r="G405" s="334" t="inlineStr">
        <is>
          <t>200</t>
        </is>
      </c>
      <c r="H405" s="334" t="inlineStr">
        <is>
          <t>Tubo PVC</t>
        </is>
      </c>
      <c r="I405" s="340" t="n">
        <v>0.6</v>
      </c>
      <c r="J405" s="334" t="n">
        <v>9.359999999999999</v>
      </c>
      <c r="K405" s="334" t="n">
        <v>0.466903</v>
      </c>
      <c r="L405" s="334" t="inlineStr">
        <is>
          <t>PENDENTE</t>
        </is>
      </c>
    </row>
    <row r="406" ht="15" customHeight="1" s="290">
      <c r="A406" s="296" t="inlineStr">
        <is>
          <t>ISRAEL</t>
        </is>
      </c>
      <c r="B406" s="296" t="inlineStr">
        <is>
          <t>ESGOTO</t>
        </is>
      </c>
      <c r="C406" s="296" t="inlineStr">
        <is>
          <t>T-162</t>
        </is>
      </c>
      <c r="D406" s="349" t="inlineStr">
        <is>
          <t>PI 63</t>
        </is>
      </c>
      <c r="E406" s="349" t="inlineStr">
        <is>
          <t>PI 64</t>
        </is>
      </c>
      <c r="F406" s="349" t="n">
        <v>1.5</v>
      </c>
      <c r="G406" s="349" t="inlineStr">
        <is>
          <t>200</t>
        </is>
      </c>
      <c r="H406" s="349" t="inlineStr">
        <is>
          <t>Tubo PVC</t>
        </is>
      </c>
      <c r="I406" s="345" t="n">
        <v>0.6</v>
      </c>
      <c r="J406" s="349" t="n">
        <v>0.72</v>
      </c>
      <c r="K406" s="349" t="n">
        <v>0.5086000000000001</v>
      </c>
      <c r="L406" s="349" t="inlineStr">
        <is>
          <t>PENDENTE</t>
        </is>
      </c>
    </row>
    <row r="407" ht="15" customHeight="1" s="290">
      <c r="A407" s="295" t="inlineStr">
        <is>
          <t>ISRAEL</t>
        </is>
      </c>
      <c r="B407" s="295" t="inlineStr">
        <is>
          <t>ESGOTO</t>
        </is>
      </c>
      <c r="C407" s="295" t="inlineStr">
        <is>
          <t>T-163</t>
        </is>
      </c>
      <c r="D407" s="334" t="inlineStr">
        <is>
          <t>PI 59</t>
        </is>
      </c>
      <c r="E407" s="334" t="inlineStr">
        <is>
          <t>PI 50</t>
        </is>
      </c>
      <c r="F407" s="334" t="n">
        <v>18.81</v>
      </c>
      <c r="G407" s="334" t="inlineStr">
        <is>
          <t>200</t>
        </is>
      </c>
      <c r="H407" s="334" t="inlineStr">
        <is>
          <t>Tubo PVC</t>
        </is>
      </c>
      <c r="I407" s="340" t="n">
        <v>0.6</v>
      </c>
      <c r="J407" s="334" t="n">
        <v>9.029999999999999</v>
      </c>
      <c r="K407" s="334" t="n">
        <v>0.003386</v>
      </c>
      <c r="L407" s="334" t="inlineStr">
        <is>
          <t>PENDENTE</t>
        </is>
      </c>
    </row>
    <row r="408" ht="15" customHeight="1" s="290">
      <c r="A408" s="296" t="inlineStr">
        <is>
          <t>ISRAEL</t>
        </is>
      </c>
      <c r="B408" s="296" t="inlineStr">
        <is>
          <t>ESGOTO</t>
        </is>
      </c>
      <c r="C408" s="296" t="inlineStr">
        <is>
          <t>T-164</t>
        </is>
      </c>
      <c r="D408" s="349" t="inlineStr">
        <is>
          <t>PI 52</t>
        </is>
      </c>
      <c r="E408" s="349" t="inlineStr">
        <is>
          <t>PI 68</t>
        </is>
      </c>
      <c r="F408" s="349" t="n">
        <v>18.61</v>
      </c>
      <c r="G408" s="349" t="inlineStr">
        <is>
          <t>200</t>
        </is>
      </c>
      <c r="H408" s="349" t="inlineStr">
        <is>
          <t>Tubo PVC</t>
        </is>
      </c>
      <c r="I408" s="345" t="n">
        <v>0.6</v>
      </c>
      <c r="J408" s="349" t="n">
        <v>8.93</v>
      </c>
      <c r="K408" s="349" t="n">
        <v>0.07504</v>
      </c>
      <c r="L408" s="349" t="inlineStr">
        <is>
          <t>PENDENTE</t>
        </is>
      </c>
    </row>
    <row r="409" ht="15" customHeight="1" s="290">
      <c r="A409" s="295" t="inlineStr">
        <is>
          <t>ISRAEL</t>
        </is>
      </c>
      <c r="B409" s="295" t="inlineStr">
        <is>
          <t>ESGOTO</t>
        </is>
      </c>
      <c r="C409" s="295" t="inlineStr">
        <is>
          <t>T-165</t>
        </is>
      </c>
      <c r="D409" s="334" t="inlineStr">
        <is>
          <t>PI 68</t>
        </is>
      </c>
      <c r="E409" s="334" t="inlineStr">
        <is>
          <t>PI 62</t>
        </is>
      </c>
      <c r="F409" s="334" t="n">
        <v>7.81</v>
      </c>
      <c r="G409" s="334" t="inlineStr">
        <is>
          <t>200</t>
        </is>
      </c>
      <c r="H409" s="334" t="inlineStr">
        <is>
          <t>Tubo PVC</t>
        </is>
      </c>
      <c r="I409" s="340" t="n">
        <v>0.6</v>
      </c>
      <c r="J409" s="334" t="n">
        <v>3.75</v>
      </c>
      <c r="K409" s="334" t="n">
        <v>0.088668</v>
      </c>
      <c r="L409" s="334" t="inlineStr">
        <is>
          <t>PENDENTE</t>
        </is>
      </c>
    </row>
    <row r="410" ht="15" customHeight="1" s="290">
      <c r="A410" s="296" t="inlineStr">
        <is>
          <t>ISRAEL</t>
        </is>
      </c>
      <c r="B410" s="296" t="inlineStr">
        <is>
          <t>ESGOTO</t>
        </is>
      </c>
      <c r="C410" s="296" t="inlineStr">
        <is>
          <t>T-166</t>
        </is>
      </c>
      <c r="D410" s="349" t="inlineStr">
        <is>
          <t>PI 68</t>
        </is>
      </c>
      <c r="E410" s="349" t="inlineStr">
        <is>
          <t>PI 62</t>
        </is>
      </c>
      <c r="F410" s="349" t="n">
        <v>2.5</v>
      </c>
      <c r="G410" s="349" t="inlineStr">
        <is>
          <t>200</t>
        </is>
      </c>
      <c r="H410" s="349" t="inlineStr">
        <is>
          <t>Tubo PVC</t>
        </is>
      </c>
      <c r="I410" s="345" t="n">
        <v>0.6</v>
      </c>
      <c r="J410" s="349" t="n">
        <v>1.2</v>
      </c>
      <c r="K410" s="349" t="n">
        <v>0.277</v>
      </c>
      <c r="L410" s="349" t="inlineStr">
        <is>
          <t>PENDENTE</t>
        </is>
      </c>
    </row>
    <row r="411" ht="15" customHeight="1" s="290">
      <c r="A411" s="295" t="inlineStr">
        <is>
          <t>ISRAEL</t>
        </is>
      </c>
      <c r="B411" s="295" t="inlineStr">
        <is>
          <t>ESGOTO</t>
        </is>
      </c>
      <c r="C411" s="295" t="inlineStr">
        <is>
          <t>T-167</t>
        </is>
      </c>
      <c r="D411" s="334" t="inlineStr">
        <is>
          <t>PI 56</t>
        </is>
      </c>
      <c r="E411" s="334" t="inlineStr">
        <is>
          <t>PI 69</t>
        </is>
      </c>
      <c r="F411" s="334" t="n">
        <v>10.66</v>
      </c>
      <c r="G411" s="334" t="inlineStr">
        <is>
          <t>200</t>
        </is>
      </c>
      <c r="H411" s="334" t="inlineStr">
        <is>
          <t>Tubo PVC</t>
        </is>
      </c>
      <c r="I411" s="340" t="n">
        <v>0.61</v>
      </c>
      <c r="J411" s="334" t="n">
        <v>5.19</v>
      </c>
      <c r="K411" s="334" t="n">
        <v>0.135385</v>
      </c>
      <c r="L411" s="334" t="inlineStr">
        <is>
          <t>PENDENTE</t>
        </is>
      </c>
    </row>
    <row r="412" ht="15" customHeight="1" s="290">
      <c r="A412" s="296" t="inlineStr">
        <is>
          <t>ISRAEL</t>
        </is>
      </c>
      <c r="B412" s="296" t="inlineStr">
        <is>
          <t>ESGOTO</t>
        </is>
      </c>
      <c r="C412" s="296" t="inlineStr">
        <is>
          <t>T-168</t>
        </is>
      </c>
      <c r="D412" s="349" t="inlineStr">
        <is>
          <t>PI 69</t>
        </is>
      </c>
      <c r="E412" s="349" t="inlineStr">
        <is>
          <t>PI 70</t>
        </is>
      </c>
      <c r="F412" s="349" t="n">
        <v>9.800000000000001</v>
      </c>
      <c r="G412" s="349" t="inlineStr">
        <is>
          <t>200</t>
        </is>
      </c>
      <c r="H412" s="349" t="inlineStr">
        <is>
          <t>Tubo PVC</t>
        </is>
      </c>
      <c r="I412" s="345" t="n">
        <v>0.6</v>
      </c>
      <c r="J412" s="349" t="n">
        <v>4.7</v>
      </c>
      <c r="K412" s="349" t="n">
        <v>0.555357</v>
      </c>
      <c r="L412" s="349" t="inlineStr">
        <is>
          <t>PENDENTE</t>
        </is>
      </c>
    </row>
    <row r="413" ht="15" customHeight="1" s="290">
      <c r="A413" s="295" t="inlineStr">
        <is>
          <t>ISRAEL</t>
        </is>
      </c>
      <c r="B413" s="295" t="inlineStr">
        <is>
          <t>ESGOTO</t>
        </is>
      </c>
      <c r="C413" s="295" t="inlineStr">
        <is>
          <t>T-169</t>
        </is>
      </c>
      <c r="D413" s="334" t="inlineStr">
        <is>
          <t>PI 69</t>
        </is>
      </c>
      <c r="E413" s="334" t="inlineStr">
        <is>
          <t>PI 70</t>
        </is>
      </c>
      <c r="F413" s="334" t="n">
        <v>2.5</v>
      </c>
      <c r="G413" s="334" t="inlineStr">
        <is>
          <t>200</t>
        </is>
      </c>
      <c r="H413" s="334" t="inlineStr">
        <is>
          <t>Tubo PVC</t>
        </is>
      </c>
      <c r="I413" s="340" t="n">
        <v>0.6</v>
      </c>
      <c r="J413" s="334" t="n">
        <v>1.2</v>
      </c>
      <c r="K413" s="334" t="n">
        <v>2.177</v>
      </c>
      <c r="L413" s="334" t="inlineStr">
        <is>
          <t>PENDENTE</t>
        </is>
      </c>
    </row>
    <row r="414" ht="15" customHeight="1" s="290">
      <c r="A414" s="296" t="inlineStr">
        <is>
          <t>ISRAEL</t>
        </is>
      </c>
      <c r="B414" s="296" t="inlineStr">
        <is>
          <t>ESGOTO</t>
        </is>
      </c>
      <c r="C414" s="296" t="inlineStr">
        <is>
          <t>T-170</t>
        </is>
      </c>
      <c r="D414" s="349" t="inlineStr">
        <is>
          <t>PI 70</t>
        </is>
      </c>
      <c r="E414" s="349" t="inlineStr">
        <is>
          <t>PI 71</t>
        </is>
      </c>
      <c r="F414" s="349" t="n">
        <v>3.59</v>
      </c>
      <c r="G414" s="349" t="inlineStr">
        <is>
          <t>200</t>
        </is>
      </c>
      <c r="H414" s="349" t="inlineStr">
        <is>
          <t>Tubo PVC</t>
        </is>
      </c>
      <c r="I414" s="345" t="n">
        <v>0.6</v>
      </c>
      <c r="J414" s="349" t="n">
        <v>1.72</v>
      </c>
      <c r="K414" s="349" t="n">
        <v>0.998524</v>
      </c>
      <c r="L414" s="349" t="inlineStr">
        <is>
          <t>PENDENTE</t>
        </is>
      </c>
    </row>
    <row r="415" ht="15" customHeight="1" s="290">
      <c r="A415" s="295" t="inlineStr">
        <is>
          <t>ISRAEL</t>
        </is>
      </c>
      <c r="B415" s="295" t="inlineStr">
        <is>
          <t>ESGOTO</t>
        </is>
      </c>
      <c r="C415" s="295" t="inlineStr">
        <is>
          <t>T-171</t>
        </is>
      </c>
      <c r="D415" s="334" t="inlineStr">
        <is>
          <t>PI 70</t>
        </is>
      </c>
      <c r="E415" s="334" t="inlineStr">
        <is>
          <t>PI 71</t>
        </is>
      </c>
      <c r="F415" s="334" t="n">
        <v>2.16</v>
      </c>
      <c r="G415" s="334" t="inlineStr">
        <is>
          <t>200</t>
        </is>
      </c>
      <c r="H415" s="334" t="inlineStr">
        <is>
          <t>Tubo PVC</t>
        </is>
      </c>
      <c r="I415" s="340" t="n">
        <v>0.6</v>
      </c>
      <c r="J415" s="334" t="n">
        <v>1.04</v>
      </c>
      <c r="K415" s="334" t="n">
        <v>1.659583</v>
      </c>
      <c r="L415" s="334" t="inlineStr">
        <is>
          <t>PENDENTE</t>
        </is>
      </c>
    </row>
    <row r="416" ht="15" customHeight="1" s="290">
      <c r="A416" s="296" t="inlineStr">
        <is>
          <t>ISRAEL</t>
        </is>
      </c>
      <c r="B416" s="296" t="inlineStr">
        <is>
          <t>ESGOTO</t>
        </is>
      </c>
      <c r="C416" s="296" t="inlineStr">
        <is>
          <t>T-172</t>
        </is>
      </c>
      <c r="D416" s="349" t="inlineStr">
        <is>
          <t>PI 71</t>
        </is>
      </c>
      <c r="E416" s="349" t="inlineStr">
        <is>
          <t>PI 72</t>
        </is>
      </c>
      <c r="F416" s="349" t="n">
        <v>5.89</v>
      </c>
      <c r="G416" s="349" t="inlineStr">
        <is>
          <t>200</t>
        </is>
      </c>
      <c r="H416" s="349" t="inlineStr">
        <is>
          <t>Tubo PVC</t>
        </is>
      </c>
      <c r="I416" s="345" t="n">
        <v>0.6</v>
      </c>
      <c r="J416" s="349" t="n">
        <v>2.83</v>
      </c>
      <c r="K416" s="349" t="n">
        <v>0.67781</v>
      </c>
      <c r="L416" s="349" t="inlineStr">
        <is>
          <t>PENDENTE</t>
        </is>
      </c>
    </row>
    <row r="417" ht="15" customHeight="1" s="290">
      <c r="A417" s="295" t="inlineStr">
        <is>
          <t>ISRAEL</t>
        </is>
      </c>
      <c r="B417" s="295" t="inlineStr">
        <is>
          <t>ESGOTO</t>
        </is>
      </c>
      <c r="C417" s="295" t="inlineStr">
        <is>
          <t>T-173</t>
        </is>
      </c>
      <c r="D417" s="334" t="inlineStr">
        <is>
          <t>PI 71</t>
        </is>
      </c>
      <c r="E417" s="334" t="inlineStr">
        <is>
          <t>PI 72</t>
        </is>
      </c>
      <c r="F417" s="334" t="n">
        <v>2.5</v>
      </c>
      <c r="G417" s="334" t="inlineStr">
        <is>
          <t>200</t>
        </is>
      </c>
      <c r="H417" s="334" t="inlineStr">
        <is>
          <t>Tubo PVC</t>
        </is>
      </c>
      <c r="I417" s="340" t="n">
        <v>0.6</v>
      </c>
      <c r="J417" s="334" t="n">
        <v>1.2</v>
      </c>
      <c r="K417" s="334" t="n">
        <v>1.59692</v>
      </c>
      <c r="L417" s="334" t="inlineStr">
        <is>
          <t>PENDENTE</t>
        </is>
      </c>
    </row>
    <row r="418" ht="15" customHeight="1" s="290">
      <c r="A418" s="296" t="inlineStr">
        <is>
          <t>ISRAEL</t>
        </is>
      </c>
      <c r="B418" s="296" t="inlineStr">
        <is>
          <t>ESGOTO</t>
        </is>
      </c>
      <c r="C418" s="296" t="inlineStr">
        <is>
          <t>T-174</t>
        </is>
      </c>
      <c r="D418" s="349" t="inlineStr">
        <is>
          <t>PI 72</t>
        </is>
      </c>
      <c r="E418" s="349" t="inlineStr">
        <is>
          <t>PI 73</t>
        </is>
      </c>
      <c r="F418" s="349" t="n">
        <v>0.64</v>
      </c>
      <c r="G418" s="349" t="inlineStr">
        <is>
          <t>200</t>
        </is>
      </c>
      <c r="H418" s="349" t="inlineStr">
        <is>
          <t>Tubo PVC</t>
        </is>
      </c>
      <c r="I418" s="345" t="n">
        <v>0.6</v>
      </c>
      <c r="J418" s="349" t="n">
        <v>0.31</v>
      </c>
      <c r="K418" s="349" t="n">
        <v>3.576719</v>
      </c>
      <c r="L418" s="349" t="inlineStr">
        <is>
          <t>PENDENTE</t>
        </is>
      </c>
    </row>
    <row r="419" ht="15" customHeight="1" s="290">
      <c r="A419" s="295" t="inlineStr">
        <is>
          <t>ISRAEL</t>
        </is>
      </c>
      <c r="B419" s="295" t="inlineStr">
        <is>
          <t>ESGOTO</t>
        </is>
      </c>
      <c r="C419" s="295" t="inlineStr">
        <is>
          <t>T-175</t>
        </is>
      </c>
      <c r="D419" s="334" t="inlineStr">
        <is>
          <t>PI 72</t>
        </is>
      </c>
      <c r="E419" s="334" t="inlineStr">
        <is>
          <t>PI 73</t>
        </is>
      </c>
      <c r="F419" s="334" t="n">
        <v>0.39</v>
      </c>
      <c r="G419" s="334" t="inlineStr">
        <is>
          <t>200</t>
        </is>
      </c>
      <c r="H419" s="334" t="inlineStr">
        <is>
          <t>Tubo PVC</t>
        </is>
      </c>
      <c r="I419" s="340" t="n">
        <v>0.6</v>
      </c>
      <c r="J419" s="334" t="n">
        <v>0.19</v>
      </c>
      <c r="K419" s="334" t="n">
        <v>5.869487</v>
      </c>
      <c r="L419" s="334" t="inlineStr">
        <is>
          <t>PENDENTE</t>
        </is>
      </c>
    </row>
    <row r="420" ht="15" customHeight="1" s="290">
      <c r="A420" s="296" t="inlineStr">
        <is>
          <t>ISRAEL</t>
        </is>
      </c>
      <c r="B420" s="296" t="inlineStr">
        <is>
          <t>ESGOTO</t>
        </is>
      </c>
      <c r="C420" s="296" t="inlineStr">
        <is>
          <t>T-176</t>
        </is>
      </c>
      <c r="D420" s="349" t="inlineStr">
        <is>
          <t>PI 74</t>
        </is>
      </c>
      <c r="E420" s="349" t="inlineStr">
        <is>
          <t>PI 96</t>
        </is>
      </c>
      <c r="F420" s="349" t="n">
        <v>10.84</v>
      </c>
      <c r="G420" s="349" t="inlineStr">
        <is>
          <t>200</t>
        </is>
      </c>
      <c r="H420" s="349" t="inlineStr">
        <is>
          <t>Tubo PVC</t>
        </is>
      </c>
      <c r="I420" s="345" t="n">
        <v>0.68</v>
      </c>
      <c r="J420" s="349" t="n">
        <v>5.88</v>
      </c>
      <c r="K420" s="349" t="n">
        <v>0.673035</v>
      </c>
      <c r="L420" s="349" t="inlineStr">
        <is>
          <t>PENDENTE</t>
        </is>
      </c>
    </row>
    <row r="421" ht="15" customHeight="1" s="290">
      <c r="A421" s="295" t="inlineStr">
        <is>
          <t>ISRAEL</t>
        </is>
      </c>
      <c r="B421" s="295" t="inlineStr">
        <is>
          <t>ESGOTO</t>
        </is>
      </c>
      <c r="C421" s="295" t="inlineStr">
        <is>
          <t>T-177</t>
        </is>
      </c>
      <c r="D421" s="334" t="inlineStr">
        <is>
          <t>PI 73</t>
        </is>
      </c>
      <c r="E421" s="334" t="inlineStr">
        <is>
          <t>PI 74</t>
        </is>
      </c>
      <c r="F421" s="334" t="n">
        <v>12.09</v>
      </c>
      <c r="G421" s="334" t="inlineStr">
        <is>
          <t>200</t>
        </is>
      </c>
      <c r="H421" s="334" t="inlineStr">
        <is>
          <t>Tubo PVC</t>
        </is>
      </c>
      <c r="I421" s="340" t="n">
        <v>0.6</v>
      </c>
      <c r="J421" s="334" t="n">
        <v>5.8</v>
      </c>
      <c r="K421" s="334" t="n">
        <v>0.6725719999999999</v>
      </c>
      <c r="L421" s="334" t="inlineStr">
        <is>
          <t>PENDENTE</t>
        </is>
      </c>
    </row>
    <row r="422" ht="15" customHeight="1" s="290">
      <c r="A422" s="296" t="inlineStr">
        <is>
          <t>ISRAEL</t>
        </is>
      </c>
      <c r="B422" s="296" t="inlineStr">
        <is>
          <t>ESGOTO</t>
        </is>
      </c>
      <c r="C422" s="296" t="inlineStr">
        <is>
          <t>T-178</t>
        </is>
      </c>
      <c r="D422" s="349" t="inlineStr">
        <is>
          <t>PI 74</t>
        </is>
      </c>
      <c r="E422" s="349" t="inlineStr">
        <is>
          <t>PI 75</t>
        </is>
      </c>
      <c r="F422" s="349" t="n">
        <v>0.53</v>
      </c>
      <c r="G422" s="349" t="inlineStr">
        <is>
          <t>200</t>
        </is>
      </c>
      <c r="H422" s="349" t="inlineStr">
        <is>
          <t>Tubo PVC</t>
        </is>
      </c>
      <c r="I422" s="345" t="n">
        <v>0.6</v>
      </c>
      <c r="J422" s="349" t="n">
        <v>0.25</v>
      </c>
      <c r="K422" s="349" t="n">
        <v>1.070377</v>
      </c>
      <c r="L422" s="349" t="inlineStr">
        <is>
          <t>PENDENTE</t>
        </is>
      </c>
    </row>
    <row r="423" ht="15" customHeight="1" s="290">
      <c r="A423" s="295" t="inlineStr">
        <is>
          <t>ISRAEL</t>
        </is>
      </c>
      <c r="B423" s="295" t="inlineStr">
        <is>
          <t>ESGOTO</t>
        </is>
      </c>
      <c r="C423" s="295" t="inlineStr">
        <is>
          <t>T-179</t>
        </is>
      </c>
      <c r="D423" s="334" t="inlineStr">
        <is>
          <t>PI 74</t>
        </is>
      </c>
      <c r="E423" s="334" t="inlineStr">
        <is>
          <t>PI 75</t>
        </is>
      </c>
      <c r="F423" s="334" t="n">
        <v>0.32</v>
      </c>
      <c r="G423" s="334" t="inlineStr">
        <is>
          <t>200</t>
        </is>
      </c>
      <c r="H423" s="334" t="inlineStr">
        <is>
          <t>Tubo PVC</t>
        </is>
      </c>
      <c r="I423" s="340" t="n">
        <v>0.6</v>
      </c>
      <c r="J423" s="334" t="n">
        <v>0.15</v>
      </c>
      <c r="K423" s="334" t="n">
        <v>1.772812</v>
      </c>
      <c r="L423" s="334" t="inlineStr">
        <is>
          <t>PENDENTE</t>
        </is>
      </c>
    </row>
    <row r="424" ht="15" customHeight="1" s="290">
      <c r="A424" s="296" t="inlineStr">
        <is>
          <t>ISRAEL</t>
        </is>
      </c>
      <c r="B424" s="296" t="inlineStr">
        <is>
          <t>ESGOTO</t>
        </is>
      </c>
      <c r="C424" s="296" t="inlineStr">
        <is>
          <t>T-180</t>
        </is>
      </c>
      <c r="D424" s="349" t="inlineStr">
        <is>
          <t>PI 75</t>
        </is>
      </c>
      <c r="E424" s="349" t="inlineStr">
        <is>
          <t>PI 76</t>
        </is>
      </c>
      <c r="F424" s="349" t="n">
        <v>7.88</v>
      </c>
      <c r="G424" s="349" t="inlineStr">
        <is>
          <t>200</t>
        </is>
      </c>
      <c r="H424" s="349" t="inlineStr">
        <is>
          <t>Tubo PVC</t>
        </is>
      </c>
      <c r="I424" s="345" t="n">
        <v>1.23</v>
      </c>
      <c r="J424" s="349" t="n">
        <v>7.72</v>
      </c>
      <c r="K424" s="349" t="n">
        <v>0.863769</v>
      </c>
      <c r="L424" s="349" t="inlineStr">
        <is>
          <t>PENDENTE</t>
        </is>
      </c>
    </row>
    <row r="425" ht="15" customHeight="1" s="290">
      <c r="A425" s="295" t="inlineStr">
        <is>
          <t>ISRAEL</t>
        </is>
      </c>
      <c r="B425" s="295" t="inlineStr">
        <is>
          <t>ESGOTO</t>
        </is>
      </c>
      <c r="C425" s="295" t="inlineStr">
        <is>
          <t>T-181</t>
        </is>
      </c>
      <c r="D425" s="334" t="inlineStr">
        <is>
          <t>PI 76</t>
        </is>
      </c>
      <c r="E425" s="334" t="inlineStr">
        <is>
          <t>PI 77</t>
        </is>
      </c>
      <c r="F425" s="334" t="n">
        <v>5.6</v>
      </c>
      <c r="G425" s="334" t="inlineStr">
        <is>
          <t>200</t>
        </is>
      </c>
      <c r="H425" s="334" t="inlineStr">
        <is>
          <t>Tubo PVC</t>
        </is>
      </c>
      <c r="I425" s="340" t="n">
        <v>1.43</v>
      </c>
      <c r="J425" s="334" t="n">
        <v>6.38</v>
      </c>
      <c r="K425" s="334" t="n">
        <v>0.013893</v>
      </c>
      <c r="L425" s="334" t="inlineStr">
        <is>
          <t>PENDENTE</t>
        </is>
      </c>
    </row>
    <row r="426" ht="15" customHeight="1" s="290">
      <c r="A426" s="296" t="inlineStr">
        <is>
          <t>ISRAEL</t>
        </is>
      </c>
      <c r="B426" s="296" t="inlineStr">
        <is>
          <t>ESGOTO</t>
        </is>
      </c>
      <c r="C426" s="296" t="inlineStr">
        <is>
          <t>T-182</t>
        </is>
      </c>
      <c r="D426" s="349" t="inlineStr">
        <is>
          <t>PI 77</t>
        </is>
      </c>
      <c r="E426" s="349" t="inlineStr">
        <is>
          <t>PI 78</t>
        </is>
      </c>
      <c r="F426" s="349" t="n">
        <v>8.09</v>
      </c>
      <c r="G426" s="349" t="inlineStr">
        <is>
          <t>200</t>
        </is>
      </c>
      <c r="H426" s="349" t="inlineStr">
        <is>
          <t>Tubo PVC</t>
        </is>
      </c>
      <c r="I426" s="345" t="n">
        <v>0.8</v>
      </c>
      <c r="J426" s="349" t="n">
        <v>5.18</v>
      </c>
      <c r="K426" s="349" t="n">
        <v>0.127849</v>
      </c>
      <c r="L426" s="349" t="inlineStr">
        <is>
          <t>PENDENTE</t>
        </is>
      </c>
    </row>
    <row r="427" ht="15" customHeight="1" s="290">
      <c r="A427" s="295" t="inlineStr">
        <is>
          <t>ISRAEL</t>
        </is>
      </c>
      <c r="B427" s="295" t="inlineStr">
        <is>
          <t>ESGOTO</t>
        </is>
      </c>
      <c r="C427" s="295" t="inlineStr">
        <is>
          <t>T-183</t>
        </is>
      </c>
      <c r="D427" s="334" t="inlineStr">
        <is>
          <t>PI 78</t>
        </is>
      </c>
      <c r="E427" s="334" t="inlineStr">
        <is>
          <t>PI 79</t>
        </is>
      </c>
      <c r="F427" s="334" t="n">
        <v>8.76</v>
      </c>
      <c r="G427" s="334" t="inlineStr">
        <is>
          <t>200</t>
        </is>
      </c>
      <c r="H427" s="334" t="inlineStr">
        <is>
          <t>Tubo PVC</t>
        </is>
      </c>
      <c r="I427" s="340" t="n">
        <v>0.6</v>
      </c>
      <c r="J427" s="334" t="n">
        <v>4.2</v>
      </c>
      <c r="K427" s="334" t="n">
        <v>0.073447</v>
      </c>
      <c r="L427" s="334" t="inlineStr">
        <is>
          <t>PENDENTE</t>
        </is>
      </c>
    </row>
    <row r="428" ht="15" customHeight="1" s="290">
      <c r="A428" s="296" t="inlineStr">
        <is>
          <t>ISRAEL</t>
        </is>
      </c>
      <c r="B428" s="296" t="inlineStr">
        <is>
          <t>ESGOTO</t>
        </is>
      </c>
      <c r="C428" s="296" t="inlineStr">
        <is>
          <t>T-184</t>
        </is>
      </c>
      <c r="D428" s="349" t="inlineStr">
        <is>
          <t>PI 79</t>
        </is>
      </c>
      <c r="E428" s="349" t="inlineStr">
        <is>
          <t>PI 78</t>
        </is>
      </c>
      <c r="F428" s="349" t="n">
        <v>2.5</v>
      </c>
      <c r="G428" s="349" t="inlineStr">
        <is>
          <t>200</t>
        </is>
      </c>
      <c r="H428" s="349" t="inlineStr">
        <is>
          <t>Tubo PVC</t>
        </is>
      </c>
      <c r="I428" s="345" t="n">
        <v>0.6</v>
      </c>
      <c r="J428" s="349" t="n">
        <v>1.2</v>
      </c>
      <c r="K428" s="349" t="n">
        <v>0.25736</v>
      </c>
      <c r="L428" s="349" t="inlineStr">
        <is>
          <t>PENDENTE</t>
        </is>
      </c>
    </row>
    <row r="429" ht="15" customHeight="1" s="290">
      <c r="A429" s="295" t="inlineStr">
        <is>
          <t>ISRAEL</t>
        </is>
      </c>
      <c r="B429" s="295" t="inlineStr">
        <is>
          <t>ESGOTO</t>
        </is>
      </c>
      <c r="C429" s="295" t="inlineStr">
        <is>
          <t>T-185</t>
        </is>
      </c>
      <c r="D429" s="334" t="inlineStr">
        <is>
          <t>PI 79</t>
        </is>
      </c>
      <c r="E429" s="334" t="inlineStr">
        <is>
          <t>PI 80</t>
        </is>
      </c>
      <c r="F429" s="334" t="n">
        <v>12.07</v>
      </c>
      <c r="G429" s="334" t="inlineStr">
        <is>
          <t>200</t>
        </is>
      </c>
      <c r="H429" s="334" t="inlineStr">
        <is>
          <t>Tubo PVC</t>
        </is>
      </c>
      <c r="I429" s="340" t="n">
        <v>0.6</v>
      </c>
      <c r="J429" s="334" t="n">
        <v>5.79</v>
      </c>
      <c r="K429" s="334" t="n">
        <v>0.657415</v>
      </c>
      <c r="L429" s="334" t="inlineStr">
        <is>
          <t>PENDENTE</t>
        </is>
      </c>
    </row>
    <row r="430" ht="15" customHeight="1" s="290">
      <c r="A430" s="296" t="inlineStr">
        <is>
          <t>ISRAEL</t>
        </is>
      </c>
      <c r="B430" s="296" t="inlineStr">
        <is>
          <t>ESGOTO</t>
        </is>
      </c>
      <c r="C430" s="296" t="inlineStr">
        <is>
          <t>T-186</t>
        </is>
      </c>
      <c r="D430" s="349" t="inlineStr">
        <is>
          <t>PI 80</t>
        </is>
      </c>
      <c r="E430" s="349" t="inlineStr">
        <is>
          <t>PI 81</t>
        </is>
      </c>
      <c r="F430" s="349" t="n">
        <v>12.34</v>
      </c>
      <c r="G430" s="349" t="inlineStr">
        <is>
          <t>200</t>
        </is>
      </c>
      <c r="H430" s="349" t="inlineStr">
        <is>
          <t>Tubo PVC</t>
        </is>
      </c>
      <c r="I430" s="345" t="n">
        <v>0.6</v>
      </c>
      <c r="J430" s="349" t="n">
        <v>5.92</v>
      </c>
      <c r="K430" s="349" t="n">
        <v>0.220024</v>
      </c>
      <c r="L430" s="349" t="inlineStr">
        <is>
          <t>PENDENTE</t>
        </is>
      </c>
    </row>
    <row r="431" ht="15" customHeight="1" s="290">
      <c r="A431" s="295" t="inlineStr">
        <is>
          <t>ISRAEL</t>
        </is>
      </c>
      <c r="B431" s="295" t="inlineStr">
        <is>
          <t>ESGOTO</t>
        </is>
      </c>
      <c r="C431" s="295" t="inlineStr">
        <is>
          <t>T-187</t>
        </is>
      </c>
      <c r="D431" s="334" t="inlineStr">
        <is>
          <t>PI 81</t>
        </is>
      </c>
      <c r="E431" s="334" t="inlineStr">
        <is>
          <t>PI 82</t>
        </is>
      </c>
      <c r="F431" s="334" t="n">
        <v>9.23</v>
      </c>
      <c r="G431" s="334" t="inlineStr">
        <is>
          <t>200</t>
        </is>
      </c>
      <c r="H431" s="334" t="inlineStr">
        <is>
          <t>Tubo PVC</t>
        </is>
      </c>
      <c r="I431" s="340" t="n">
        <v>0.6</v>
      </c>
      <c r="J431" s="334" t="n">
        <v>4.43</v>
      </c>
      <c r="K431" s="334" t="n">
        <v>0.153987</v>
      </c>
      <c r="L431" s="334" t="inlineStr">
        <is>
          <t>PENDENTE</t>
        </is>
      </c>
    </row>
    <row r="432" ht="15" customHeight="1" s="290">
      <c r="A432" s="296" t="inlineStr">
        <is>
          <t>ISRAEL</t>
        </is>
      </c>
      <c r="B432" s="296" t="inlineStr">
        <is>
          <t>ESGOTO</t>
        </is>
      </c>
      <c r="C432" s="296" t="inlineStr">
        <is>
          <t>T-188</t>
        </is>
      </c>
      <c r="D432" s="349" t="inlineStr">
        <is>
          <t>PI 81</t>
        </is>
      </c>
      <c r="E432" s="349" t="inlineStr">
        <is>
          <t>PI 82</t>
        </is>
      </c>
      <c r="F432" s="349" t="n">
        <v>2.5</v>
      </c>
      <c r="G432" s="349" t="inlineStr">
        <is>
          <t>200</t>
        </is>
      </c>
      <c r="H432" s="349" t="inlineStr">
        <is>
          <t>Tubo PVC</t>
        </is>
      </c>
      <c r="I432" s="345" t="n">
        <v>0.6</v>
      </c>
      <c r="J432" s="349" t="n">
        <v>1.2</v>
      </c>
      <c r="K432" s="349" t="n">
        <v>0.56852</v>
      </c>
      <c r="L432" s="349" t="inlineStr">
        <is>
          <t>PENDENTE</t>
        </is>
      </c>
    </row>
    <row r="433" ht="15" customHeight="1" s="290">
      <c r="A433" s="295" t="inlineStr">
        <is>
          <t>ISRAEL</t>
        </is>
      </c>
      <c r="B433" s="295" t="inlineStr">
        <is>
          <t>ESGOTO</t>
        </is>
      </c>
      <c r="C433" s="295" t="inlineStr">
        <is>
          <t>T-189</t>
        </is>
      </c>
      <c r="D433" s="334" t="inlineStr">
        <is>
          <t>PI 82</t>
        </is>
      </c>
      <c r="E433" s="334" t="inlineStr">
        <is>
          <t>PI 83</t>
        </is>
      </c>
      <c r="F433" s="334" t="n">
        <v>16.27</v>
      </c>
      <c r="G433" s="334" t="inlineStr">
        <is>
          <t>200</t>
        </is>
      </c>
      <c r="H433" s="334" t="inlineStr">
        <is>
          <t>Tubo PVC</t>
        </is>
      </c>
      <c r="I433" s="340" t="n">
        <v>0.6</v>
      </c>
      <c r="J433" s="334" t="n">
        <v>7.81</v>
      </c>
      <c r="K433" s="334" t="n">
        <v>0.218082</v>
      </c>
      <c r="L433" s="334" t="inlineStr">
        <is>
          <t>PENDENTE</t>
        </is>
      </c>
    </row>
    <row r="434" ht="15" customHeight="1" s="290">
      <c r="A434" s="296" t="inlineStr">
        <is>
          <t>ISRAEL</t>
        </is>
      </c>
      <c r="B434" s="296" t="inlineStr">
        <is>
          <t>ESGOTO</t>
        </is>
      </c>
      <c r="C434" s="296" t="inlineStr">
        <is>
          <t>T-190</t>
        </is>
      </c>
      <c r="D434" s="349" t="inlineStr">
        <is>
          <t>PI 83</t>
        </is>
      </c>
      <c r="E434" s="349" t="inlineStr">
        <is>
          <t>PI 84</t>
        </is>
      </c>
      <c r="F434" s="349" t="n">
        <v>15.74</v>
      </c>
      <c r="G434" s="349" t="inlineStr">
        <is>
          <t>200</t>
        </is>
      </c>
      <c r="H434" s="349" t="inlineStr">
        <is>
          <t>Tubo PVC</t>
        </is>
      </c>
      <c r="I434" s="345" t="n">
        <v>0.6</v>
      </c>
      <c r="J434" s="349" t="n">
        <v>7.56</v>
      </c>
      <c r="K434" s="349" t="n">
        <v>0.179581</v>
      </c>
      <c r="L434" s="349" t="inlineStr">
        <is>
          <t>PENDENTE</t>
        </is>
      </c>
    </row>
    <row r="435" ht="15" customHeight="1" s="290">
      <c r="A435" s="295" t="inlineStr">
        <is>
          <t>ISRAEL</t>
        </is>
      </c>
      <c r="B435" s="295" t="inlineStr">
        <is>
          <t>ESGOTO</t>
        </is>
      </c>
      <c r="C435" s="295" t="inlineStr">
        <is>
          <t>T-191</t>
        </is>
      </c>
      <c r="D435" s="334" t="inlineStr">
        <is>
          <t>PI 85</t>
        </is>
      </c>
      <c r="E435" s="334" t="inlineStr">
        <is>
          <t>PI 84</t>
        </is>
      </c>
      <c r="F435" s="334" t="n">
        <v>8.98</v>
      </c>
      <c r="G435" s="334" t="inlineStr">
        <is>
          <t>200</t>
        </is>
      </c>
      <c r="H435" s="334" t="inlineStr">
        <is>
          <t>Tubo PVC</t>
        </is>
      </c>
      <c r="I435" s="340" t="n">
        <v>0.6</v>
      </c>
      <c r="J435" s="334" t="n">
        <v>4.31</v>
      </c>
      <c r="K435" s="334" t="n">
        <v>0.745312</v>
      </c>
      <c r="L435" s="334" t="inlineStr">
        <is>
          <t>PENDENTE</t>
        </is>
      </c>
    </row>
    <row r="436" ht="15" customHeight="1" s="290">
      <c r="A436" s="296" t="inlineStr">
        <is>
          <t>ISRAEL</t>
        </is>
      </c>
      <c r="B436" s="296" t="inlineStr">
        <is>
          <t>ESGOTO</t>
        </is>
      </c>
      <c r="C436" s="296" t="inlineStr">
        <is>
          <t>T-192</t>
        </is>
      </c>
      <c r="D436" s="349" t="inlineStr">
        <is>
          <t>PI 84</t>
        </is>
      </c>
      <c r="E436" s="349" t="inlineStr">
        <is>
          <t>PI 85</t>
        </is>
      </c>
      <c r="F436" s="349" t="n">
        <v>12.09</v>
      </c>
      <c r="G436" s="349" t="inlineStr">
        <is>
          <t>200</t>
        </is>
      </c>
      <c r="H436" s="349" t="inlineStr">
        <is>
          <t>Tubo PVC</t>
        </is>
      </c>
      <c r="I436" s="345" t="n">
        <v>0.6</v>
      </c>
      <c r="J436" s="349" t="n">
        <v>5.8</v>
      </c>
      <c r="K436" s="349" t="n">
        <v>0.55359</v>
      </c>
      <c r="L436" s="349" t="inlineStr">
        <is>
          <t>PENDENTE</t>
        </is>
      </c>
    </row>
    <row r="437" ht="15" customHeight="1" s="290">
      <c r="A437" s="295" t="inlineStr">
        <is>
          <t>ISRAEL</t>
        </is>
      </c>
      <c r="B437" s="295" t="inlineStr">
        <is>
          <t>ESGOTO</t>
        </is>
      </c>
      <c r="C437" s="295" t="inlineStr">
        <is>
          <t>T-193</t>
        </is>
      </c>
      <c r="D437" s="334" t="inlineStr">
        <is>
          <t>PI 85</t>
        </is>
      </c>
      <c r="E437" s="334" t="inlineStr">
        <is>
          <t>PI 212</t>
        </is>
      </c>
      <c r="F437" s="334" t="n">
        <v>1.14</v>
      </c>
      <c r="G437" s="334" t="inlineStr">
        <is>
          <t>200</t>
        </is>
      </c>
      <c r="H437" s="334" t="inlineStr">
        <is>
          <t>Tubo PVC</t>
        </is>
      </c>
      <c r="I437" s="340" t="n">
        <v>0.6</v>
      </c>
      <c r="J437" s="334" t="n">
        <v>0.55</v>
      </c>
      <c r="K437" s="334" t="n">
        <v>1.241316</v>
      </c>
      <c r="L437" s="334" t="inlineStr">
        <is>
          <t>PENDENTE</t>
        </is>
      </c>
    </row>
    <row r="438" ht="15" customHeight="1" s="290">
      <c r="A438" s="296" t="inlineStr">
        <is>
          <t>ISRAEL</t>
        </is>
      </c>
      <c r="B438" s="296" t="inlineStr">
        <is>
          <t>ESGOTO</t>
        </is>
      </c>
      <c r="C438" s="296" t="inlineStr">
        <is>
          <t>T-194</t>
        </is>
      </c>
      <c r="D438" s="349" t="inlineStr">
        <is>
          <t>PI 85</t>
        </is>
      </c>
      <c r="E438" s="349" t="inlineStr">
        <is>
          <t>PI 212</t>
        </is>
      </c>
      <c r="F438" s="349" t="n">
        <v>0.68</v>
      </c>
      <c r="G438" s="349" t="inlineStr">
        <is>
          <t>200</t>
        </is>
      </c>
      <c r="H438" s="349" t="inlineStr">
        <is>
          <t>Tubo PVC</t>
        </is>
      </c>
      <c r="I438" s="345" t="n">
        <v>0.6</v>
      </c>
      <c r="J438" s="349" t="n">
        <v>0.33</v>
      </c>
      <c r="K438" s="349" t="n">
        <v>2.081029</v>
      </c>
      <c r="L438" s="349" t="inlineStr">
        <is>
          <t>PENDENTE</t>
        </is>
      </c>
    </row>
    <row r="439" ht="15" customHeight="1" s="290">
      <c r="A439" s="295" t="inlineStr">
        <is>
          <t>ISRAEL</t>
        </is>
      </c>
      <c r="B439" s="295" t="inlineStr">
        <is>
          <t>ESGOTO</t>
        </is>
      </c>
      <c r="C439" s="295" t="inlineStr">
        <is>
          <t>T-195</t>
        </is>
      </c>
      <c r="D439" s="334" t="inlineStr">
        <is>
          <t>PI 64</t>
        </is>
      </c>
      <c r="E439" s="334" t="inlineStr">
        <is>
          <t>PI 63</t>
        </is>
      </c>
      <c r="F439" s="334" t="n">
        <v>0.9</v>
      </c>
      <c r="G439" s="334" t="inlineStr">
        <is>
          <t>200</t>
        </is>
      </c>
      <c r="H439" s="334" t="inlineStr">
        <is>
          <t>Tubo PVC</t>
        </is>
      </c>
      <c r="I439" s="340" t="n">
        <v>0.6</v>
      </c>
      <c r="J439" s="334" t="n">
        <v>0.43</v>
      </c>
      <c r="K439" s="334" t="n">
        <v>0.8476669999999999</v>
      </c>
      <c r="L439" s="334" t="inlineStr">
        <is>
          <t>PENDENTE</t>
        </is>
      </c>
    </row>
    <row r="440" ht="15" customHeight="1" s="290">
      <c r="A440" s="296" t="inlineStr">
        <is>
          <t>ISRAEL</t>
        </is>
      </c>
      <c r="B440" s="296" t="inlineStr">
        <is>
          <t>ESGOTO</t>
        </is>
      </c>
      <c r="C440" s="296" t="inlineStr">
        <is>
          <t>T-196</t>
        </is>
      </c>
      <c r="D440" s="349" t="inlineStr">
        <is>
          <t>PI 63</t>
        </is>
      </c>
      <c r="E440" s="349" t="inlineStr">
        <is>
          <t>PI 80</t>
        </is>
      </c>
      <c r="F440" s="349" t="n">
        <v>6.74</v>
      </c>
      <c r="G440" s="349" t="inlineStr">
        <is>
          <t>200</t>
        </is>
      </c>
      <c r="H440" s="349" t="inlineStr">
        <is>
          <t>Tubo PVC</t>
        </is>
      </c>
      <c r="I440" s="345" t="n">
        <v>0.6</v>
      </c>
      <c r="J440" s="349" t="n">
        <v>3.24</v>
      </c>
      <c r="K440" s="349" t="n">
        <v>0.240356</v>
      </c>
      <c r="L440" s="349" t="inlineStr">
        <is>
          <t>PENDENTE</t>
        </is>
      </c>
    </row>
    <row r="441" ht="15" customHeight="1" s="290">
      <c r="A441" s="295" t="inlineStr">
        <is>
          <t>ISRAEL</t>
        </is>
      </c>
      <c r="B441" s="295" t="inlineStr">
        <is>
          <t>ESGOTO</t>
        </is>
      </c>
      <c r="C441" s="295" t="inlineStr">
        <is>
          <t>T-197</t>
        </is>
      </c>
      <c r="D441" s="334" t="inlineStr">
        <is>
          <t>PI 63</t>
        </is>
      </c>
      <c r="E441" s="334" t="inlineStr">
        <is>
          <t>PI 80</t>
        </is>
      </c>
      <c r="F441" s="334" t="n">
        <v>2.5</v>
      </c>
      <c r="G441" s="334" t="inlineStr">
        <is>
          <t>200</t>
        </is>
      </c>
      <c r="H441" s="334" t="inlineStr">
        <is>
          <t>Tubo PVC</t>
        </is>
      </c>
      <c r="I441" s="340" t="n">
        <v>0.6</v>
      </c>
      <c r="J441" s="334" t="n">
        <v>1.2</v>
      </c>
      <c r="K441" s="334" t="n">
        <v>0.648</v>
      </c>
      <c r="L441" s="334" t="inlineStr">
        <is>
          <t>PENDENTE</t>
        </is>
      </c>
    </row>
    <row r="442" ht="15" customHeight="1" s="290">
      <c r="A442" s="296" t="inlineStr">
        <is>
          <t>ISRAEL</t>
        </is>
      </c>
      <c r="B442" s="296" t="inlineStr">
        <is>
          <t>ESGOTO</t>
        </is>
      </c>
      <c r="C442" s="296" t="inlineStr">
        <is>
          <t>T-198</t>
        </is>
      </c>
      <c r="D442" s="349" t="inlineStr">
        <is>
          <t>PI 78</t>
        </is>
      </c>
      <c r="E442" s="349" t="inlineStr">
        <is>
          <t>PI 81</t>
        </is>
      </c>
      <c r="F442" s="349" t="n">
        <v>12.42</v>
      </c>
      <c r="G442" s="349" t="inlineStr">
        <is>
          <t>200</t>
        </is>
      </c>
      <c r="H442" s="349" t="inlineStr">
        <is>
          <t>Tubo PVC</t>
        </is>
      </c>
      <c r="I442" s="345" t="n">
        <v>0.6</v>
      </c>
      <c r="J442" s="349" t="n">
        <v>5.96</v>
      </c>
      <c r="K442" s="349" t="n">
        <v>0.805692</v>
      </c>
      <c r="L442" s="349" t="inlineStr">
        <is>
          <t>PENDENTE</t>
        </is>
      </c>
    </row>
    <row r="443" ht="15" customHeight="1" s="290">
      <c r="A443" s="295" t="inlineStr">
        <is>
          <t>ISRAEL</t>
        </is>
      </c>
      <c r="B443" s="295" t="inlineStr">
        <is>
          <t>ESGOTO</t>
        </is>
      </c>
      <c r="C443" s="295" t="inlineStr">
        <is>
          <t>T-199</t>
        </is>
      </c>
      <c r="D443" s="334" t="inlineStr">
        <is>
          <t>PI 77</t>
        </is>
      </c>
      <c r="E443" s="334" t="inlineStr">
        <is>
          <t>PI 82</t>
        </is>
      </c>
      <c r="F443" s="334" t="n">
        <v>12.51</v>
      </c>
      <c r="G443" s="334" t="inlineStr">
        <is>
          <t>200</t>
        </is>
      </c>
      <c r="H443" s="334" t="inlineStr">
        <is>
          <t>Tubo PVC</t>
        </is>
      </c>
      <c r="I443" s="340" t="n">
        <v>0.8</v>
      </c>
      <c r="J443" s="334" t="n">
        <v>8.01</v>
      </c>
      <c r="K443" s="334" t="n">
        <v>0.830831</v>
      </c>
      <c r="L443" s="334" t="inlineStr">
        <is>
          <t>PENDENTE</t>
        </is>
      </c>
    </row>
    <row r="444" ht="15" customHeight="1" s="290">
      <c r="A444" s="296" t="inlineStr">
        <is>
          <t>ISRAEL</t>
        </is>
      </c>
      <c r="B444" s="296" t="inlineStr">
        <is>
          <t>ESGOTO</t>
        </is>
      </c>
      <c r="C444" s="296" t="inlineStr">
        <is>
          <t>T-200</t>
        </is>
      </c>
      <c r="D444" s="349" t="inlineStr">
        <is>
          <t>PI 55</t>
        </is>
      </c>
      <c r="E444" s="349" t="inlineStr">
        <is>
          <t>PI 65</t>
        </is>
      </c>
      <c r="F444" s="349" t="n">
        <v>22.28</v>
      </c>
      <c r="G444" s="349" t="inlineStr">
        <is>
          <t>200</t>
        </is>
      </c>
      <c r="H444" s="349" t="inlineStr">
        <is>
          <t>Tubo PVC</t>
        </is>
      </c>
      <c r="I444" s="345" t="n">
        <v>0.6</v>
      </c>
      <c r="J444" s="349" t="n">
        <v>10.69</v>
      </c>
      <c r="K444" s="349" t="n">
        <v>0.041993</v>
      </c>
      <c r="L444" s="349" t="inlineStr">
        <is>
          <t>PENDENTE</t>
        </is>
      </c>
    </row>
    <row r="445" ht="15" customHeight="1" s="290">
      <c r="A445" s="295" t="inlineStr">
        <is>
          <t>ISRAEL</t>
        </is>
      </c>
      <c r="B445" s="295" t="inlineStr">
        <is>
          <t>ESGOTO</t>
        </is>
      </c>
      <c r="C445" s="295" t="inlineStr">
        <is>
          <t>T-201</t>
        </is>
      </c>
      <c r="D445" s="334" t="inlineStr">
        <is>
          <t>PI 65</t>
        </is>
      </c>
      <c r="E445" s="334" t="inlineStr">
        <is>
          <t>PI 66</t>
        </is>
      </c>
      <c r="F445" s="334" t="n">
        <v>11.32</v>
      </c>
      <c r="G445" s="334" t="inlineStr">
        <is>
          <t>200</t>
        </is>
      </c>
      <c r="H445" s="334" t="inlineStr">
        <is>
          <t>Tubo PVC</t>
        </is>
      </c>
      <c r="I445" s="340" t="n">
        <v>0.6</v>
      </c>
      <c r="J445" s="334" t="n">
        <v>5.43</v>
      </c>
      <c r="K445" s="334" t="n">
        <v>0.07682</v>
      </c>
      <c r="L445" s="334" t="inlineStr">
        <is>
          <t>PENDENTE</t>
        </is>
      </c>
    </row>
    <row r="446" ht="15" customHeight="1" s="290">
      <c r="A446" s="296" t="inlineStr">
        <is>
          <t>ISRAEL</t>
        </is>
      </c>
      <c r="B446" s="296" t="inlineStr">
        <is>
          <t>ESGOTO</t>
        </is>
      </c>
      <c r="C446" s="296" t="inlineStr">
        <is>
          <t>T-202</t>
        </is>
      </c>
      <c r="D446" s="349" t="inlineStr">
        <is>
          <t>PI 66</t>
        </is>
      </c>
      <c r="E446" s="349" t="inlineStr">
        <is>
          <t>PI 67</t>
        </is>
      </c>
      <c r="F446" s="349" t="n">
        <v>6.69</v>
      </c>
      <c r="G446" s="349" t="inlineStr">
        <is>
          <t>200</t>
        </is>
      </c>
      <c r="H446" s="349" t="inlineStr">
        <is>
          <t>Tubo PVC</t>
        </is>
      </c>
      <c r="I446" s="345" t="n">
        <v>0.83</v>
      </c>
      <c r="J446" s="349" t="n">
        <v>4.43</v>
      </c>
      <c r="K446" s="349" t="n">
        <v>0.006801</v>
      </c>
      <c r="L446" s="349" t="inlineStr">
        <is>
          <t>PENDENTE</t>
        </is>
      </c>
    </row>
    <row r="447" ht="15" customHeight="1" s="290">
      <c r="A447" s="295" t="inlineStr">
        <is>
          <t>ISRAEL</t>
        </is>
      </c>
      <c r="B447" s="295" t="inlineStr">
        <is>
          <t>ESGOTO</t>
        </is>
      </c>
      <c r="C447" s="295" t="inlineStr">
        <is>
          <t>T-203</t>
        </is>
      </c>
      <c r="D447" s="334" t="inlineStr">
        <is>
          <t>PI 66</t>
        </is>
      </c>
      <c r="E447" s="334" t="inlineStr">
        <is>
          <t>PI 67</t>
        </is>
      </c>
      <c r="F447" s="334" t="n">
        <v>2.5</v>
      </c>
      <c r="G447" s="334" t="inlineStr">
        <is>
          <t>200</t>
        </is>
      </c>
      <c r="H447" s="334" t="inlineStr">
        <is>
          <t>Tubo PVC</t>
        </is>
      </c>
      <c r="I447" s="340" t="n">
        <v>0.83</v>
      </c>
      <c r="J447" s="334" t="n">
        <v>1.66</v>
      </c>
      <c r="K447" s="334" t="n">
        <v>0.0182</v>
      </c>
      <c r="L447" s="334" t="inlineStr">
        <is>
          <t>PENDENTE</t>
        </is>
      </c>
    </row>
    <row r="448" ht="15" customHeight="1" s="290">
      <c r="A448" s="296" t="inlineStr">
        <is>
          <t>ISRAEL</t>
        </is>
      </c>
      <c r="B448" s="296" t="inlineStr">
        <is>
          <t>ESGOTO</t>
        </is>
      </c>
      <c r="C448" s="296" t="inlineStr">
        <is>
          <t>T-204</t>
        </is>
      </c>
      <c r="D448" s="349" t="inlineStr">
        <is>
          <t>PI 67</t>
        </is>
      </c>
      <c r="E448" s="349" t="inlineStr">
        <is>
          <t>PI 64</t>
        </is>
      </c>
      <c r="F448" s="349" t="n">
        <v>6.41</v>
      </c>
      <c r="G448" s="349" t="inlineStr">
        <is>
          <t>200</t>
        </is>
      </c>
      <c r="H448" s="349" t="inlineStr">
        <is>
          <t>Tubo PVC</t>
        </is>
      </c>
      <c r="I448" s="345" t="n">
        <v>0.83</v>
      </c>
      <c r="J448" s="349" t="n">
        <v>4.25</v>
      </c>
      <c r="K448" s="349" t="n">
        <v>0.019345</v>
      </c>
      <c r="L448" s="349" t="inlineStr">
        <is>
          <t>PENDENTE</t>
        </is>
      </c>
    </row>
    <row r="449" ht="15" customHeight="1" s="290">
      <c r="A449" s="295" t="inlineStr">
        <is>
          <t>ISRAEL</t>
        </is>
      </c>
      <c r="B449" s="295" t="inlineStr">
        <is>
          <t>ESGOTO</t>
        </is>
      </c>
      <c r="C449" s="295" t="inlineStr">
        <is>
          <t>T-205</t>
        </is>
      </c>
      <c r="D449" s="334" t="inlineStr">
        <is>
          <t>PI 67</t>
        </is>
      </c>
      <c r="E449" s="334" t="inlineStr">
        <is>
          <t>PI 64</t>
        </is>
      </c>
      <c r="F449" s="334" t="n">
        <v>2.5</v>
      </c>
      <c r="G449" s="334" t="inlineStr">
        <is>
          <t>200</t>
        </is>
      </c>
      <c r="H449" s="334" t="inlineStr">
        <is>
          <t>Tubo PVC</t>
        </is>
      </c>
      <c r="I449" s="340" t="n">
        <v>0.83</v>
      </c>
      <c r="J449" s="334" t="n">
        <v>1.66</v>
      </c>
      <c r="K449" s="334" t="n">
        <v>0.0496</v>
      </c>
      <c r="L449" s="334" t="inlineStr">
        <is>
          <t>PENDENTE</t>
        </is>
      </c>
    </row>
    <row r="450" ht="15" customHeight="1" s="290">
      <c r="A450" s="296" t="inlineStr">
        <is>
          <t>ISRAEL</t>
        </is>
      </c>
      <c r="B450" s="296" t="inlineStr">
        <is>
          <t>ESGOTO</t>
        </is>
      </c>
      <c r="C450" s="296" t="inlineStr">
        <is>
          <t>T-206</t>
        </is>
      </c>
      <c r="D450" s="349" t="inlineStr">
        <is>
          <t>PI 55</t>
        </is>
      </c>
      <c r="E450" s="349" t="inlineStr">
        <is>
          <t>PI 86</t>
        </is>
      </c>
      <c r="F450" s="349" t="n">
        <v>13.42</v>
      </c>
      <c r="G450" s="349" t="inlineStr">
        <is>
          <t>200</t>
        </is>
      </c>
      <c r="H450" s="349" t="inlineStr">
        <is>
          <t>Tubo PVC</t>
        </is>
      </c>
      <c r="I450" s="345" t="n">
        <v>0.6</v>
      </c>
      <c r="J450" s="349" t="n">
        <v>6.44</v>
      </c>
      <c r="K450" s="349" t="n">
        <v>0.072504</v>
      </c>
      <c r="L450" s="349" t="inlineStr">
        <is>
          <t>PENDENTE</t>
        </is>
      </c>
    </row>
    <row r="451" ht="15" customHeight="1" s="290">
      <c r="A451" s="295" t="inlineStr">
        <is>
          <t>ISRAEL</t>
        </is>
      </c>
      <c r="B451" s="295" t="inlineStr">
        <is>
          <t>ESGOTO</t>
        </is>
      </c>
      <c r="C451" s="295" t="inlineStr">
        <is>
          <t>T-207</t>
        </is>
      </c>
      <c r="D451" s="334" t="inlineStr">
        <is>
          <t>PI 86</t>
        </is>
      </c>
      <c r="E451" s="334" t="inlineStr">
        <is>
          <t>PI 01</t>
        </is>
      </c>
      <c r="F451" s="334" t="n">
        <v>7.25</v>
      </c>
      <c r="G451" s="334" t="inlineStr">
        <is>
          <t>200</t>
        </is>
      </c>
      <c r="H451" s="334" t="inlineStr">
        <is>
          <t>Tubo PVC</t>
        </is>
      </c>
      <c r="I451" s="340" t="n">
        <v>0.6</v>
      </c>
      <c r="J451" s="334" t="n">
        <v>3.48</v>
      </c>
      <c r="K451" s="334" t="n">
        <v>0.300538</v>
      </c>
      <c r="L451" s="334" t="inlineStr">
        <is>
          <t>PENDENTE</t>
        </is>
      </c>
    </row>
    <row r="452" ht="15" customHeight="1" s="290">
      <c r="A452" s="296" t="inlineStr">
        <is>
          <t>ISRAEL</t>
        </is>
      </c>
      <c r="B452" s="296" t="inlineStr">
        <is>
          <t>ESGOTO</t>
        </is>
      </c>
      <c r="C452" s="296" t="inlineStr">
        <is>
          <t>T-208</t>
        </is>
      </c>
      <c r="D452" s="349" t="inlineStr">
        <is>
          <t>PI 01</t>
        </is>
      </c>
      <c r="E452" s="349" t="inlineStr">
        <is>
          <t>PI 86</t>
        </is>
      </c>
      <c r="F452" s="349" t="n">
        <v>2.5</v>
      </c>
      <c r="G452" s="349" t="inlineStr">
        <is>
          <t>200</t>
        </is>
      </c>
      <c r="H452" s="349" t="inlineStr">
        <is>
          <t>Tubo PVC</t>
        </is>
      </c>
      <c r="I452" s="345" t="n">
        <v>0.6</v>
      </c>
      <c r="J452" s="349" t="n">
        <v>1.2</v>
      </c>
      <c r="K452" s="349" t="n">
        <v>0.87156</v>
      </c>
      <c r="L452" s="349" t="inlineStr">
        <is>
          <t>PENDENTE</t>
        </is>
      </c>
    </row>
    <row r="453" ht="15" customHeight="1" s="290">
      <c r="A453" s="295" t="inlineStr">
        <is>
          <t>ISRAEL</t>
        </is>
      </c>
      <c r="B453" s="295" t="inlineStr">
        <is>
          <t>ESGOTO</t>
        </is>
      </c>
      <c r="C453" s="295" t="inlineStr">
        <is>
          <t>T-209</t>
        </is>
      </c>
      <c r="D453" s="334" t="inlineStr">
        <is>
          <t>PV 33</t>
        </is>
      </c>
      <c r="E453" s="334" t="inlineStr">
        <is>
          <t>PI 87</t>
        </is>
      </c>
      <c r="F453" s="334" t="n">
        <v>21.97</v>
      </c>
      <c r="G453" s="334" t="inlineStr">
        <is>
          <t>300</t>
        </is>
      </c>
      <c r="H453" s="334" t="inlineStr">
        <is>
          <t>Tubo PVC</t>
        </is>
      </c>
      <c r="I453" s="340" t="n">
        <v>0.6</v>
      </c>
      <c r="J453" s="334" t="n">
        <v>10.55</v>
      </c>
      <c r="K453" s="334" t="n">
        <v>0.248443</v>
      </c>
      <c r="L453" s="334" t="inlineStr">
        <is>
          <t>PENDENTE</t>
        </is>
      </c>
    </row>
    <row r="454" ht="15" customHeight="1" s="290">
      <c r="A454" s="296" t="inlineStr">
        <is>
          <t>ISRAEL</t>
        </is>
      </c>
      <c r="B454" s="296" t="inlineStr">
        <is>
          <t>ESGOTO</t>
        </is>
      </c>
      <c r="C454" s="296" t="inlineStr">
        <is>
          <t>T-210</t>
        </is>
      </c>
      <c r="D454" s="349" t="inlineStr">
        <is>
          <t>PV 32</t>
        </is>
      </c>
      <c r="E454" s="349" t="inlineStr">
        <is>
          <t>PI 87</t>
        </is>
      </c>
      <c r="F454" s="349" t="n">
        <v>31.68</v>
      </c>
      <c r="G454" s="349" t="inlineStr">
        <is>
          <t>300</t>
        </is>
      </c>
      <c r="H454" s="349" t="inlineStr">
        <is>
          <t>Tubo PVC</t>
        </is>
      </c>
      <c r="I454" s="345" t="n">
        <v>0.6</v>
      </c>
      <c r="J454" s="349" t="n">
        <v>15.21</v>
      </c>
      <c r="K454" s="349" t="n">
        <v>0.111402</v>
      </c>
      <c r="L454" s="349" t="inlineStr">
        <is>
          <t>PENDENTE</t>
        </is>
      </c>
    </row>
    <row r="455" ht="15" customHeight="1" s="290">
      <c r="A455" s="295" t="inlineStr">
        <is>
          <t>ISRAEL</t>
        </is>
      </c>
      <c r="B455" s="295" t="inlineStr">
        <is>
          <t>ESGOTO</t>
        </is>
      </c>
      <c r="C455" s="295" t="inlineStr">
        <is>
          <t>T-211</t>
        </is>
      </c>
      <c r="D455" s="334" t="inlineStr">
        <is>
          <t>PI 55</t>
        </is>
      </c>
      <c r="E455" s="334" t="inlineStr">
        <is>
          <t>PI 87</t>
        </is>
      </c>
      <c r="F455" s="334" t="n">
        <v>8.52</v>
      </c>
      <c r="G455" s="334" t="inlineStr">
        <is>
          <t>300</t>
        </is>
      </c>
      <c r="H455" s="334" t="inlineStr">
        <is>
          <t>Tubo PVC</t>
        </is>
      </c>
      <c r="I455" s="340" t="n">
        <v>0.6</v>
      </c>
      <c r="J455" s="334" t="n">
        <v>4.09</v>
      </c>
      <c r="K455" s="334" t="n">
        <v>0.374742</v>
      </c>
      <c r="L455" s="334" t="inlineStr">
        <is>
          <t>PENDENTE</t>
        </is>
      </c>
    </row>
    <row r="456" ht="15" customHeight="1" s="290">
      <c r="A456" s="296" t="inlineStr">
        <is>
          <t>ISRAEL</t>
        </is>
      </c>
      <c r="B456" s="296" t="inlineStr">
        <is>
          <t>ESGOTO</t>
        </is>
      </c>
      <c r="C456" s="296" t="inlineStr">
        <is>
          <t>T-212</t>
        </is>
      </c>
      <c r="D456" s="349" t="inlineStr">
        <is>
          <t>PI 55</t>
        </is>
      </c>
      <c r="E456" s="349" t="inlineStr">
        <is>
          <t>PI 87</t>
        </is>
      </c>
      <c r="F456" s="349" t="n">
        <v>2.5</v>
      </c>
      <c r="G456" s="349" t="inlineStr">
        <is>
          <t>200</t>
        </is>
      </c>
      <c r="H456" s="349" t="inlineStr">
        <is>
          <t>Tubo PVC</t>
        </is>
      </c>
      <c r="I456" s="345" t="n">
        <v>0.6</v>
      </c>
      <c r="J456" s="349" t="n">
        <v>1.2</v>
      </c>
      <c r="K456" s="349" t="n">
        <v>1.27712</v>
      </c>
      <c r="L456" s="349" t="inlineStr">
        <is>
          <t>PENDENTE</t>
        </is>
      </c>
    </row>
    <row r="457" ht="15" customHeight="1" s="290">
      <c r="A457" s="295" t="inlineStr">
        <is>
          <t>ISRAEL</t>
        </is>
      </c>
      <c r="B457" s="295" t="inlineStr">
        <is>
          <t>ESGOTO</t>
        </is>
      </c>
      <c r="C457" s="295" t="inlineStr">
        <is>
          <t>T-213</t>
        </is>
      </c>
      <c r="D457" s="334" t="inlineStr">
        <is>
          <t>PI 57</t>
        </is>
      </c>
      <c r="E457" s="334" t="inlineStr">
        <is>
          <t>PI 88</t>
        </is>
      </c>
      <c r="F457" s="334" t="n">
        <v>4.69</v>
      </c>
      <c r="G457" s="334" t="inlineStr">
        <is>
          <t>200</t>
        </is>
      </c>
      <c r="H457" s="334" t="inlineStr">
        <is>
          <t>Tubo PVC</t>
        </is>
      </c>
      <c r="I457" s="340" t="n">
        <v>0.6</v>
      </c>
      <c r="J457" s="334" t="n">
        <v>2.25</v>
      </c>
      <c r="K457" s="334" t="n">
        <v>0.122367</v>
      </c>
      <c r="L457" s="334" t="inlineStr">
        <is>
          <t>PENDENTE</t>
        </is>
      </c>
    </row>
    <row r="458" ht="15" customHeight="1" s="290">
      <c r="A458" s="296" t="inlineStr">
        <is>
          <t>ISRAEL</t>
        </is>
      </c>
      <c r="B458" s="296" t="inlineStr">
        <is>
          <t>ESGOTO</t>
        </is>
      </c>
      <c r="C458" s="296" t="inlineStr">
        <is>
          <t>T-214</t>
        </is>
      </c>
      <c r="D458" s="349" t="inlineStr">
        <is>
          <t>PI 57</t>
        </is>
      </c>
      <c r="E458" s="349" t="inlineStr">
        <is>
          <t>PI 88</t>
        </is>
      </c>
      <c r="F458" s="349" t="n">
        <v>2.5</v>
      </c>
      <c r="G458" s="349" t="inlineStr">
        <is>
          <t>200</t>
        </is>
      </c>
      <c r="H458" s="349" t="inlineStr">
        <is>
          <t>Tubo PVC</t>
        </is>
      </c>
      <c r="I458" s="345" t="n">
        <v>0.6</v>
      </c>
      <c r="J458" s="349" t="n">
        <v>1.2</v>
      </c>
      <c r="K458" s="349" t="n">
        <v>0.22956</v>
      </c>
      <c r="L458" s="349" t="inlineStr">
        <is>
          <t>PENDENTE</t>
        </is>
      </c>
    </row>
    <row r="459" ht="15" customHeight="1" s="290">
      <c r="A459" s="295" t="inlineStr">
        <is>
          <t>ISRAEL</t>
        </is>
      </c>
      <c r="B459" s="295" t="inlineStr">
        <is>
          <t>ESGOTO</t>
        </is>
      </c>
      <c r="C459" s="295" t="inlineStr">
        <is>
          <t>T-215</t>
        </is>
      </c>
      <c r="D459" s="334" t="inlineStr">
        <is>
          <t>PI 88</t>
        </is>
      </c>
      <c r="E459" s="334" t="inlineStr">
        <is>
          <t>PI 89</t>
        </is>
      </c>
      <c r="F459" s="334" t="n">
        <v>5.15</v>
      </c>
      <c r="G459" s="334" t="inlineStr">
        <is>
          <t>200</t>
        </is>
      </c>
      <c r="H459" s="334" t="inlineStr">
        <is>
          <t>Tubo PVC</t>
        </is>
      </c>
      <c r="I459" s="340" t="n">
        <v>0.6</v>
      </c>
      <c r="J459" s="334" t="n">
        <v>2.47</v>
      </c>
      <c r="K459" s="334" t="n">
        <v>0.651107</v>
      </c>
      <c r="L459" s="334" t="inlineStr">
        <is>
          <t>PENDENTE</t>
        </is>
      </c>
    </row>
    <row r="460" ht="15" customHeight="1" s="290">
      <c r="A460" s="296" t="inlineStr">
        <is>
          <t>ISRAEL</t>
        </is>
      </c>
      <c r="B460" s="296" t="inlineStr">
        <is>
          <t>ESGOTO</t>
        </is>
      </c>
      <c r="C460" s="296" t="inlineStr">
        <is>
          <t>T-216</t>
        </is>
      </c>
      <c r="D460" s="349" t="inlineStr">
        <is>
          <t>PI 88</t>
        </is>
      </c>
      <c r="E460" s="349" t="inlineStr">
        <is>
          <t>PI 89</t>
        </is>
      </c>
      <c r="F460" s="349" t="n">
        <v>2.5</v>
      </c>
      <c r="G460" s="349" t="inlineStr">
        <is>
          <t>200</t>
        </is>
      </c>
      <c r="H460" s="349" t="inlineStr">
        <is>
          <t>Tubo PVC</t>
        </is>
      </c>
      <c r="I460" s="345" t="n">
        <v>0.6</v>
      </c>
      <c r="J460" s="349" t="n">
        <v>1.2</v>
      </c>
      <c r="K460" s="349" t="n">
        <v>1.34128</v>
      </c>
      <c r="L460" s="349" t="inlineStr">
        <is>
          <t>PENDENTE</t>
        </is>
      </c>
    </row>
    <row r="461" ht="15" customHeight="1" s="290">
      <c r="A461" s="295" t="inlineStr">
        <is>
          <t>ISRAEL</t>
        </is>
      </c>
      <c r="B461" s="295" t="inlineStr">
        <is>
          <t>ESGOTO</t>
        </is>
      </c>
      <c r="C461" s="295" t="inlineStr">
        <is>
          <t>T-217</t>
        </is>
      </c>
      <c r="D461" s="334" t="inlineStr">
        <is>
          <t>PI 89</t>
        </is>
      </c>
      <c r="E461" s="334" t="inlineStr">
        <is>
          <t>PI 90</t>
        </is>
      </c>
      <c r="F461" s="334" t="n">
        <v>9.1</v>
      </c>
      <c r="G461" s="334" t="inlineStr">
        <is>
          <t>200</t>
        </is>
      </c>
      <c r="H461" s="334" t="inlineStr">
        <is>
          <t>Tubo PVC</t>
        </is>
      </c>
      <c r="I461" s="340" t="n">
        <v>0.6</v>
      </c>
      <c r="J461" s="334" t="n">
        <v>4.37</v>
      </c>
      <c r="K461" s="334" t="n">
        <v>0.560231</v>
      </c>
      <c r="L461" s="334" t="inlineStr">
        <is>
          <t>PENDENTE</t>
        </is>
      </c>
    </row>
    <row r="462" ht="15" customHeight="1" s="290">
      <c r="A462" s="296" t="inlineStr">
        <is>
          <t>ISRAEL</t>
        </is>
      </c>
      <c r="B462" s="296" t="inlineStr">
        <is>
          <t>ESGOTO</t>
        </is>
      </c>
      <c r="C462" s="296" t="inlineStr">
        <is>
          <t>T-218</t>
        </is>
      </c>
      <c r="D462" s="349" t="inlineStr">
        <is>
          <t>PI 89</t>
        </is>
      </c>
      <c r="E462" s="349" t="inlineStr">
        <is>
          <t>PI 90</t>
        </is>
      </c>
      <c r="F462" s="349" t="n">
        <v>2.5</v>
      </c>
      <c r="G462" s="349" t="inlineStr">
        <is>
          <t>200</t>
        </is>
      </c>
      <c r="H462" s="349" t="inlineStr">
        <is>
          <t>Tubo PVC</t>
        </is>
      </c>
      <c r="I462" s="345" t="n">
        <v>0.6</v>
      </c>
      <c r="J462" s="349" t="n">
        <v>1.2</v>
      </c>
      <c r="K462" s="349" t="n">
        <v>2.03924</v>
      </c>
      <c r="L462" s="349" t="inlineStr">
        <is>
          <t>PENDENTE</t>
        </is>
      </c>
    </row>
    <row r="463" ht="15" customHeight="1" s="290">
      <c r="A463" s="295" t="inlineStr">
        <is>
          <t>ISRAEL</t>
        </is>
      </c>
      <c r="B463" s="295" t="inlineStr">
        <is>
          <t>ESGOTO</t>
        </is>
      </c>
      <c r="C463" s="295" t="inlineStr">
        <is>
          <t>T-219</t>
        </is>
      </c>
      <c r="D463" s="334" t="inlineStr">
        <is>
          <t>PI 90</t>
        </is>
      </c>
      <c r="E463" s="334" t="inlineStr">
        <is>
          <t>PI 91</t>
        </is>
      </c>
      <c r="F463" s="334" t="n">
        <v>4.75</v>
      </c>
      <c r="G463" s="334" t="inlineStr">
        <is>
          <t>200</t>
        </is>
      </c>
      <c r="H463" s="334" t="inlineStr">
        <is>
          <t>Tubo PVC</t>
        </is>
      </c>
      <c r="I463" s="340" t="n">
        <v>0.6</v>
      </c>
      <c r="J463" s="334" t="n">
        <v>2.28</v>
      </c>
      <c r="K463" s="334" t="n">
        <v>0.656063</v>
      </c>
      <c r="L463" s="334" t="inlineStr">
        <is>
          <t>PENDENTE</t>
        </is>
      </c>
    </row>
    <row r="464" ht="15" customHeight="1" s="290">
      <c r="A464" s="296" t="inlineStr">
        <is>
          <t>ISRAEL</t>
        </is>
      </c>
      <c r="B464" s="296" t="inlineStr">
        <is>
          <t>ESGOTO</t>
        </is>
      </c>
      <c r="C464" s="296" t="inlineStr">
        <is>
          <t>T-220</t>
        </is>
      </c>
      <c r="D464" s="349" t="inlineStr">
        <is>
          <t>PI 90</t>
        </is>
      </c>
      <c r="E464" s="349" t="inlineStr">
        <is>
          <t>PI 91</t>
        </is>
      </c>
      <c r="F464" s="349" t="n">
        <v>2.5</v>
      </c>
      <c r="G464" s="349" t="inlineStr">
        <is>
          <t>200</t>
        </is>
      </c>
      <c r="H464" s="349" t="inlineStr">
        <is>
          <t>Tubo PVC</t>
        </is>
      </c>
      <c r="I464" s="345" t="n">
        <v>0.6</v>
      </c>
      <c r="J464" s="349" t="n">
        <v>1.2</v>
      </c>
      <c r="K464" s="349" t="n">
        <v>1.24652</v>
      </c>
      <c r="L464" s="349" t="inlineStr">
        <is>
          <t>PENDENTE</t>
        </is>
      </c>
    </row>
    <row r="465" ht="15" customHeight="1" s="290">
      <c r="A465" s="295" t="inlineStr">
        <is>
          <t>ISRAEL</t>
        </is>
      </c>
      <c r="B465" s="295" t="inlineStr">
        <is>
          <t>ESGOTO</t>
        </is>
      </c>
      <c r="C465" s="295" t="inlineStr">
        <is>
          <t>T-221</t>
        </is>
      </c>
      <c r="D465" s="334" t="inlineStr">
        <is>
          <t>PI 91</t>
        </is>
      </c>
      <c r="E465" s="334" t="inlineStr">
        <is>
          <t>PI 92</t>
        </is>
      </c>
      <c r="F465" s="334" t="n">
        <v>2.95</v>
      </c>
      <c r="G465" s="334" t="inlineStr">
        <is>
          <t>200</t>
        </is>
      </c>
      <c r="H465" s="334" t="inlineStr">
        <is>
          <t>Tubo PVC</t>
        </is>
      </c>
      <c r="I465" s="340" t="n">
        <v>0.6</v>
      </c>
      <c r="J465" s="334" t="n">
        <v>1.42</v>
      </c>
      <c r="K465" s="334" t="n">
        <v>1.039559</v>
      </c>
      <c r="L465" s="334" t="inlineStr">
        <is>
          <t>PENDENTE</t>
        </is>
      </c>
    </row>
    <row r="466" ht="15" customHeight="1" s="290">
      <c r="A466" s="296" t="inlineStr">
        <is>
          <t>ISRAEL</t>
        </is>
      </c>
      <c r="B466" s="296" t="inlineStr">
        <is>
          <t>ESGOTO</t>
        </is>
      </c>
      <c r="C466" s="296" t="inlineStr">
        <is>
          <t>T-222</t>
        </is>
      </c>
      <c r="D466" s="349" t="inlineStr">
        <is>
          <t>PI 91</t>
        </is>
      </c>
      <c r="E466" s="349" t="inlineStr">
        <is>
          <t>PI 92</t>
        </is>
      </c>
      <c r="F466" s="349" t="n">
        <v>1.77</v>
      </c>
      <c r="G466" s="349" t="inlineStr">
        <is>
          <t>200</t>
        </is>
      </c>
      <c r="H466" s="349" t="inlineStr">
        <is>
          <t>Tubo PVC</t>
        </is>
      </c>
      <c r="I466" s="345" t="n">
        <v>0.6</v>
      </c>
      <c r="J466" s="349" t="n">
        <v>0.85</v>
      </c>
      <c r="K466" s="349" t="n">
        <v>1.732599</v>
      </c>
      <c r="L466" s="349" t="inlineStr">
        <is>
          <t>PENDENTE</t>
        </is>
      </c>
    </row>
    <row r="467" ht="15" customHeight="1" s="290">
      <c r="A467" s="295" t="inlineStr">
        <is>
          <t>ISRAEL</t>
        </is>
      </c>
      <c r="B467" s="295" t="inlineStr">
        <is>
          <t>ESGOTO</t>
        </is>
      </c>
      <c r="C467" s="295" t="inlineStr">
        <is>
          <t>T-223</t>
        </is>
      </c>
      <c r="D467" s="334" t="inlineStr">
        <is>
          <t>PI 92</t>
        </is>
      </c>
      <c r="E467" s="334" t="inlineStr">
        <is>
          <t>PI 93</t>
        </is>
      </c>
      <c r="F467" s="334" t="n">
        <v>9.08</v>
      </c>
      <c r="G467" s="334" t="inlineStr">
        <is>
          <t>200</t>
        </is>
      </c>
      <c r="H467" s="334" t="inlineStr">
        <is>
          <t>Tubo PVC</t>
        </is>
      </c>
      <c r="I467" s="340" t="n">
        <v>0.6</v>
      </c>
      <c r="J467" s="334" t="n">
        <v>4.36</v>
      </c>
      <c r="K467" s="334" t="n">
        <v>0.723139</v>
      </c>
      <c r="L467" s="334" t="inlineStr">
        <is>
          <t>PENDENTE</t>
        </is>
      </c>
    </row>
    <row r="468" ht="15" customHeight="1" s="290">
      <c r="A468" s="296" t="inlineStr">
        <is>
          <t>ISRAEL</t>
        </is>
      </c>
      <c r="B468" s="296" t="inlineStr">
        <is>
          <t>ESGOTO</t>
        </is>
      </c>
      <c r="C468" s="296" t="inlineStr">
        <is>
          <t>T-224</t>
        </is>
      </c>
      <c r="D468" s="349" t="inlineStr">
        <is>
          <t>PI 92</t>
        </is>
      </c>
      <c r="E468" s="349" t="inlineStr">
        <is>
          <t>PI 93</t>
        </is>
      </c>
      <c r="F468" s="349" t="n">
        <v>2.5</v>
      </c>
      <c r="G468" s="349" t="inlineStr">
        <is>
          <t>200</t>
        </is>
      </c>
      <c r="H468" s="349" t="inlineStr">
        <is>
          <t>Tubo PVC</t>
        </is>
      </c>
      <c r="I468" s="345" t="n">
        <v>0.6</v>
      </c>
      <c r="J468" s="349" t="n">
        <v>1.2</v>
      </c>
      <c r="K468" s="349" t="n">
        <v>2.62644</v>
      </c>
      <c r="L468" s="349" t="inlineStr">
        <is>
          <t>PENDENTE</t>
        </is>
      </c>
    </row>
    <row r="469" ht="15" customHeight="1" s="290">
      <c r="A469" s="295" t="inlineStr">
        <is>
          <t>ISRAEL</t>
        </is>
      </c>
      <c r="B469" s="295" t="inlineStr">
        <is>
          <t>ESGOTO</t>
        </is>
      </c>
      <c r="C469" s="295" t="inlineStr">
        <is>
          <t>T-225</t>
        </is>
      </c>
      <c r="D469" s="334" t="inlineStr">
        <is>
          <t>PI 92</t>
        </is>
      </c>
      <c r="E469" s="334" t="inlineStr">
        <is>
          <t>PI 61</t>
        </is>
      </c>
      <c r="F469" s="334" t="n">
        <v>7.38</v>
      </c>
      <c r="G469" s="334" t="inlineStr">
        <is>
          <t>200</t>
        </is>
      </c>
      <c r="H469" s="334" t="inlineStr">
        <is>
          <t>Tubo PVC</t>
        </is>
      </c>
      <c r="I469" s="340" t="n">
        <v>0.6</v>
      </c>
      <c r="J469" s="334" t="n">
        <v>3.54</v>
      </c>
      <c r="K469" s="334" t="n">
        <v>0.035366</v>
      </c>
      <c r="L469" s="334" t="inlineStr">
        <is>
          <t>PENDENTE</t>
        </is>
      </c>
    </row>
    <row r="470" ht="15" customHeight="1" s="290">
      <c r="A470" s="296" t="inlineStr">
        <is>
          <t>ISRAEL</t>
        </is>
      </c>
      <c r="B470" s="296" t="inlineStr">
        <is>
          <t>ESGOTO</t>
        </is>
      </c>
      <c r="C470" s="296" t="inlineStr">
        <is>
          <t>T-226</t>
        </is>
      </c>
      <c r="D470" s="349" t="inlineStr">
        <is>
          <t>PI 92</t>
        </is>
      </c>
      <c r="E470" s="349" t="inlineStr">
        <is>
          <t>PI 61</t>
        </is>
      </c>
      <c r="F470" s="349" t="n">
        <v>2.5</v>
      </c>
      <c r="G470" s="349" t="inlineStr">
        <is>
          <t>200</t>
        </is>
      </c>
      <c r="H470" s="349" t="inlineStr">
        <is>
          <t>Tubo PVC</t>
        </is>
      </c>
      <c r="I470" s="345" t="n">
        <v>0.6</v>
      </c>
      <c r="J470" s="349" t="n">
        <v>1.2</v>
      </c>
      <c r="K470" s="349" t="n">
        <v>0.1044</v>
      </c>
      <c r="L470" s="349" t="inlineStr">
        <is>
          <t>PENDENTE</t>
        </is>
      </c>
    </row>
    <row r="471" ht="15" customHeight="1" s="290">
      <c r="A471" s="295" t="inlineStr">
        <is>
          <t>ISRAEL</t>
        </is>
      </c>
      <c r="B471" s="295" t="inlineStr">
        <is>
          <t>ESGOTO</t>
        </is>
      </c>
      <c r="C471" s="295" t="inlineStr">
        <is>
          <t>T-227</t>
        </is>
      </c>
      <c r="D471" s="334" t="inlineStr">
        <is>
          <t>PI 91</t>
        </is>
      </c>
      <c r="E471" s="334" t="inlineStr">
        <is>
          <t>PI 60</t>
        </is>
      </c>
      <c r="F471" s="334" t="n">
        <v>6.41</v>
      </c>
      <c r="G471" s="334" t="inlineStr">
        <is>
          <t>200</t>
        </is>
      </c>
      <c r="H471" s="334" t="inlineStr">
        <is>
          <t>Tubo PVC</t>
        </is>
      </c>
      <c r="I471" s="340" t="n">
        <v>0.6</v>
      </c>
      <c r="J471" s="334" t="n">
        <v>3.08</v>
      </c>
      <c r="K471" s="334" t="n">
        <v>0.120546</v>
      </c>
      <c r="L471" s="334" t="inlineStr">
        <is>
          <t>PENDENTE</t>
        </is>
      </c>
    </row>
    <row r="472" ht="15" customHeight="1" s="290">
      <c r="A472" s="296" t="inlineStr">
        <is>
          <t>ISRAEL</t>
        </is>
      </c>
      <c r="B472" s="296" t="inlineStr">
        <is>
          <t>ESGOTO</t>
        </is>
      </c>
      <c r="C472" s="296" t="inlineStr">
        <is>
          <t>T-228</t>
        </is>
      </c>
      <c r="D472" s="349" t="inlineStr">
        <is>
          <t>PI 91</t>
        </is>
      </c>
      <c r="E472" s="349" t="inlineStr">
        <is>
          <t>PI 60</t>
        </is>
      </c>
      <c r="F472" s="349" t="n">
        <v>2.5</v>
      </c>
      <c r="G472" s="349" t="inlineStr">
        <is>
          <t>200</t>
        </is>
      </c>
      <c r="H472" s="349" t="inlineStr">
        <is>
          <t>Tubo PVC</t>
        </is>
      </c>
      <c r="I472" s="345" t="n">
        <v>0.6</v>
      </c>
      <c r="J472" s="349" t="n">
        <v>1.2</v>
      </c>
      <c r="K472" s="349" t="n">
        <v>0.30908</v>
      </c>
      <c r="L472" s="349" t="inlineStr">
        <is>
          <t>PENDENTE</t>
        </is>
      </c>
    </row>
    <row r="473" ht="15" customHeight="1" s="290">
      <c r="A473" s="295" t="inlineStr">
        <is>
          <t>ISRAEL</t>
        </is>
      </c>
      <c r="B473" s="295" t="inlineStr">
        <is>
          <t>ESGOTO</t>
        </is>
      </c>
      <c r="C473" s="295" t="inlineStr">
        <is>
          <t>T-229</t>
        </is>
      </c>
      <c r="D473" s="334" t="inlineStr">
        <is>
          <t>PI 90</t>
        </is>
      </c>
      <c r="E473" s="334" t="inlineStr">
        <is>
          <t>PI 59</t>
        </is>
      </c>
      <c r="F473" s="334" t="n">
        <v>7.85</v>
      </c>
      <c r="G473" s="334" t="inlineStr">
        <is>
          <t>200</t>
        </is>
      </c>
      <c r="H473" s="334" t="inlineStr">
        <is>
          <t>Tubo PVC</t>
        </is>
      </c>
      <c r="I473" s="340" t="n">
        <v>0.6</v>
      </c>
      <c r="J473" s="334" t="n">
        <v>3.77</v>
      </c>
      <c r="K473" s="334" t="n">
        <v>0.107618</v>
      </c>
      <c r="L473" s="334" t="inlineStr">
        <is>
          <t>PENDENTE</t>
        </is>
      </c>
    </row>
    <row r="474" ht="15" customHeight="1" s="290">
      <c r="A474" s="296" t="inlineStr">
        <is>
          <t>ISRAEL</t>
        </is>
      </c>
      <c r="B474" s="296" t="inlineStr">
        <is>
          <t>ESGOTO</t>
        </is>
      </c>
      <c r="C474" s="296" t="inlineStr">
        <is>
          <t>T-230</t>
        </is>
      </c>
      <c r="D474" s="349" t="inlineStr">
        <is>
          <t>PI 90</t>
        </is>
      </c>
      <c r="E474" s="349" t="inlineStr">
        <is>
          <t>PI 59</t>
        </is>
      </c>
      <c r="F474" s="349" t="n">
        <v>2.5</v>
      </c>
      <c r="G474" s="349" t="inlineStr">
        <is>
          <t>200</t>
        </is>
      </c>
      <c r="H474" s="349" t="inlineStr">
        <is>
          <t>Tubo PVC</t>
        </is>
      </c>
      <c r="I474" s="345" t="n">
        <v>0.6</v>
      </c>
      <c r="J474" s="349" t="n">
        <v>1.2</v>
      </c>
      <c r="K474" s="349" t="n">
        <v>0.33792</v>
      </c>
      <c r="L474" s="349" t="inlineStr">
        <is>
          <t>PENDENTE</t>
        </is>
      </c>
    </row>
    <row r="475" ht="15" customHeight="1" s="290">
      <c r="A475" s="295" t="inlineStr">
        <is>
          <t>ISRAEL</t>
        </is>
      </c>
      <c r="B475" s="295" t="inlineStr">
        <is>
          <t>ESGOTO</t>
        </is>
      </c>
      <c r="C475" s="295" t="inlineStr">
        <is>
          <t>T-231</t>
        </is>
      </c>
      <c r="D475" s="334" t="inlineStr">
        <is>
          <t>PI 93</t>
        </is>
      </c>
      <c r="E475" s="334" t="inlineStr">
        <is>
          <t>PI 78</t>
        </is>
      </c>
      <c r="F475" s="334" t="n">
        <v>2.41</v>
      </c>
      <c r="G475" s="334" t="inlineStr">
        <is>
          <t>200</t>
        </is>
      </c>
      <c r="H475" s="334" t="inlineStr">
        <is>
          <t>Tubo PVC</t>
        </is>
      </c>
      <c r="I475" s="340" t="n">
        <v>0.6</v>
      </c>
      <c r="J475" s="334" t="n">
        <v>1.16</v>
      </c>
      <c r="K475" s="334" t="n">
        <v>1.006183</v>
      </c>
      <c r="L475" s="334" t="inlineStr">
        <is>
          <t>PENDENTE</t>
        </is>
      </c>
    </row>
    <row r="476" ht="15" customHeight="1" s="290">
      <c r="A476" s="296" t="inlineStr">
        <is>
          <t>ISRAEL</t>
        </is>
      </c>
      <c r="B476" s="296" t="inlineStr">
        <is>
          <t>ESGOTO</t>
        </is>
      </c>
      <c r="C476" s="296" t="inlineStr">
        <is>
          <t>T-232</t>
        </is>
      </c>
      <c r="D476" s="349" t="inlineStr">
        <is>
          <t>PI 93</t>
        </is>
      </c>
      <c r="E476" s="349" t="inlineStr">
        <is>
          <t>PI 78</t>
        </is>
      </c>
      <c r="F476" s="349" t="n">
        <v>1.45</v>
      </c>
      <c r="G476" s="349" t="inlineStr">
        <is>
          <t>200</t>
        </is>
      </c>
      <c r="H476" s="349" t="inlineStr">
        <is>
          <t>Tubo PVC</t>
        </is>
      </c>
      <c r="I476" s="345" t="n">
        <v>0.6</v>
      </c>
      <c r="J476" s="349" t="n">
        <v>0.7</v>
      </c>
      <c r="K476" s="349" t="n">
        <v>1.672345</v>
      </c>
      <c r="L476" s="349" t="inlineStr">
        <is>
          <t>PENDENTE</t>
        </is>
      </c>
    </row>
    <row r="477" ht="15" customHeight="1" s="290">
      <c r="A477" s="295" t="inlineStr">
        <is>
          <t>ISRAEL</t>
        </is>
      </c>
      <c r="B477" s="295" t="inlineStr">
        <is>
          <t>ESGOTO</t>
        </is>
      </c>
      <c r="C477" s="295" t="inlineStr">
        <is>
          <t>T-233</t>
        </is>
      </c>
      <c r="D477" s="334" t="inlineStr">
        <is>
          <t>PI 92</t>
        </is>
      </c>
      <c r="E477" s="334" t="inlineStr">
        <is>
          <t>PI 75</t>
        </is>
      </c>
      <c r="F477" s="334" t="n">
        <v>14.32</v>
      </c>
      <c r="G477" s="334" t="inlineStr">
        <is>
          <t>200</t>
        </is>
      </c>
      <c r="H477" s="334" t="inlineStr">
        <is>
          <t>Tubo PVC</t>
        </is>
      </c>
      <c r="I477" s="340" t="n">
        <v>0.6</v>
      </c>
      <c r="J477" s="334" t="n">
        <v>6.87</v>
      </c>
      <c r="K477" s="334" t="n">
        <v>0.219344</v>
      </c>
      <c r="L477" s="334" t="inlineStr">
        <is>
          <t>PENDENTE</t>
        </is>
      </c>
    </row>
    <row r="478" ht="15" customHeight="1" s="290">
      <c r="A478" s="296" t="inlineStr">
        <is>
          <t>ISRAEL</t>
        </is>
      </c>
      <c r="B478" s="296" t="inlineStr">
        <is>
          <t>ESGOTO</t>
        </is>
      </c>
      <c r="C478" s="296" t="inlineStr">
        <is>
          <t>T-234</t>
        </is>
      </c>
      <c r="D478" s="349" t="inlineStr">
        <is>
          <t>PI 94</t>
        </is>
      </c>
      <c r="E478" s="349" t="inlineStr">
        <is>
          <t>PI 95</t>
        </is>
      </c>
      <c r="F478" s="349" t="n">
        <v>24.49</v>
      </c>
      <c r="G478" s="349" t="inlineStr">
        <is>
          <t>200</t>
        </is>
      </c>
      <c r="H478" s="349" t="inlineStr">
        <is>
          <t>Tubo PVC</t>
        </is>
      </c>
      <c r="I478" s="345" t="n">
        <v>0.6</v>
      </c>
      <c r="J478" s="349" t="n">
        <v>11.76</v>
      </c>
      <c r="K478" s="349" t="n">
        <v>0.038359</v>
      </c>
      <c r="L478" s="349" t="inlineStr">
        <is>
          <t>PENDENTE</t>
        </is>
      </c>
    </row>
    <row r="479" ht="15" customHeight="1" s="290">
      <c r="A479" s="295" t="inlineStr">
        <is>
          <t>ISRAEL</t>
        </is>
      </c>
      <c r="B479" s="295" t="inlineStr">
        <is>
          <t>ESGOTO</t>
        </is>
      </c>
      <c r="C479" s="295" t="inlineStr">
        <is>
          <t>T-235</t>
        </is>
      </c>
      <c r="D479" s="334" t="inlineStr">
        <is>
          <t>PI 95</t>
        </is>
      </c>
      <c r="E479" s="334" t="inlineStr">
        <is>
          <t>PI 96</t>
        </is>
      </c>
      <c r="F479" s="334" t="n">
        <v>13.43</v>
      </c>
      <c r="G479" s="334" t="inlineStr">
        <is>
          <t>200</t>
        </is>
      </c>
      <c r="H479" s="334" t="inlineStr">
        <is>
          <t>Tubo PVC</t>
        </is>
      </c>
      <c r="I479" s="340" t="n">
        <v>0.68</v>
      </c>
      <c r="J479" s="334" t="n">
        <v>7.29</v>
      </c>
      <c r="K479" s="334" t="n">
        <v>0.00589</v>
      </c>
      <c r="L479" s="334" t="inlineStr">
        <is>
          <t>PENDENTE</t>
        </is>
      </c>
    </row>
    <row r="480" ht="15" customHeight="1" s="290">
      <c r="A480" s="296" t="inlineStr">
        <is>
          <t>ISRAEL</t>
        </is>
      </c>
      <c r="B480" s="296" t="inlineStr">
        <is>
          <t>ESGOTO</t>
        </is>
      </c>
      <c r="C480" s="296" t="inlineStr">
        <is>
          <t>T-236</t>
        </is>
      </c>
      <c r="D480" s="349" t="inlineStr">
        <is>
          <t>PI 96</t>
        </is>
      </c>
      <c r="E480" s="349" t="inlineStr">
        <is>
          <t>PI 97</t>
        </is>
      </c>
      <c r="F480" s="349" t="n">
        <v>19.87</v>
      </c>
      <c r="G480" s="349" t="inlineStr">
        <is>
          <t>200</t>
        </is>
      </c>
      <c r="H480" s="349" t="inlineStr">
        <is>
          <t>Tubo PVC</t>
        </is>
      </c>
      <c r="I480" s="345" t="n">
        <v>0.68</v>
      </c>
      <c r="J480" s="349" t="n">
        <v>10.78</v>
      </c>
      <c r="K480" s="349" t="n">
        <v>0.746105</v>
      </c>
      <c r="L480" s="349" t="inlineStr">
        <is>
          <t>PENDENTE</t>
        </is>
      </c>
    </row>
    <row r="481" ht="15" customHeight="1" s="290">
      <c r="A481" s="295" t="inlineStr">
        <is>
          <t>ISRAEL</t>
        </is>
      </c>
      <c r="B481" s="295" t="inlineStr">
        <is>
          <t>ESGOTO</t>
        </is>
      </c>
      <c r="C481" s="295" t="inlineStr">
        <is>
          <t>T-237</t>
        </is>
      </c>
      <c r="D481" s="334" t="inlineStr">
        <is>
          <t>PI 95</t>
        </is>
      </c>
      <c r="E481" s="334" t="inlineStr">
        <is>
          <t>PI 98</t>
        </is>
      </c>
      <c r="F481" s="334" t="n">
        <v>16.61</v>
      </c>
      <c r="G481" s="334" t="inlineStr">
        <is>
          <t>200</t>
        </is>
      </c>
      <c r="H481" s="334" t="inlineStr">
        <is>
          <t>Tubo PVC</t>
        </is>
      </c>
      <c r="I481" s="340" t="n">
        <v>0.6</v>
      </c>
      <c r="J481" s="334" t="n">
        <v>7.97</v>
      </c>
      <c r="K481" s="334" t="n">
        <v>0.732306</v>
      </c>
      <c r="L481" s="334" t="inlineStr">
        <is>
          <t>PENDENTE</t>
        </is>
      </c>
    </row>
    <row r="482" ht="15" customHeight="1" s="290">
      <c r="A482" s="296" t="inlineStr">
        <is>
          <t>ISRAEL</t>
        </is>
      </c>
      <c r="B482" s="296" t="inlineStr">
        <is>
          <t>ESGOTO</t>
        </is>
      </c>
      <c r="C482" s="296" t="inlineStr">
        <is>
          <t>T-238</t>
        </is>
      </c>
      <c r="D482" s="349" t="inlineStr">
        <is>
          <t>PI 76</t>
        </is>
      </c>
      <c r="E482" s="349" t="inlineStr">
        <is>
          <t>PI 96</t>
        </is>
      </c>
      <c r="F482" s="349" t="n">
        <v>9.01</v>
      </c>
      <c r="G482" s="349" t="inlineStr">
        <is>
          <t>200</t>
        </is>
      </c>
      <c r="H482" s="349" t="inlineStr">
        <is>
          <t>Tubo PVC</t>
        </is>
      </c>
      <c r="I482" s="345" t="n">
        <v>1.3</v>
      </c>
      <c r="J482" s="349" t="n">
        <v>9.390000000000001</v>
      </c>
      <c r="K482" s="349" t="n">
        <v>0.008668</v>
      </c>
      <c r="L482" s="349" t="inlineStr">
        <is>
          <t>PENDENTE</t>
        </is>
      </c>
    </row>
    <row r="483" ht="15" customHeight="1" s="290">
      <c r="A483" s="295" t="inlineStr">
        <is>
          <t>ISRAEL</t>
        </is>
      </c>
      <c r="B483" s="295" t="inlineStr">
        <is>
          <t>ESGOTO</t>
        </is>
      </c>
      <c r="C483" s="295" t="inlineStr">
        <is>
          <t>T-239</t>
        </is>
      </c>
      <c r="D483" s="334" t="inlineStr">
        <is>
          <t>PI 96</t>
        </is>
      </c>
      <c r="E483" s="334" t="inlineStr">
        <is>
          <t>PI 76</t>
        </is>
      </c>
      <c r="F483" s="334" t="n">
        <v>2.5</v>
      </c>
      <c r="G483" s="334" t="inlineStr">
        <is>
          <t>200</t>
        </is>
      </c>
      <c r="H483" s="334" t="inlineStr">
        <is>
          <t>Tubo PVC</t>
        </is>
      </c>
      <c r="I483" s="340" t="n">
        <v>1.3</v>
      </c>
      <c r="J483" s="334" t="n">
        <v>2.61</v>
      </c>
      <c r="K483" s="334" t="n">
        <v>0.03124</v>
      </c>
      <c r="L483" s="334" t="inlineStr">
        <is>
          <t>PENDENTE</t>
        </is>
      </c>
    </row>
    <row r="484" ht="15" customHeight="1" s="290">
      <c r="A484" s="296" t="inlineStr">
        <is>
          <t>ISRAEL</t>
        </is>
      </c>
      <c r="B484" s="296" t="inlineStr">
        <is>
          <t>ESGOTO</t>
        </is>
      </c>
      <c r="C484" s="296" t="inlineStr">
        <is>
          <t>T-240</t>
        </is>
      </c>
      <c r="D484" s="349" t="inlineStr">
        <is>
          <t>PI 75</t>
        </is>
      </c>
      <c r="E484" s="349" t="inlineStr">
        <is>
          <t>PI 76</t>
        </is>
      </c>
      <c r="F484" s="349" t="n">
        <v>2.5</v>
      </c>
      <c r="G484" s="349" t="inlineStr">
        <is>
          <t>200</t>
        </is>
      </c>
      <c r="H484" s="349" t="inlineStr">
        <is>
          <t>Tubo PVC</t>
        </is>
      </c>
      <c r="I484" s="345" t="n">
        <v>1.23</v>
      </c>
      <c r="J484" s="349" t="n">
        <v>2.45</v>
      </c>
      <c r="K484" s="349" t="n">
        <v>2.7226</v>
      </c>
      <c r="L484" s="349" t="inlineStr">
        <is>
          <t>PENDENTE</t>
        </is>
      </c>
    </row>
    <row r="485" ht="15" customHeight="1" s="290">
      <c r="A485" s="295" t="inlineStr">
        <is>
          <t>ISRAEL</t>
        </is>
      </c>
      <c r="B485" s="295" t="inlineStr">
        <is>
          <t>ESGOTO</t>
        </is>
      </c>
      <c r="C485" s="295" t="inlineStr">
        <is>
          <t>T-241</t>
        </is>
      </c>
      <c r="D485" s="334" t="inlineStr">
        <is>
          <t>PI 03</t>
        </is>
      </c>
      <c r="E485" s="334" t="inlineStr">
        <is>
          <t>PI 02</t>
        </is>
      </c>
      <c r="F485" s="334" t="n">
        <v>27.34</v>
      </c>
      <c r="G485" s="334" t="inlineStr">
        <is>
          <t>200</t>
        </is>
      </c>
      <c r="H485" s="334" t="inlineStr">
        <is>
          <t>Tubo PVC</t>
        </is>
      </c>
      <c r="I485" s="340" t="n">
        <v>0.6</v>
      </c>
      <c r="J485" s="334" t="n">
        <v>13.12</v>
      </c>
      <c r="K485" s="334" t="n">
        <v>0.0512</v>
      </c>
      <c r="L485" s="334" t="inlineStr">
        <is>
          <t>PENDENTE</t>
        </is>
      </c>
    </row>
    <row r="486" ht="15" customHeight="1" s="290">
      <c r="A486" s="296" t="inlineStr">
        <is>
          <t>ISRAEL</t>
        </is>
      </c>
      <c r="B486" s="296" t="inlineStr">
        <is>
          <t>ESGOTO</t>
        </is>
      </c>
      <c r="C486" s="296" t="inlineStr">
        <is>
          <t>T-242</t>
        </is>
      </c>
      <c r="D486" s="349" t="inlineStr">
        <is>
          <t>PI 37</t>
        </is>
      </c>
      <c r="E486" s="349" t="inlineStr">
        <is>
          <t>PI 27</t>
        </is>
      </c>
      <c r="F486" s="349" t="n">
        <v>9.67</v>
      </c>
      <c r="G486" s="349" t="inlineStr">
        <is>
          <t>200</t>
        </is>
      </c>
      <c r="H486" s="349" t="inlineStr">
        <is>
          <t>Tubo PVC</t>
        </is>
      </c>
      <c r="I486" s="345" t="n">
        <v>0.62</v>
      </c>
      <c r="J486" s="349" t="n">
        <v>4.83</v>
      </c>
      <c r="K486" s="349" t="n">
        <v>0.030362</v>
      </c>
      <c r="L486" s="349" t="inlineStr">
        <is>
          <t>PENDENTE</t>
        </is>
      </c>
    </row>
    <row r="487" ht="15" customHeight="1" s="290">
      <c r="A487" s="295" t="inlineStr">
        <is>
          <t>ISRAEL</t>
        </is>
      </c>
      <c r="B487" s="295" t="inlineStr">
        <is>
          <t>ESGOTO</t>
        </is>
      </c>
      <c r="C487" s="295" t="inlineStr">
        <is>
          <t>T-243</t>
        </is>
      </c>
      <c r="D487" s="334" t="inlineStr">
        <is>
          <t>PI 99</t>
        </is>
      </c>
      <c r="E487" s="334" t="inlineStr">
        <is>
          <t>PI 100</t>
        </is>
      </c>
      <c r="F487" s="334" t="n">
        <v>4.63</v>
      </c>
      <c r="G487" s="334" t="inlineStr">
        <is>
          <t>200</t>
        </is>
      </c>
      <c r="H487" s="334" t="inlineStr">
        <is>
          <t>Tubo PVC</t>
        </is>
      </c>
      <c r="I487" s="340" t="n">
        <v>0.6</v>
      </c>
      <c r="J487" s="334" t="n">
        <v>2.22</v>
      </c>
      <c r="K487" s="334" t="n">
        <v>0.24162</v>
      </c>
      <c r="L487" s="334" t="inlineStr">
        <is>
          <t>PENDENTE</t>
        </is>
      </c>
    </row>
    <row r="488" ht="15" customHeight="1" s="290">
      <c r="A488" s="296" t="inlineStr">
        <is>
          <t>ISRAEL</t>
        </is>
      </c>
      <c r="B488" s="296" t="inlineStr">
        <is>
          <t>ESGOTO</t>
        </is>
      </c>
      <c r="C488" s="296" t="inlineStr">
        <is>
          <t>T-244</t>
        </is>
      </c>
      <c r="D488" s="349" t="inlineStr">
        <is>
          <t>PI 99</t>
        </is>
      </c>
      <c r="E488" s="349" t="inlineStr">
        <is>
          <t>PI 100</t>
        </is>
      </c>
      <c r="F488" s="349" t="n">
        <v>2.5</v>
      </c>
      <c r="G488" s="349" t="inlineStr">
        <is>
          <t>200</t>
        </is>
      </c>
      <c r="H488" s="349" t="inlineStr">
        <is>
          <t>Tubo PVC</t>
        </is>
      </c>
      <c r="I488" s="345" t="n">
        <v>0.6</v>
      </c>
      <c r="J488" s="349" t="n">
        <v>1.2</v>
      </c>
      <c r="K488" s="349" t="n">
        <v>0.44748</v>
      </c>
      <c r="L488" s="349" t="inlineStr">
        <is>
          <t>PENDENTE</t>
        </is>
      </c>
    </row>
    <row r="489" ht="15" customHeight="1" s="290">
      <c r="A489" s="295" t="inlineStr">
        <is>
          <t>ISRAEL</t>
        </is>
      </c>
      <c r="B489" s="295" t="inlineStr">
        <is>
          <t>ESGOTO</t>
        </is>
      </c>
      <c r="C489" s="295" t="inlineStr">
        <is>
          <t>T-245</t>
        </is>
      </c>
      <c r="D489" s="334" t="inlineStr">
        <is>
          <t>PI 100</t>
        </is>
      </c>
      <c r="E489" s="334" t="inlineStr">
        <is>
          <t>PI 05</t>
        </is>
      </c>
      <c r="F489" s="334" t="n">
        <v>12.47</v>
      </c>
      <c r="G489" s="334" t="inlineStr">
        <is>
          <t>200</t>
        </is>
      </c>
      <c r="H489" s="334" t="inlineStr">
        <is>
          <t>Tubo PVC</t>
        </is>
      </c>
      <c r="I489" s="340" t="n">
        <v>0.6</v>
      </c>
      <c r="J489" s="334" t="n">
        <v>5.99</v>
      </c>
      <c r="K489" s="334" t="n">
        <v>0.020489</v>
      </c>
      <c r="L489" s="334" t="inlineStr">
        <is>
          <t>PENDENTE</t>
        </is>
      </c>
    </row>
    <row r="490" ht="15" customHeight="1" s="290">
      <c r="A490" s="296" t="inlineStr">
        <is>
          <t>ISRAEL</t>
        </is>
      </c>
      <c r="B490" s="296" t="inlineStr">
        <is>
          <t>ESGOTO</t>
        </is>
      </c>
      <c r="C490" s="296" t="inlineStr">
        <is>
          <t>T-246</t>
        </is>
      </c>
      <c r="D490" s="349" t="inlineStr">
        <is>
          <t>PI 02</t>
        </is>
      </c>
      <c r="E490" s="349" t="inlineStr">
        <is>
          <t>PI 101</t>
        </is>
      </c>
      <c r="F490" s="349" t="n">
        <v>9.949999999999999</v>
      </c>
      <c r="G490" s="349" t="inlineStr">
        <is>
          <t>200</t>
        </is>
      </c>
      <c r="H490" s="349" t="inlineStr">
        <is>
          <t>Tubo PVC</t>
        </is>
      </c>
      <c r="I490" s="345" t="n">
        <v>0.6</v>
      </c>
      <c r="J490" s="349" t="n">
        <v>4.78</v>
      </c>
      <c r="K490" s="349" t="n">
        <v>0.02005</v>
      </c>
      <c r="L490" s="349" t="inlineStr">
        <is>
          <t>PENDENTE</t>
        </is>
      </c>
    </row>
    <row r="491" ht="15" customHeight="1" s="290">
      <c r="A491" s="295" t="inlineStr">
        <is>
          <t>ISRAEL</t>
        </is>
      </c>
      <c r="B491" s="295" t="inlineStr">
        <is>
          <t>ESGOTO</t>
        </is>
      </c>
      <c r="C491" s="295" t="inlineStr">
        <is>
          <t>T-247</t>
        </is>
      </c>
      <c r="D491" s="334" t="inlineStr">
        <is>
          <t>PI 02</t>
        </is>
      </c>
      <c r="E491" s="334" t="inlineStr">
        <is>
          <t>PI 101</t>
        </is>
      </c>
      <c r="F491" s="334" t="n">
        <v>2.5</v>
      </c>
      <c r="G491" s="334" t="inlineStr">
        <is>
          <t>200</t>
        </is>
      </c>
      <c r="H491" s="334" t="inlineStr">
        <is>
          <t>Tubo PVC</t>
        </is>
      </c>
      <c r="I491" s="340" t="n">
        <v>0.6</v>
      </c>
      <c r="J491" s="334" t="n">
        <v>1.2</v>
      </c>
      <c r="K491" s="334" t="n">
        <v>0.0798</v>
      </c>
      <c r="L491" s="334" t="inlineStr">
        <is>
          <t>PENDENTE</t>
        </is>
      </c>
    </row>
    <row r="492" ht="15" customHeight="1" s="290">
      <c r="A492" s="296" t="inlineStr">
        <is>
          <t>ISRAEL</t>
        </is>
      </c>
      <c r="B492" s="296" t="inlineStr">
        <is>
          <t>ESGOTO</t>
        </is>
      </c>
      <c r="C492" s="296" t="inlineStr">
        <is>
          <t>T-248</t>
        </is>
      </c>
      <c r="D492" s="349" t="inlineStr">
        <is>
          <t>PI 27</t>
        </is>
      </c>
      <c r="E492" s="349" t="inlineStr">
        <is>
          <t>PI 37</t>
        </is>
      </c>
      <c r="F492" s="349" t="n">
        <v>2.5</v>
      </c>
      <c r="G492" s="349" t="inlineStr">
        <is>
          <t>200</t>
        </is>
      </c>
      <c r="H492" s="349" t="inlineStr">
        <is>
          <t>Tubo PVC</t>
        </is>
      </c>
      <c r="I492" s="345" t="n">
        <v>0.62</v>
      </c>
      <c r="J492" s="349" t="n">
        <v>1.25</v>
      </c>
      <c r="K492" s="349" t="n">
        <v>0.11744</v>
      </c>
      <c r="L492" s="349" t="inlineStr">
        <is>
          <t>PENDENTE</t>
        </is>
      </c>
    </row>
    <row r="493" ht="15" customHeight="1" s="290">
      <c r="A493" s="295" t="inlineStr">
        <is>
          <t>ISRAEL</t>
        </is>
      </c>
      <c r="B493" s="295" t="inlineStr">
        <is>
          <t>ESGOTO</t>
        </is>
      </c>
      <c r="C493" s="295" t="inlineStr">
        <is>
          <t>T-249</t>
        </is>
      </c>
      <c r="D493" s="334" t="inlineStr">
        <is>
          <t>PI 38</t>
        </is>
      </c>
      <c r="E493" s="334" t="inlineStr">
        <is>
          <t>PI 37</t>
        </is>
      </c>
      <c r="F493" s="334" t="n">
        <v>0.13</v>
      </c>
      <c r="G493" s="334" t="inlineStr">
        <is>
          <t>200</t>
        </is>
      </c>
      <c r="H493" s="334" t="inlineStr">
        <is>
          <t>Tubo PVC</t>
        </is>
      </c>
      <c r="I493" s="340" t="n">
        <v>0.62</v>
      </c>
      <c r="J493" s="334" t="n">
        <v>0.07000000000000001</v>
      </c>
      <c r="K493" s="334" t="n">
        <v>10.752308</v>
      </c>
      <c r="L493" s="334" t="inlineStr">
        <is>
          <t>PENDENTE</t>
        </is>
      </c>
    </row>
    <row r="494" ht="15" customHeight="1" s="290">
      <c r="A494" s="296" t="inlineStr">
        <is>
          <t>ISRAEL</t>
        </is>
      </c>
      <c r="B494" s="296" t="inlineStr">
        <is>
          <t>ESGOTO</t>
        </is>
      </c>
      <c r="C494" s="296" t="inlineStr">
        <is>
          <t>T-250</t>
        </is>
      </c>
      <c r="D494" s="349" t="inlineStr">
        <is>
          <t>PI 37</t>
        </is>
      </c>
      <c r="E494" s="349" t="inlineStr">
        <is>
          <t>PI 36</t>
        </is>
      </c>
      <c r="F494" s="349" t="n">
        <v>2.5</v>
      </c>
      <c r="G494" s="349" t="inlineStr">
        <is>
          <t>200</t>
        </is>
      </c>
      <c r="H494" s="349" t="inlineStr">
        <is>
          <t>Tubo PVC</t>
        </is>
      </c>
      <c r="I494" s="345" t="n">
        <v>0.62</v>
      </c>
      <c r="J494" s="349" t="n">
        <v>1.25</v>
      </c>
      <c r="K494" s="349" t="n">
        <v>4.0212</v>
      </c>
      <c r="L494" s="349" t="inlineStr">
        <is>
          <t>PENDENTE</t>
        </is>
      </c>
    </row>
    <row r="495" ht="15" customHeight="1" s="290">
      <c r="A495" s="295" t="inlineStr">
        <is>
          <t>ISRAEL</t>
        </is>
      </c>
      <c r="B495" s="295" t="inlineStr">
        <is>
          <t>ESGOTO</t>
        </is>
      </c>
      <c r="C495" s="295" t="inlineStr">
        <is>
          <t>T-251</t>
        </is>
      </c>
      <c r="D495" s="334" t="inlineStr">
        <is>
          <t>PI 78</t>
        </is>
      </c>
      <c r="E495" s="334" t="inlineStr">
        <is>
          <t>PI 77</t>
        </is>
      </c>
      <c r="F495" s="334" t="n">
        <v>2.5</v>
      </c>
      <c r="G495" s="334" t="inlineStr">
        <is>
          <t>200</t>
        </is>
      </c>
      <c r="H495" s="334" t="inlineStr">
        <is>
          <t>Tubo PVC</t>
        </is>
      </c>
      <c r="I495" s="340" t="n">
        <v>0.8</v>
      </c>
      <c r="J495" s="334" t="n">
        <v>1.6</v>
      </c>
      <c r="K495" s="334" t="n">
        <v>0.41372</v>
      </c>
      <c r="L495" s="334" t="inlineStr">
        <is>
          <t>PENDENTE</t>
        </is>
      </c>
    </row>
    <row r="496" ht="15" customHeight="1" s="290">
      <c r="A496" s="296" t="inlineStr">
        <is>
          <t>ISRAEL</t>
        </is>
      </c>
      <c r="B496" s="296" t="inlineStr">
        <is>
          <t>ESGOTO</t>
        </is>
      </c>
      <c r="C496" s="296" t="inlineStr">
        <is>
          <t>T-252</t>
        </is>
      </c>
      <c r="D496" s="349" t="inlineStr">
        <is>
          <t>PI 76</t>
        </is>
      </c>
      <c r="E496" s="349" t="inlineStr">
        <is>
          <t>PI 77</t>
        </is>
      </c>
      <c r="F496" s="349" t="n">
        <v>2.5</v>
      </c>
      <c r="G496" s="349" t="inlineStr">
        <is>
          <t>200</t>
        </is>
      </c>
      <c r="H496" s="349" t="inlineStr">
        <is>
          <t>Tubo PVC</t>
        </is>
      </c>
      <c r="I496" s="345" t="n">
        <v>1.43</v>
      </c>
      <c r="J496" s="349" t="n">
        <v>2.85</v>
      </c>
      <c r="K496" s="349" t="n">
        <v>0.03112</v>
      </c>
      <c r="L496" s="349" t="inlineStr">
        <is>
          <t>PENDENTE</t>
        </is>
      </c>
    </row>
    <row r="497" ht="15" customHeight="1" s="290">
      <c r="A497" s="295" t="inlineStr">
        <is>
          <t>ISRAEL</t>
        </is>
      </c>
      <c r="B497" s="295" t="inlineStr">
        <is>
          <t>ESGOTO</t>
        </is>
      </c>
      <c r="C497" s="295" t="inlineStr">
        <is>
          <t>T-253</t>
        </is>
      </c>
      <c r="D497" s="334" t="inlineStr">
        <is>
          <t>PI 92</t>
        </is>
      </c>
      <c r="E497" s="334" t="inlineStr">
        <is>
          <t>PI 61</t>
        </is>
      </c>
      <c r="F497" s="334" t="n">
        <v>5.3</v>
      </c>
      <c r="G497" s="334" t="inlineStr">
        <is>
          <t>200</t>
        </is>
      </c>
      <c r="H497" s="334" t="inlineStr">
        <is>
          <t>Tubo PVC</t>
        </is>
      </c>
      <c r="I497" s="340" t="n">
        <v>0.6</v>
      </c>
      <c r="J497" s="334" t="n">
        <v>2.54</v>
      </c>
      <c r="K497" s="334" t="n">
        <v>0.049245</v>
      </c>
      <c r="L497" s="334" t="inlineStr">
        <is>
          <t>PENDENTE</t>
        </is>
      </c>
    </row>
    <row r="498" ht="15" customHeight="1" s="290">
      <c r="A498" s="296" t="inlineStr">
        <is>
          <t>ISRAEL</t>
        </is>
      </c>
      <c r="B498" s="296" t="inlineStr">
        <is>
          <t>ESGOTO</t>
        </is>
      </c>
      <c r="C498" s="296" t="inlineStr">
        <is>
          <t>T-254</t>
        </is>
      </c>
      <c r="D498" s="349" t="inlineStr">
        <is>
          <t>PI 91</t>
        </is>
      </c>
      <c r="E498" s="349" t="inlineStr">
        <is>
          <t>PI 59</t>
        </is>
      </c>
      <c r="F498" s="349" t="n">
        <v>7.16</v>
      </c>
      <c r="G498" s="349" t="inlineStr">
        <is>
          <t>200</t>
        </is>
      </c>
      <c r="H498" s="349" t="inlineStr">
        <is>
          <t>Tubo PVC</t>
        </is>
      </c>
      <c r="I498" s="345" t="n">
        <v>0.6</v>
      </c>
      <c r="J498" s="349" t="n">
        <v>3.44</v>
      </c>
      <c r="K498" s="349" t="n">
        <v>0.317249</v>
      </c>
      <c r="L498" s="349" t="inlineStr">
        <is>
          <t>PENDENTE</t>
        </is>
      </c>
    </row>
    <row r="499" ht="15" customHeight="1" s="290">
      <c r="A499" s="295" t="inlineStr">
        <is>
          <t>ISRAEL</t>
        </is>
      </c>
      <c r="B499" s="295" t="inlineStr">
        <is>
          <t>ESGOTO</t>
        </is>
      </c>
      <c r="C499" s="295" t="inlineStr">
        <is>
          <t>T-255</t>
        </is>
      </c>
      <c r="D499" s="334" t="inlineStr">
        <is>
          <t>PI 89</t>
        </is>
      </c>
      <c r="E499" s="334" t="inlineStr">
        <is>
          <t>PI 58</t>
        </is>
      </c>
      <c r="F499" s="334" t="n">
        <v>6.44</v>
      </c>
      <c r="G499" s="334" t="inlineStr">
        <is>
          <t>200</t>
        </is>
      </c>
      <c r="H499" s="334" t="inlineStr">
        <is>
          <t>Tubo PVC</t>
        </is>
      </c>
      <c r="I499" s="340" t="n">
        <v>0.6</v>
      </c>
      <c r="J499" s="334" t="n">
        <v>3.09</v>
      </c>
      <c r="K499" s="334" t="n">
        <v>0.447003</v>
      </c>
      <c r="L499" s="334" t="inlineStr">
        <is>
          <t>PENDENTE</t>
        </is>
      </c>
    </row>
    <row r="500" ht="15" customHeight="1" s="290">
      <c r="A500" s="296" t="inlineStr">
        <is>
          <t>ISRAEL</t>
        </is>
      </c>
      <c r="B500" s="296" t="inlineStr">
        <is>
          <t>ESGOTO</t>
        </is>
      </c>
      <c r="C500" s="296" t="inlineStr">
        <is>
          <t>T-256</t>
        </is>
      </c>
      <c r="D500" s="349" t="inlineStr">
        <is>
          <t>PI 88</t>
        </is>
      </c>
      <c r="E500" s="349" t="inlineStr">
        <is>
          <t>PI 71</t>
        </is>
      </c>
      <c r="F500" s="349" t="n">
        <v>5.57</v>
      </c>
      <c r="G500" s="349" t="inlineStr">
        <is>
          <t>200</t>
        </is>
      </c>
      <c r="H500" s="349" t="inlineStr">
        <is>
          <t>Tubo PVC</t>
        </is>
      </c>
      <c r="I500" s="345" t="n">
        <v>0.6</v>
      </c>
      <c r="J500" s="349" t="n">
        <v>2.67</v>
      </c>
      <c r="K500" s="349" t="n">
        <v>0.501831</v>
      </c>
      <c r="L500" s="349" t="inlineStr">
        <is>
          <t>PENDENTE</t>
        </is>
      </c>
    </row>
    <row r="501" ht="15" customHeight="1" s="290">
      <c r="A501" s="295" t="inlineStr">
        <is>
          <t>ISRAEL</t>
        </is>
      </c>
      <c r="B501" s="295" t="inlineStr">
        <is>
          <t>ESGOTO</t>
        </is>
      </c>
      <c r="C501" s="295" t="inlineStr">
        <is>
          <t>T-257</t>
        </is>
      </c>
      <c r="D501" s="334" t="inlineStr">
        <is>
          <t>PI 71</t>
        </is>
      </c>
      <c r="E501" s="334" t="inlineStr">
        <is>
          <t>PI 89</t>
        </is>
      </c>
      <c r="F501" s="334" t="n">
        <v>5.88</v>
      </c>
      <c r="G501" s="334" t="inlineStr">
        <is>
          <t>200</t>
        </is>
      </c>
      <c r="H501" s="334" t="inlineStr">
        <is>
          <t>Tubo PVC</t>
        </is>
      </c>
      <c r="I501" s="340" t="n">
        <v>0.6</v>
      </c>
      <c r="J501" s="334" t="n">
        <v>2.82</v>
      </c>
      <c r="K501" s="334" t="n">
        <v>0.094898</v>
      </c>
      <c r="L501" s="334" t="inlineStr">
        <is>
          <t>PENDENTE</t>
        </is>
      </c>
    </row>
    <row r="502" ht="15" customHeight="1" s="290">
      <c r="A502" s="296" t="inlineStr">
        <is>
          <t>ISRAEL</t>
        </is>
      </c>
      <c r="B502" s="296" t="inlineStr">
        <is>
          <t>ESGOTO</t>
        </is>
      </c>
      <c r="C502" s="296" t="inlineStr">
        <is>
          <t>T-258</t>
        </is>
      </c>
      <c r="D502" s="349" t="inlineStr">
        <is>
          <t>PI 62</t>
        </is>
      </c>
      <c r="E502" s="349" t="inlineStr">
        <is>
          <t>PI 68</t>
        </is>
      </c>
      <c r="F502" s="349" t="n">
        <v>8.220000000000001</v>
      </c>
      <c r="G502" s="349" t="inlineStr">
        <is>
          <t>200</t>
        </is>
      </c>
      <c r="H502" s="349" t="inlineStr">
        <is>
          <t>Tubo PVC</t>
        </is>
      </c>
      <c r="I502" s="345" t="n">
        <v>0.6</v>
      </c>
      <c r="J502" s="349" t="n">
        <v>3.95</v>
      </c>
      <c r="K502" s="349" t="n">
        <v>0.084246</v>
      </c>
      <c r="L502" s="349" t="inlineStr">
        <is>
          <t>PENDENTE</t>
        </is>
      </c>
    </row>
    <row r="503" ht="15" customHeight="1" s="290">
      <c r="A503" s="295" t="inlineStr">
        <is>
          <t>ISRAEL</t>
        </is>
      </c>
      <c r="B503" s="295" t="inlineStr">
        <is>
          <t>ESGOTO</t>
        </is>
      </c>
      <c r="C503" s="295" t="inlineStr">
        <is>
          <t>T-259</t>
        </is>
      </c>
      <c r="D503" s="334" t="inlineStr">
        <is>
          <t>PI 57</t>
        </is>
      </c>
      <c r="E503" s="334" t="inlineStr">
        <is>
          <t>PI 88</t>
        </is>
      </c>
      <c r="F503" s="334" t="n">
        <v>7.75</v>
      </c>
      <c r="G503" s="334" t="inlineStr">
        <is>
          <t>200</t>
        </is>
      </c>
      <c r="H503" s="334" t="inlineStr">
        <is>
          <t>Tubo PVC</t>
        </is>
      </c>
      <c r="I503" s="340" t="n">
        <v>0.6</v>
      </c>
      <c r="J503" s="334" t="n">
        <v>3.72</v>
      </c>
      <c r="K503" s="334" t="n">
        <v>0.07405200000000001</v>
      </c>
      <c r="L503" s="334" t="inlineStr">
        <is>
          <t>PENDENTE</t>
        </is>
      </c>
    </row>
    <row r="504" ht="15" customHeight="1" s="290">
      <c r="A504" s="296" t="inlineStr">
        <is>
          <t>ISRAEL</t>
        </is>
      </c>
      <c r="B504" s="296" t="inlineStr">
        <is>
          <t>ESGOTO</t>
        </is>
      </c>
      <c r="C504" s="296" t="inlineStr">
        <is>
          <t>T-260</t>
        </is>
      </c>
      <c r="D504" s="349" t="inlineStr">
        <is>
          <t>PV 27</t>
        </is>
      </c>
      <c r="E504" s="349" t="inlineStr">
        <is>
          <t>PI 211</t>
        </is>
      </c>
      <c r="F504" s="349" t="n">
        <v>6.63</v>
      </c>
      <c r="G504" s="349" t="inlineStr">
        <is>
          <t>200</t>
        </is>
      </c>
      <c r="H504" s="349" t="inlineStr">
        <is>
          <t>Tubo PVC</t>
        </is>
      </c>
      <c r="I504" s="345" t="n">
        <v>1.27</v>
      </c>
      <c r="J504" s="349" t="n">
        <v>6.76</v>
      </c>
      <c r="K504" s="349" t="n">
        <v>0.192036</v>
      </c>
      <c r="L504" s="349" t="inlineStr">
        <is>
          <t>PENDENTE</t>
        </is>
      </c>
    </row>
    <row r="505" ht="15" customHeight="1" s="290">
      <c r="A505" s="295" t="inlineStr">
        <is>
          <t>MANOEL</t>
        </is>
      </c>
      <c r="B505" s="295" t="inlineStr">
        <is>
          <t>ESGOTO</t>
        </is>
      </c>
      <c r="C505" s="295" t="inlineStr">
        <is>
          <t>T-001</t>
        </is>
      </c>
      <c r="D505" s="334" t="inlineStr">
        <is>
          <t>PI 68</t>
        </is>
      </c>
      <c r="E505" s="334" t="inlineStr">
        <is>
          <t>PI 64</t>
        </is>
      </c>
      <c r="F505" s="334" t="n">
        <v>26.32</v>
      </c>
      <c r="G505" s="334" t="inlineStr">
        <is>
          <t>300</t>
        </is>
      </c>
      <c r="H505" s="334" t="inlineStr">
        <is>
          <t>Tubo PVC</t>
        </is>
      </c>
      <c r="I505" s="340" t="n">
        <v>1.59</v>
      </c>
      <c r="J505" s="334" t="n">
        <v>33.41</v>
      </c>
      <c r="K505" s="334" t="n">
        <v>0.042819</v>
      </c>
      <c r="L505" s="334" t="inlineStr">
        <is>
          <t>PENDENTE</t>
        </is>
      </c>
    </row>
    <row r="506" ht="15" customHeight="1" s="290">
      <c r="A506" s="296" t="inlineStr">
        <is>
          <t>MANOEL</t>
        </is>
      </c>
      <c r="B506" s="296" t="inlineStr">
        <is>
          <t>ESGOTO</t>
        </is>
      </c>
      <c r="C506" s="296" t="inlineStr">
        <is>
          <t>T-002</t>
        </is>
      </c>
      <c r="D506" s="349" t="inlineStr">
        <is>
          <t>PI 62</t>
        </is>
      </c>
      <c r="E506" s="349" t="inlineStr">
        <is>
          <t>PI 44</t>
        </is>
      </c>
      <c r="F506" s="349" t="n">
        <v>10.45</v>
      </c>
      <c r="G506" s="349" t="inlineStr">
        <is>
          <t>300</t>
        </is>
      </c>
      <c r="H506" s="349" t="inlineStr">
        <is>
          <t>Tubo PVC</t>
        </is>
      </c>
      <c r="I506" s="345" t="n">
        <v>3.11</v>
      </c>
      <c r="J506" s="349" t="n">
        <v>26.01</v>
      </c>
      <c r="K506" s="349" t="n">
        <v>0.246632</v>
      </c>
      <c r="L506" s="349" t="inlineStr">
        <is>
          <t>PENDENTE</t>
        </is>
      </c>
    </row>
    <row r="507" ht="15" customHeight="1" s="290">
      <c r="A507" s="295" t="inlineStr">
        <is>
          <t>MANOEL</t>
        </is>
      </c>
      <c r="B507" s="295" t="inlineStr">
        <is>
          <t>ESGOTO</t>
        </is>
      </c>
      <c r="C507" s="295" t="inlineStr">
        <is>
          <t>T-003</t>
        </is>
      </c>
      <c r="D507" s="334" t="inlineStr">
        <is>
          <t>PI 44</t>
        </is>
      </c>
      <c r="E507" s="334" t="inlineStr">
        <is>
          <t>PI 02</t>
        </is>
      </c>
      <c r="F507" s="334" t="n">
        <v>8.279999999999999</v>
      </c>
      <c r="G507" s="334" t="inlineStr">
        <is>
          <t>300</t>
        </is>
      </c>
      <c r="H507" s="334" t="inlineStr">
        <is>
          <t>Tubo PVC</t>
        </is>
      </c>
      <c r="I507" s="340" t="n">
        <v>4.32</v>
      </c>
      <c r="J507" s="334" t="n">
        <v>28.6</v>
      </c>
      <c r="K507" s="334" t="n">
        <v>0.005809</v>
      </c>
      <c r="L507" s="334" t="inlineStr">
        <is>
          <t>PENDENTE</t>
        </is>
      </c>
    </row>
    <row r="508" ht="15" customHeight="1" s="290">
      <c r="A508" s="296" t="inlineStr">
        <is>
          <t>MANOEL</t>
        </is>
      </c>
      <c r="B508" s="296" t="inlineStr">
        <is>
          <t>ESGOTO</t>
        </is>
      </c>
      <c r="C508" s="296" t="inlineStr">
        <is>
          <t>T-004</t>
        </is>
      </c>
      <c r="D508" s="349" t="inlineStr">
        <is>
          <t>PI 06</t>
        </is>
      </c>
      <c r="E508" s="349" t="inlineStr">
        <is>
          <t>PI 16</t>
        </is>
      </c>
      <c r="F508" s="349" t="n">
        <v>35.86</v>
      </c>
      <c r="G508" s="349" t="inlineStr">
        <is>
          <t>300</t>
        </is>
      </c>
      <c r="H508" s="349" t="inlineStr">
        <is>
          <t>Tubo PVC</t>
        </is>
      </c>
      <c r="I508" s="345" t="n">
        <v>1.77</v>
      </c>
      <c r="J508" s="349" t="n">
        <v>50.66</v>
      </c>
      <c r="K508" s="349" t="n">
        <v>0.043422</v>
      </c>
      <c r="L508" s="349" t="inlineStr">
        <is>
          <t>PENDENTE</t>
        </is>
      </c>
    </row>
    <row r="509" ht="15" customHeight="1" s="290">
      <c r="A509" s="295" t="inlineStr">
        <is>
          <t>MANOEL</t>
        </is>
      </c>
      <c r="B509" s="295" t="inlineStr">
        <is>
          <t>ESGOTO</t>
        </is>
      </c>
      <c r="C509" s="295" t="inlineStr">
        <is>
          <t>T-005</t>
        </is>
      </c>
      <c r="D509" s="334" t="inlineStr">
        <is>
          <t>PI 62</t>
        </is>
      </c>
      <c r="E509" s="334" t="inlineStr">
        <is>
          <t>PI 63</t>
        </is>
      </c>
      <c r="F509" s="334" t="n">
        <v>12.77</v>
      </c>
      <c r="G509" s="334" t="inlineStr">
        <is>
          <t>300</t>
        </is>
      </c>
      <c r="H509" s="334" t="inlineStr">
        <is>
          <t>Tubo PVC</t>
        </is>
      </c>
      <c r="I509" s="340" t="n">
        <v>1.87</v>
      </c>
      <c r="J509" s="334" t="n">
        <v>19.07</v>
      </c>
      <c r="K509" s="334" t="n">
        <v>0.004049</v>
      </c>
      <c r="L509" s="334" t="inlineStr">
        <is>
          <t>PENDENTE</t>
        </is>
      </c>
    </row>
    <row r="510" ht="15" customHeight="1" s="290">
      <c r="A510" s="296" t="inlineStr">
        <is>
          <t>MANOEL</t>
        </is>
      </c>
      <c r="B510" s="296" t="inlineStr">
        <is>
          <t>ESGOTO</t>
        </is>
      </c>
      <c r="C510" s="296" t="inlineStr">
        <is>
          <t>T-006</t>
        </is>
      </c>
      <c r="D510" s="349" t="inlineStr">
        <is>
          <t>PI 64</t>
        </is>
      </c>
      <c r="E510" s="349" t="inlineStr">
        <is>
          <t>PI 63</t>
        </is>
      </c>
      <c r="F510" s="349" t="n">
        <v>9.35</v>
      </c>
      <c r="G510" s="349" t="inlineStr">
        <is>
          <t>300</t>
        </is>
      </c>
      <c r="H510" s="349" t="inlineStr">
        <is>
          <t>Tubo PVC</t>
        </is>
      </c>
      <c r="I510" s="345" t="n">
        <v>1.96</v>
      </c>
      <c r="J510" s="349" t="n">
        <v>14.69</v>
      </c>
      <c r="K510" s="349" t="n">
        <v>0.004963</v>
      </c>
      <c r="L510" s="349" t="inlineStr">
        <is>
          <t>PENDENTE</t>
        </is>
      </c>
    </row>
    <row r="511" ht="15" customHeight="1" s="290">
      <c r="A511" s="295" t="inlineStr">
        <is>
          <t>MANOEL</t>
        </is>
      </c>
      <c r="B511" s="295" t="inlineStr">
        <is>
          <t>ESGOTO</t>
        </is>
      </c>
      <c r="C511" s="295" t="inlineStr">
        <is>
          <t>T-007</t>
        </is>
      </c>
      <c r="D511" s="334" t="inlineStr">
        <is>
          <t>PI 16</t>
        </is>
      </c>
      <c r="E511" s="334" t="inlineStr">
        <is>
          <t>PI 19</t>
        </is>
      </c>
      <c r="F511" s="334" t="n">
        <v>8.4</v>
      </c>
      <c r="G511" s="334" t="inlineStr">
        <is>
          <t>200</t>
        </is>
      </c>
      <c r="H511" s="334" t="inlineStr">
        <is>
          <t>Tubo PVC</t>
        </is>
      </c>
      <c r="I511" s="340" t="n">
        <v>2.6</v>
      </c>
      <c r="J511" s="334" t="n">
        <v>17.48</v>
      </c>
      <c r="K511" s="334" t="n">
        <v>0.006167</v>
      </c>
      <c r="L511" s="334" t="inlineStr">
        <is>
          <t>PENDENTE</t>
        </is>
      </c>
    </row>
    <row r="512" ht="15" customHeight="1" s="290">
      <c r="A512" s="296" t="inlineStr">
        <is>
          <t>MANOEL</t>
        </is>
      </c>
      <c r="B512" s="296" t="inlineStr">
        <is>
          <t>ESGOTO</t>
        </is>
      </c>
      <c r="C512" s="296" t="inlineStr">
        <is>
          <t>T-008</t>
        </is>
      </c>
      <c r="D512" s="349" t="inlineStr">
        <is>
          <t>PI 118</t>
        </is>
      </c>
      <c r="E512" s="349" t="inlineStr">
        <is>
          <t>PI 115</t>
        </is>
      </c>
      <c r="F512" s="349" t="n">
        <v>13.75</v>
      </c>
      <c r="G512" s="349" t="inlineStr">
        <is>
          <t>1000</t>
        </is>
      </c>
      <c r="H512" s="349" t="inlineStr">
        <is>
          <t>Tubo de Concreto</t>
        </is>
      </c>
      <c r="I512" s="345" t="n">
        <v>0.73</v>
      </c>
      <c r="J512" s="349" t="n">
        <v>8.02</v>
      </c>
      <c r="K512" s="349" t="n">
        <v>0.037876</v>
      </c>
      <c r="L512" s="349" t="inlineStr">
        <is>
          <t>PENDENTE</t>
        </is>
      </c>
    </row>
    <row r="513" ht="15" customHeight="1" s="290">
      <c r="A513" s="295" t="inlineStr">
        <is>
          <t>MANOEL</t>
        </is>
      </c>
      <c r="B513" s="295" t="inlineStr">
        <is>
          <t>ESGOTO</t>
        </is>
      </c>
      <c r="C513" s="295" t="inlineStr">
        <is>
          <t>T-009</t>
        </is>
      </c>
      <c r="D513" s="334" t="inlineStr">
        <is>
          <t>PI 115</t>
        </is>
      </c>
      <c r="E513" s="334" t="inlineStr">
        <is>
          <t>PI 113</t>
        </is>
      </c>
      <c r="F513" s="334" t="n">
        <v>11.52</v>
      </c>
      <c r="G513" s="334" t="inlineStr">
        <is>
          <t>1000</t>
        </is>
      </c>
      <c r="H513" s="334" t="inlineStr">
        <is>
          <t>Tubo de Concreto</t>
        </is>
      </c>
      <c r="I513" s="340" t="n">
        <v>0.98</v>
      </c>
      <c r="J513" s="334" t="n">
        <v>9.06</v>
      </c>
      <c r="K513" s="334" t="n">
        <v>0.003403</v>
      </c>
      <c r="L513" s="334" t="inlineStr">
        <is>
          <t>PENDENTE</t>
        </is>
      </c>
    </row>
    <row r="514" ht="15" customHeight="1" s="290">
      <c r="A514" s="296" t="inlineStr">
        <is>
          <t>MANOEL</t>
        </is>
      </c>
      <c r="B514" s="296" t="inlineStr">
        <is>
          <t>ESGOTO</t>
        </is>
      </c>
      <c r="C514" s="296" t="inlineStr">
        <is>
          <t>T-010</t>
        </is>
      </c>
      <c r="D514" s="349" t="inlineStr">
        <is>
          <t>PI 68</t>
        </is>
      </c>
      <c r="E514" s="349" t="inlineStr">
        <is>
          <t>PI 65</t>
        </is>
      </c>
      <c r="F514" s="349" t="n">
        <v>10.76</v>
      </c>
      <c r="G514" s="349" t="inlineStr">
        <is>
          <t>1000</t>
        </is>
      </c>
      <c r="H514" s="349" t="inlineStr">
        <is>
          <t>Tubo de Concreto</t>
        </is>
      </c>
      <c r="I514" s="345" t="n">
        <v>0.6899999999999999</v>
      </c>
      <c r="J514" s="349" t="n">
        <v>5.96</v>
      </c>
      <c r="K514" s="349" t="n">
        <v>0.059712</v>
      </c>
      <c r="L514" s="349" t="inlineStr">
        <is>
          <t>PENDENTE</t>
        </is>
      </c>
    </row>
    <row r="515" ht="15" customHeight="1" s="290">
      <c r="A515" s="295" t="inlineStr">
        <is>
          <t>MANOEL</t>
        </is>
      </c>
      <c r="B515" s="295" t="inlineStr">
        <is>
          <t>ESGOTO</t>
        </is>
      </c>
      <c r="C515" s="295" t="inlineStr">
        <is>
          <t>T-011</t>
        </is>
      </c>
      <c r="D515" s="334" t="inlineStr">
        <is>
          <t>PI 65</t>
        </is>
      </c>
      <c r="E515" s="334" t="inlineStr">
        <is>
          <t>PI 64</t>
        </is>
      </c>
      <c r="F515" s="334" t="n">
        <v>10.69</v>
      </c>
      <c r="G515" s="334" t="inlineStr">
        <is>
          <t>1000</t>
        </is>
      </c>
      <c r="H515" s="334" t="inlineStr">
        <is>
          <t>Tubo de Concreto</t>
        </is>
      </c>
      <c r="I515" s="340" t="n">
        <v>1.19</v>
      </c>
      <c r="J515" s="334" t="n">
        <v>10.21</v>
      </c>
      <c r="K515" s="334" t="n">
        <v>0.165529</v>
      </c>
      <c r="L515" s="334" t="inlineStr">
        <is>
          <t>PENDENTE</t>
        </is>
      </c>
    </row>
    <row r="516" ht="15" customHeight="1" s="290">
      <c r="A516" s="296" t="inlineStr">
        <is>
          <t>MANOEL</t>
        </is>
      </c>
      <c r="B516" s="296" t="inlineStr">
        <is>
          <t>ESGOTO</t>
        </is>
      </c>
      <c r="C516" s="296" t="inlineStr">
        <is>
          <t>T-012</t>
        </is>
      </c>
      <c r="D516" s="349" t="inlineStr">
        <is>
          <t>PI 64</t>
        </is>
      </c>
      <c r="E516" s="349" t="inlineStr">
        <is>
          <t>PI 63</t>
        </is>
      </c>
      <c r="F516" s="349" t="n">
        <v>9.380000000000001</v>
      </c>
      <c r="G516" s="349" t="inlineStr">
        <is>
          <t>1000</t>
        </is>
      </c>
      <c r="H516" s="349" t="inlineStr">
        <is>
          <t>Tubo de Concreto</t>
        </is>
      </c>
      <c r="I516" s="345" t="n">
        <v>1.96</v>
      </c>
      <c r="J516" s="349" t="n">
        <v>14.74</v>
      </c>
      <c r="K516" s="349" t="n">
        <v>0.004947</v>
      </c>
      <c r="L516" s="349" t="inlineStr">
        <is>
          <t>PENDENTE</t>
        </is>
      </c>
    </row>
    <row r="517" ht="15" customHeight="1" s="290">
      <c r="A517" s="295" t="inlineStr">
        <is>
          <t>MANOEL</t>
        </is>
      </c>
      <c r="B517" s="295" t="inlineStr">
        <is>
          <t>ESGOTO</t>
        </is>
      </c>
      <c r="C517" s="295" t="inlineStr">
        <is>
          <t>T-013</t>
        </is>
      </c>
      <c r="D517" s="334" t="inlineStr">
        <is>
          <t>PI 63</t>
        </is>
      </c>
      <c r="E517" s="334" t="inlineStr">
        <is>
          <t>PI 62</t>
        </is>
      </c>
      <c r="F517" s="334" t="n">
        <v>12.32</v>
      </c>
      <c r="G517" s="334" t="inlineStr">
        <is>
          <t>1000</t>
        </is>
      </c>
      <c r="H517" s="334" t="inlineStr">
        <is>
          <t>Tubo de Concreto</t>
        </is>
      </c>
      <c r="I517" s="340" t="n">
        <v>1.87</v>
      </c>
      <c r="J517" s="334" t="n">
        <v>18.4</v>
      </c>
      <c r="K517" s="334" t="n">
        <v>0.004196</v>
      </c>
      <c r="L517" s="334" t="inlineStr">
        <is>
          <t>PENDENTE</t>
        </is>
      </c>
    </row>
    <row r="518" ht="15" customHeight="1" s="290">
      <c r="A518" s="296" t="inlineStr">
        <is>
          <t>MANOEL</t>
        </is>
      </c>
      <c r="B518" s="296" t="inlineStr">
        <is>
          <t>ESGOTO</t>
        </is>
      </c>
      <c r="C518" s="296" t="inlineStr">
        <is>
          <t>T-014</t>
        </is>
      </c>
      <c r="D518" s="349" t="inlineStr">
        <is>
          <t>PI 98</t>
        </is>
      </c>
      <c r="E518" s="349" t="inlineStr">
        <is>
          <t>PI 03</t>
        </is>
      </c>
      <c r="F518" s="349" t="n">
        <v>4.03</v>
      </c>
      <c r="G518" s="349" t="inlineStr">
        <is>
          <t>200</t>
        </is>
      </c>
      <c r="H518" s="349" t="inlineStr">
        <is>
          <t>Tubo PVC</t>
        </is>
      </c>
      <c r="I518" s="345" t="n">
        <v>0.89</v>
      </c>
      <c r="J518" s="349" t="n">
        <v>2.87</v>
      </c>
      <c r="K518" s="349" t="n">
        <v>0.012878</v>
      </c>
      <c r="L518" s="349" t="inlineStr">
        <is>
          <t>PENDENTE</t>
        </is>
      </c>
    </row>
    <row r="519" ht="15" customHeight="1" s="290">
      <c r="A519" s="295" t="inlineStr">
        <is>
          <t>MANOEL</t>
        </is>
      </c>
      <c r="B519" s="295" t="inlineStr">
        <is>
          <t>ESGOTO</t>
        </is>
      </c>
      <c r="C519" s="295" t="inlineStr">
        <is>
          <t>T-015</t>
        </is>
      </c>
      <c r="D519" s="334" t="inlineStr">
        <is>
          <t>PV 01</t>
        </is>
      </c>
      <c r="E519" s="334" t="inlineStr">
        <is>
          <t>PV 02</t>
        </is>
      </c>
      <c r="F519" s="334" t="n">
        <v>20.53</v>
      </c>
      <c r="G519" s="334" t="inlineStr">
        <is>
          <t>300</t>
        </is>
      </c>
      <c r="H519" s="334" t="inlineStr">
        <is>
          <t>Tubo PVC</t>
        </is>
      </c>
      <c r="I519" s="340" t="n">
        <v>0.84</v>
      </c>
      <c r="J519" s="334" t="n">
        <v>13.82</v>
      </c>
      <c r="K519" s="334" t="n">
        <v>0.003702</v>
      </c>
      <c r="L519" s="334" t="inlineStr">
        <is>
          <t>PENDENTE</t>
        </is>
      </c>
    </row>
    <row r="520" ht="15" customHeight="1" s="290">
      <c r="A520" s="296" t="inlineStr">
        <is>
          <t>MANOEL</t>
        </is>
      </c>
      <c r="B520" s="296" t="inlineStr">
        <is>
          <t>ESGOTO</t>
        </is>
      </c>
      <c r="C520" s="296" t="inlineStr">
        <is>
          <t>T-016</t>
        </is>
      </c>
      <c r="D520" s="349" t="inlineStr">
        <is>
          <t>PV 03</t>
        </is>
      </c>
      <c r="E520" s="349" t="inlineStr">
        <is>
          <t>PV 04</t>
        </is>
      </c>
      <c r="F520" s="349" t="n">
        <v>31.7</v>
      </c>
      <c r="G520" s="349" t="inlineStr">
        <is>
          <t>300</t>
        </is>
      </c>
      <c r="H520" s="349" t="inlineStr">
        <is>
          <t>Tubo PVC</t>
        </is>
      </c>
      <c r="I520" s="345" t="n">
        <v>1.2</v>
      </c>
      <c r="J520" s="349" t="n">
        <v>30.48</v>
      </c>
      <c r="K520" s="349" t="n">
        <v>0.003555</v>
      </c>
      <c r="L520" s="349" t="inlineStr">
        <is>
          <t>PENDENTE</t>
        </is>
      </c>
    </row>
    <row r="521" ht="15" customHeight="1" s="290">
      <c r="A521" s="295" t="inlineStr">
        <is>
          <t>MANOEL</t>
        </is>
      </c>
      <c r="B521" s="295" t="inlineStr">
        <is>
          <t>ESGOTO</t>
        </is>
      </c>
      <c r="C521" s="295" t="inlineStr">
        <is>
          <t>T-017</t>
        </is>
      </c>
      <c r="D521" s="334" t="inlineStr">
        <is>
          <t>PV 02</t>
        </is>
      </c>
      <c r="E521" s="334" t="inlineStr">
        <is>
          <t>PV 03</t>
        </is>
      </c>
      <c r="F521" s="334" t="n">
        <v>19.98</v>
      </c>
      <c r="G521" s="334" t="inlineStr">
        <is>
          <t>300</t>
        </is>
      </c>
      <c r="H521" s="334" t="inlineStr">
        <is>
          <t>Tubo PVC</t>
        </is>
      </c>
      <c r="I521" s="340" t="n">
        <v>1.08</v>
      </c>
      <c r="J521" s="334" t="n">
        <v>17.21</v>
      </c>
      <c r="K521" s="334" t="n">
        <v>0.003904</v>
      </c>
      <c r="L521" s="334" t="inlineStr">
        <is>
          <t>PENDENTE</t>
        </is>
      </c>
    </row>
    <row r="522" ht="15" customHeight="1" s="290">
      <c r="A522" s="296" t="inlineStr">
        <is>
          <t>MANOEL</t>
        </is>
      </c>
      <c r="B522" s="296" t="inlineStr">
        <is>
          <t>ESGOTO</t>
        </is>
      </c>
      <c r="C522" s="296" t="inlineStr">
        <is>
          <t>T-018</t>
        </is>
      </c>
      <c r="D522" s="349" t="inlineStr">
        <is>
          <t>PV 05</t>
        </is>
      </c>
      <c r="E522" s="349" t="inlineStr">
        <is>
          <t>PV 06</t>
        </is>
      </c>
      <c r="F522" s="349" t="n">
        <v>20.66</v>
      </c>
      <c r="G522" s="349" t="inlineStr">
        <is>
          <t>300</t>
        </is>
      </c>
      <c r="H522" s="349" t="inlineStr">
        <is>
          <t>Tubo PVC</t>
        </is>
      </c>
      <c r="I522" s="345" t="n">
        <v>1.32</v>
      </c>
      <c r="J522" s="349" t="n">
        <v>21.77</v>
      </c>
      <c r="K522" s="349" t="n">
        <v>0.003679</v>
      </c>
      <c r="L522" s="349" t="inlineStr">
        <is>
          <t>PENDENTE</t>
        </is>
      </c>
    </row>
    <row r="523" ht="15" customHeight="1" s="290">
      <c r="A523" s="295" t="inlineStr">
        <is>
          <t>MANOEL</t>
        </is>
      </c>
      <c r="B523" s="295" t="inlineStr">
        <is>
          <t>ESGOTO</t>
        </is>
      </c>
      <c r="C523" s="295" t="inlineStr">
        <is>
          <t>T-019</t>
        </is>
      </c>
      <c r="D523" s="334" t="inlineStr">
        <is>
          <t>PV 04</t>
        </is>
      </c>
      <c r="E523" s="334" t="inlineStr">
        <is>
          <t>PV 05</t>
        </is>
      </c>
      <c r="F523" s="334" t="n">
        <v>24.63</v>
      </c>
      <c r="G523" s="334" t="inlineStr">
        <is>
          <t>300</t>
        </is>
      </c>
      <c r="H523" s="334" t="inlineStr">
        <is>
          <t>Tubo PVC</t>
        </is>
      </c>
      <c r="I523" s="340" t="n">
        <v>1.3</v>
      </c>
      <c r="J523" s="334" t="n">
        <v>25.59</v>
      </c>
      <c r="K523" s="334" t="n">
        <v>0.004356</v>
      </c>
      <c r="L523" s="334" t="inlineStr">
        <is>
          <t>PENDENTE</t>
        </is>
      </c>
    </row>
    <row r="524" ht="15" customHeight="1" s="290">
      <c r="A524" s="296" t="inlineStr">
        <is>
          <t>MANOEL</t>
        </is>
      </c>
      <c r="B524" s="296" t="inlineStr">
        <is>
          <t>ESGOTO</t>
        </is>
      </c>
      <c r="C524" s="296" t="inlineStr">
        <is>
          <t>T-020</t>
        </is>
      </c>
      <c r="D524" s="349" t="inlineStr">
        <is>
          <t>PV 07</t>
        </is>
      </c>
      <c r="E524" s="349" t="inlineStr">
        <is>
          <t>PV 08</t>
        </is>
      </c>
      <c r="F524" s="349" t="n">
        <v>49.5</v>
      </c>
      <c r="G524" s="349" t="inlineStr">
        <is>
          <t>300</t>
        </is>
      </c>
      <c r="H524" s="349" t="inlineStr">
        <is>
          <t>Tubo PVC</t>
        </is>
      </c>
      <c r="I524" s="345" t="n">
        <v>1.63</v>
      </c>
      <c r="J524" s="349" t="n">
        <v>64.48999999999999</v>
      </c>
      <c r="K524" s="349" t="n">
        <v>0.002525</v>
      </c>
      <c r="L524" s="349" t="inlineStr">
        <is>
          <t>PENDENTE</t>
        </is>
      </c>
    </row>
    <row r="525" ht="15" customHeight="1" s="290">
      <c r="A525" s="295" t="inlineStr">
        <is>
          <t>MANOEL</t>
        </is>
      </c>
      <c r="B525" s="295" t="inlineStr">
        <is>
          <t>ESGOTO</t>
        </is>
      </c>
      <c r="C525" s="295" t="inlineStr">
        <is>
          <t>T-021</t>
        </is>
      </c>
      <c r="D525" s="334" t="inlineStr">
        <is>
          <t>PV 08</t>
        </is>
      </c>
      <c r="E525" s="334" t="inlineStr">
        <is>
          <t>PV 09</t>
        </is>
      </c>
      <c r="F525" s="334" t="n">
        <v>48.48</v>
      </c>
      <c r="G525" s="334" t="inlineStr">
        <is>
          <t>300</t>
        </is>
      </c>
      <c r="H525" s="334" t="inlineStr">
        <is>
          <t>Tubo PVC</t>
        </is>
      </c>
      <c r="I525" s="340" t="n">
        <v>1.91</v>
      </c>
      <c r="J525" s="334" t="n">
        <v>74.06</v>
      </c>
      <c r="K525" s="334" t="n">
        <v>0.002578</v>
      </c>
      <c r="L525" s="334" t="inlineStr">
        <is>
          <t>PENDENTE</t>
        </is>
      </c>
    </row>
    <row r="526" ht="15" customHeight="1" s="290">
      <c r="A526" s="296" t="inlineStr">
        <is>
          <t>MANOEL</t>
        </is>
      </c>
      <c r="B526" s="296" t="inlineStr">
        <is>
          <t>ESGOTO</t>
        </is>
      </c>
      <c r="C526" s="296" t="inlineStr">
        <is>
          <t>T-022</t>
        </is>
      </c>
      <c r="D526" s="349" t="inlineStr">
        <is>
          <t>PV 13</t>
        </is>
      </c>
      <c r="E526" s="349" t="inlineStr">
        <is>
          <t>PV 14</t>
        </is>
      </c>
      <c r="F526" s="349" t="n">
        <v>37.95</v>
      </c>
      <c r="G526" s="349" t="inlineStr">
        <is>
          <t>300</t>
        </is>
      </c>
      <c r="H526" s="349" t="inlineStr">
        <is>
          <t>Tubo PVC</t>
        </is>
      </c>
      <c r="I526" s="345" t="n">
        <v>1.15</v>
      </c>
      <c r="J526" s="349" t="n">
        <v>34.88</v>
      </c>
      <c r="K526" s="349" t="n">
        <v>0.003689</v>
      </c>
      <c r="L526" s="349" t="inlineStr">
        <is>
          <t>PENDENTE</t>
        </is>
      </c>
    </row>
    <row r="527" ht="15" customHeight="1" s="290">
      <c r="A527" s="295" t="inlineStr">
        <is>
          <t>MANOEL</t>
        </is>
      </c>
      <c r="B527" s="295" t="inlineStr">
        <is>
          <t>ESGOTO</t>
        </is>
      </c>
      <c r="C527" s="295" t="inlineStr">
        <is>
          <t>T-023</t>
        </is>
      </c>
      <c r="D527" s="334" t="inlineStr">
        <is>
          <t>PV 14</t>
        </is>
      </c>
      <c r="E527" s="334" t="inlineStr">
        <is>
          <t>PV 15</t>
        </is>
      </c>
      <c r="F527" s="334" t="n">
        <v>49.43</v>
      </c>
      <c r="G527" s="334" t="inlineStr">
        <is>
          <t>300</t>
        </is>
      </c>
      <c r="H527" s="334" t="inlineStr">
        <is>
          <t>Tubo PVC</t>
        </is>
      </c>
      <c r="I527" s="340" t="n">
        <v>1.08</v>
      </c>
      <c r="J527" s="334" t="n">
        <v>42.79</v>
      </c>
      <c r="K527" s="334" t="n">
        <v>0.003439</v>
      </c>
      <c r="L527" s="334" t="inlineStr">
        <is>
          <t>PENDENTE</t>
        </is>
      </c>
    </row>
    <row r="528" ht="15" customHeight="1" s="290">
      <c r="A528" s="296" t="inlineStr">
        <is>
          <t>MANOEL</t>
        </is>
      </c>
      <c r="B528" s="296" t="inlineStr">
        <is>
          <t>ESGOTO</t>
        </is>
      </c>
      <c r="C528" s="296" t="inlineStr">
        <is>
          <t>T-024</t>
        </is>
      </c>
      <c r="D528" s="349" t="inlineStr">
        <is>
          <t>PV 15</t>
        </is>
      </c>
      <c r="E528" s="349" t="inlineStr">
        <is>
          <t>PV 17</t>
        </is>
      </c>
      <c r="F528" s="349" t="n">
        <v>99.45999999999999</v>
      </c>
      <c r="G528" s="349" t="inlineStr">
        <is>
          <t>300</t>
        </is>
      </c>
      <c r="H528" s="349" t="inlineStr">
        <is>
          <t>Tubo PVC</t>
        </is>
      </c>
      <c r="I528" s="345" t="n">
        <v>1.46</v>
      </c>
      <c r="J528" s="349" t="n">
        <v>116.41</v>
      </c>
      <c r="K528" s="349" t="n">
        <v>0.003519</v>
      </c>
      <c r="L528" s="349" t="inlineStr">
        <is>
          <t>PENDENTE</t>
        </is>
      </c>
    </row>
    <row r="529" ht="15" customHeight="1" s="290">
      <c r="A529" s="295" t="inlineStr">
        <is>
          <t>MANOEL</t>
        </is>
      </c>
      <c r="B529" s="295" t="inlineStr">
        <is>
          <t>ESGOTO</t>
        </is>
      </c>
      <c r="C529" s="295" t="inlineStr">
        <is>
          <t>T-025</t>
        </is>
      </c>
      <c r="D529" s="334" t="inlineStr">
        <is>
          <t>PV 18</t>
        </is>
      </c>
      <c r="E529" s="334" t="inlineStr">
        <is>
          <t>PV 19</t>
        </is>
      </c>
      <c r="F529" s="334" t="n">
        <v>35.48</v>
      </c>
      <c r="G529" s="334" t="inlineStr">
        <is>
          <t>300</t>
        </is>
      </c>
      <c r="H529" s="334" t="inlineStr">
        <is>
          <t>Tubo PVC</t>
        </is>
      </c>
      <c r="I529" s="340" t="n">
        <v>2.1</v>
      </c>
      <c r="J529" s="334" t="n">
        <v>59.75</v>
      </c>
      <c r="K529" s="334" t="n">
        <v>0.003664</v>
      </c>
      <c r="L529" s="334" t="inlineStr">
        <is>
          <t>PENDENTE</t>
        </is>
      </c>
    </row>
    <row r="530" ht="15" customHeight="1" s="290">
      <c r="A530" s="296" t="inlineStr">
        <is>
          <t>MANOEL</t>
        </is>
      </c>
      <c r="B530" s="296" t="inlineStr">
        <is>
          <t>ESGOTO</t>
        </is>
      </c>
      <c r="C530" s="296" t="inlineStr">
        <is>
          <t>T-026</t>
        </is>
      </c>
      <c r="D530" s="349" t="inlineStr">
        <is>
          <t>PV 17</t>
        </is>
      </c>
      <c r="E530" s="349" t="inlineStr">
        <is>
          <t>PV 18</t>
        </is>
      </c>
      <c r="F530" s="349" t="n">
        <v>49.5</v>
      </c>
      <c r="G530" s="349" t="inlineStr">
        <is>
          <t>300</t>
        </is>
      </c>
      <c r="H530" s="349" t="inlineStr">
        <is>
          <t>Tubo PVC</t>
        </is>
      </c>
      <c r="I530" s="345" t="n">
        <v>1.87</v>
      </c>
      <c r="J530" s="349" t="n">
        <v>74.05</v>
      </c>
      <c r="K530" s="349" t="n">
        <v>0.003434</v>
      </c>
      <c r="L530" s="349" t="inlineStr">
        <is>
          <t>PENDENTE</t>
        </is>
      </c>
    </row>
    <row r="531" ht="15" customHeight="1" s="290">
      <c r="A531" s="295" t="inlineStr">
        <is>
          <t>MANOEL</t>
        </is>
      </c>
      <c r="B531" s="295" t="inlineStr">
        <is>
          <t>ESGOTO</t>
        </is>
      </c>
      <c r="C531" s="295" t="inlineStr">
        <is>
          <t>T-027</t>
        </is>
      </c>
      <c r="D531" s="334" t="inlineStr">
        <is>
          <t>PV 20</t>
        </is>
      </c>
      <c r="E531" s="334" t="inlineStr">
        <is>
          <t>PV 21</t>
        </is>
      </c>
      <c r="F531" s="334" t="n">
        <v>47.6</v>
      </c>
      <c r="G531" s="334" t="inlineStr">
        <is>
          <t>300</t>
        </is>
      </c>
      <c r="H531" s="334" t="inlineStr">
        <is>
          <t>Tubo PVC</t>
        </is>
      </c>
      <c r="I531" s="340" t="n">
        <v>0.84</v>
      </c>
      <c r="J531" s="334" t="n">
        <v>32.18</v>
      </c>
      <c r="K531" s="334" t="n">
        <v>0.003782</v>
      </c>
      <c r="L531" s="334" t="inlineStr">
        <is>
          <t>PENDENTE</t>
        </is>
      </c>
    </row>
    <row r="532" ht="15" customHeight="1" s="290">
      <c r="A532" s="296" t="inlineStr">
        <is>
          <t>MANOEL</t>
        </is>
      </c>
      <c r="B532" s="296" t="inlineStr">
        <is>
          <t>ESGOTO</t>
        </is>
      </c>
      <c r="C532" s="296" t="inlineStr">
        <is>
          <t>T-028</t>
        </is>
      </c>
      <c r="D532" s="349" t="inlineStr">
        <is>
          <t>PV 22</t>
        </is>
      </c>
      <c r="E532" s="349" t="inlineStr">
        <is>
          <t>PV 23</t>
        </is>
      </c>
      <c r="F532" s="349" t="n">
        <v>13.17</v>
      </c>
      <c r="G532" s="349" t="inlineStr">
        <is>
          <t>300</t>
        </is>
      </c>
      <c r="H532" s="349" t="inlineStr">
        <is>
          <t>Tubo PVC</t>
        </is>
      </c>
      <c r="I532" s="345" t="n">
        <v>0.93</v>
      </c>
      <c r="J532" s="349" t="n">
        <v>9.75</v>
      </c>
      <c r="K532" s="349" t="n">
        <v>0.003797</v>
      </c>
      <c r="L532" s="349" t="inlineStr">
        <is>
          <t>PENDENTE</t>
        </is>
      </c>
    </row>
    <row r="533" ht="15" customHeight="1" s="290">
      <c r="A533" s="295" t="inlineStr">
        <is>
          <t>MANOEL</t>
        </is>
      </c>
      <c r="B533" s="295" t="inlineStr">
        <is>
          <t>ESGOTO</t>
        </is>
      </c>
      <c r="C533" s="295" t="inlineStr">
        <is>
          <t>T-029</t>
        </is>
      </c>
      <c r="D533" s="334" t="inlineStr">
        <is>
          <t>PV 21</t>
        </is>
      </c>
      <c r="E533" s="334" t="inlineStr">
        <is>
          <t>PV 22</t>
        </is>
      </c>
      <c r="F533" s="334" t="n">
        <v>22.35</v>
      </c>
      <c r="G533" s="334" t="inlineStr">
        <is>
          <t>300</t>
        </is>
      </c>
      <c r="H533" s="334" t="inlineStr">
        <is>
          <t>Tubo PVC</t>
        </is>
      </c>
      <c r="I533" s="340" t="n">
        <v>1.03</v>
      </c>
      <c r="J533" s="334" t="n">
        <v>18.51</v>
      </c>
      <c r="K533" s="334" t="n">
        <v>0.004474</v>
      </c>
      <c r="L533" s="334" t="inlineStr">
        <is>
          <t>PENDENTE</t>
        </is>
      </c>
    </row>
    <row r="534" ht="15" customHeight="1" s="290">
      <c r="A534" s="296" t="inlineStr">
        <is>
          <t>MANOEL</t>
        </is>
      </c>
      <c r="B534" s="296" t="inlineStr">
        <is>
          <t>ESGOTO</t>
        </is>
      </c>
      <c r="C534" s="296" t="inlineStr">
        <is>
          <t>T-030</t>
        </is>
      </c>
      <c r="D534" s="349" t="inlineStr">
        <is>
          <t>PV 23</t>
        </is>
      </c>
      <c r="E534" s="349" t="inlineStr">
        <is>
          <t>PV 24</t>
        </is>
      </c>
      <c r="F534" s="349" t="n">
        <v>11.07</v>
      </c>
      <c r="G534" s="349" t="inlineStr">
        <is>
          <t>300</t>
        </is>
      </c>
      <c r="H534" s="349" t="inlineStr">
        <is>
          <t>Tubo PVC</t>
        </is>
      </c>
      <c r="I534" s="345" t="n">
        <v>0.92</v>
      </c>
      <c r="J534" s="349" t="n">
        <v>8.15</v>
      </c>
      <c r="K534" s="349" t="n">
        <v>0.004517</v>
      </c>
      <c r="L534" s="349" t="inlineStr">
        <is>
          <t>PENDENTE</t>
        </is>
      </c>
    </row>
    <row r="535" ht="15" customHeight="1" s="290">
      <c r="A535" s="295" t="inlineStr">
        <is>
          <t>MANOEL</t>
        </is>
      </c>
      <c r="B535" s="295" t="inlineStr">
        <is>
          <t>ESGOTO</t>
        </is>
      </c>
      <c r="C535" s="295" t="inlineStr">
        <is>
          <t>T-031</t>
        </is>
      </c>
      <c r="D535" s="334" t="inlineStr">
        <is>
          <t>PV 24</t>
        </is>
      </c>
      <c r="E535" s="334" t="inlineStr">
        <is>
          <t>PV 25</t>
        </is>
      </c>
      <c r="F535" s="334" t="n">
        <v>21.69</v>
      </c>
      <c r="G535" s="334" t="inlineStr">
        <is>
          <t>300</t>
        </is>
      </c>
      <c r="H535" s="334" t="inlineStr">
        <is>
          <t>Tubo PVC</t>
        </is>
      </c>
      <c r="I535" s="340" t="n">
        <v>1.09</v>
      </c>
      <c r="J535" s="334" t="n">
        <v>18.91</v>
      </c>
      <c r="K535" s="334" t="n">
        <v>0.004149</v>
      </c>
      <c r="L535" s="334" t="inlineStr">
        <is>
          <t>PENDENTE</t>
        </is>
      </c>
    </row>
    <row r="536" ht="15" customHeight="1" s="290">
      <c r="A536" s="296" t="inlineStr">
        <is>
          <t>MANOEL</t>
        </is>
      </c>
      <c r="B536" s="296" t="inlineStr">
        <is>
          <t>ESGOTO</t>
        </is>
      </c>
      <c r="C536" s="296" t="inlineStr">
        <is>
          <t>T-032</t>
        </is>
      </c>
      <c r="D536" s="349" t="inlineStr">
        <is>
          <t>PV 25</t>
        </is>
      </c>
      <c r="E536" s="349" t="inlineStr">
        <is>
          <t>PV 26</t>
        </is>
      </c>
      <c r="F536" s="349" t="n">
        <v>25.1</v>
      </c>
      <c r="G536" s="349" t="inlineStr">
        <is>
          <t>300</t>
        </is>
      </c>
      <c r="H536" s="349" t="inlineStr">
        <is>
          <t>Tubo PVC</t>
        </is>
      </c>
      <c r="I536" s="345" t="n">
        <v>1.13</v>
      </c>
      <c r="J536" s="349" t="n">
        <v>22.69</v>
      </c>
      <c r="K536" s="349" t="n">
        <v>0.003984</v>
      </c>
      <c r="L536" s="349" t="inlineStr">
        <is>
          <t>PENDENTE</t>
        </is>
      </c>
    </row>
    <row r="537" ht="15" customHeight="1" s="290">
      <c r="A537" s="295" t="inlineStr">
        <is>
          <t>MANOEL</t>
        </is>
      </c>
      <c r="B537" s="295" t="inlineStr">
        <is>
          <t>ESGOTO</t>
        </is>
      </c>
      <c r="C537" s="295" t="inlineStr">
        <is>
          <t>T-033</t>
        </is>
      </c>
      <c r="D537" s="334" t="inlineStr">
        <is>
          <t>PV 26</t>
        </is>
      </c>
      <c r="E537" s="334" t="inlineStr">
        <is>
          <t>PV 27</t>
        </is>
      </c>
      <c r="F537" s="334" t="n">
        <v>18.47</v>
      </c>
      <c r="G537" s="334" t="inlineStr">
        <is>
          <t>300</t>
        </is>
      </c>
      <c r="H537" s="334" t="inlineStr">
        <is>
          <t>Tubo PVC</t>
        </is>
      </c>
      <c r="I537" s="340" t="n">
        <v>1.14</v>
      </c>
      <c r="J537" s="334" t="n">
        <v>16.77</v>
      </c>
      <c r="K537" s="334" t="n">
        <v>0.004331</v>
      </c>
      <c r="L537" s="334" t="inlineStr">
        <is>
          <t>PENDENTE</t>
        </is>
      </c>
    </row>
    <row r="538" ht="15" customHeight="1" s="290">
      <c r="A538" s="296" t="inlineStr">
        <is>
          <t>MANOEL</t>
        </is>
      </c>
      <c r="B538" s="296" t="inlineStr">
        <is>
          <t>ESGOTO</t>
        </is>
      </c>
      <c r="C538" s="296" t="inlineStr">
        <is>
          <t>T-034</t>
        </is>
      </c>
      <c r="D538" s="349" t="inlineStr">
        <is>
          <t>PV 27</t>
        </is>
      </c>
      <c r="E538" s="349" t="inlineStr">
        <is>
          <t>PV 28</t>
        </is>
      </c>
      <c r="F538" s="349" t="n">
        <v>34.71</v>
      </c>
      <c r="G538" s="349" t="inlineStr">
        <is>
          <t>300</t>
        </is>
      </c>
      <c r="H538" s="349" t="inlineStr">
        <is>
          <t>Tubo PVC</t>
        </is>
      </c>
      <c r="I538" s="345" t="n">
        <v>0.88</v>
      </c>
      <c r="J538" s="349" t="n">
        <v>24.44</v>
      </c>
      <c r="K538" s="349" t="n">
        <v>0.004322</v>
      </c>
      <c r="L538" s="349" t="inlineStr">
        <is>
          <t>PENDENTE</t>
        </is>
      </c>
    </row>
    <row r="539" ht="15" customHeight="1" s="290">
      <c r="A539" s="295" t="inlineStr">
        <is>
          <t>MANOEL</t>
        </is>
      </c>
      <c r="B539" s="295" t="inlineStr">
        <is>
          <t>ESGOTO</t>
        </is>
      </c>
      <c r="C539" s="295" t="inlineStr">
        <is>
          <t>T-035</t>
        </is>
      </c>
      <c r="D539" s="334" t="inlineStr">
        <is>
          <t>PI 108</t>
        </is>
      </c>
      <c r="E539" s="334" t="inlineStr">
        <is>
          <t>PI 109</t>
        </is>
      </c>
      <c r="F539" s="334" t="n">
        <v>4.53</v>
      </c>
      <c r="G539" s="334" t="inlineStr">
        <is>
          <t>200</t>
        </is>
      </c>
      <c r="H539" s="334" t="inlineStr">
        <is>
          <t>Tubo PVC</t>
        </is>
      </c>
      <c r="I539" s="340" t="n">
        <v>0.47</v>
      </c>
      <c r="J539" s="334" t="n">
        <v>1.72</v>
      </c>
      <c r="K539" s="334" t="n">
        <v>0.006645</v>
      </c>
      <c r="L539" s="334" t="inlineStr">
        <is>
          <t>PENDENTE</t>
        </is>
      </c>
    </row>
    <row r="540" ht="15" customHeight="1" s="290">
      <c r="A540" s="296" t="inlineStr">
        <is>
          <t>MANOEL</t>
        </is>
      </c>
      <c r="B540" s="296" t="inlineStr">
        <is>
          <t>ESGOTO</t>
        </is>
      </c>
      <c r="C540" s="296" t="inlineStr">
        <is>
          <t>T-036</t>
        </is>
      </c>
      <c r="D540" s="349" t="inlineStr">
        <is>
          <t>PI 109</t>
        </is>
      </c>
      <c r="E540" s="349" t="inlineStr">
        <is>
          <t>PI 110</t>
        </is>
      </c>
      <c r="F540" s="349" t="n">
        <v>6.7</v>
      </c>
      <c r="G540" s="349" t="inlineStr">
        <is>
          <t>200</t>
        </is>
      </c>
      <c r="H540" s="349" t="inlineStr">
        <is>
          <t>Tubo PVC</t>
        </is>
      </c>
      <c r="I540" s="345" t="n">
        <v>0.68</v>
      </c>
      <c r="J540" s="349" t="n">
        <v>3.62</v>
      </c>
      <c r="K540" s="349" t="n">
        <v>0.004358</v>
      </c>
      <c r="L540" s="349" t="inlineStr">
        <is>
          <t>PENDENTE</t>
        </is>
      </c>
    </row>
    <row r="541" ht="15" customHeight="1" s="290">
      <c r="A541" s="295" t="inlineStr">
        <is>
          <t>MANOEL</t>
        </is>
      </c>
      <c r="B541" s="295" t="inlineStr">
        <is>
          <t>ESGOTO</t>
        </is>
      </c>
      <c r="C541" s="295" t="inlineStr">
        <is>
          <t>T-037</t>
        </is>
      </c>
      <c r="D541" s="334" t="inlineStr">
        <is>
          <t>PI 18</t>
        </is>
      </c>
      <c r="E541" s="334" t="inlineStr">
        <is>
          <t>PI 17</t>
        </is>
      </c>
      <c r="F541" s="334" t="n">
        <v>6.57</v>
      </c>
      <c r="G541" s="334" t="inlineStr">
        <is>
          <t>200</t>
        </is>
      </c>
      <c r="H541" s="334" t="inlineStr">
        <is>
          <t>Tubo PVC</t>
        </is>
      </c>
      <c r="I541" s="340" t="n">
        <v>0.66</v>
      </c>
      <c r="J541" s="334" t="n">
        <v>3.48</v>
      </c>
      <c r="K541" s="334" t="n">
        <v>0.006377</v>
      </c>
      <c r="L541" s="334" t="inlineStr">
        <is>
          <t>PENDENTE</t>
        </is>
      </c>
    </row>
    <row r="542" ht="15" customHeight="1" s="290">
      <c r="A542" s="296" t="inlineStr">
        <is>
          <t>MANOEL</t>
        </is>
      </c>
      <c r="B542" s="296" t="inlineStr">
        <is>
          <t>ESGOTO</t>
        </is>
      </c>
      <c r="C542" s="296" t="inlineStr">
        <is>
          <t>T-038</t>
        </is>
      </c>
      <c r="D542" s="349" t="inlineStr">
        <is>
          <t>PI 102</t>
        </is>
      </c>
      <c r="E542" s="349" t="inlineStr">
        <is>
          <t>PI 101</t>
        </is>
      </c>
      <c r="F542" s="349" t="n">
        <v>5</v>
      </c>
      <c r="G542" s="349" t="inlineStr">
        <is>
          <t>200</t>
        </is>
      </c>
      <c r="H542" s="349" t="inlineStr">
        <is>
          <t>Tubo PVC</t>
        </is>
      </c>
      <c r="I542" s="345" t="n">
        <v>0.6</v>
      </c>
      <c r="J542" s="349" t="n">
        <v>2.42</v>
      </c>
      <c r="K542" s="349" t="n">
        <v>0.01334</v>
      </c>
      <c r="L542" s="349" t="inlineStr">
        <is>
          <t>PENDENTE</t>
        </is>
      </c>
    </row>
    <row r="543" ht="15" customHeight="1" s="290">
      <c r="A543" s="295" t="inlineStr">
        <is>
          <t>MANOEL</t>
        </is>
      </c>
      <c r="B543" s="295" t="inlineStr">
        <is>
          <t>ESGOTO</t>
        </is>
      </c>
      <c r="C543" s="295" t="inlineStr">
        <is>
          <t>T-039</t>
        </is>
      </c>
      <c r="D543" s="334" t="inlineStr">
        <is>
          <t>PI 03</t>
        </is>
      </c>
      <c r="E543" s="334" t="inlineStr">
        <is>
          <t>PI 98</t>
        </is>
      </c>
      <c r="F543" s="334" t="n">
        <v>5</v>
      </c>
      <c r="G543" s="334" t="inlineStr">
        <is>
          <t>200</t>
        </is>
      </c>
      <c r="H543" s="334" t="inlineStr">
        <is>
          <t>Tubo PVC</t>
        </is>
      </c>
      <c r="I543" s="340" t="n">
        <v>0.89</v>
      </c>
      <c r="J543" s="334" t="n">
        <v>3.56</v>
      </c>
      <c r="K543" s="334" t="n">
        <v>0.01038</v>
      </c>
      <c r="L543" s="334" t="inlineStr">
        <is>
          <t>PENDENTE</t>
        </is>
      </c>
    </row>
    <row r="544" ht="15" customHeight="1" s="290">
      <c r="A544" s="296" t="inlineStr">
        <is>
          <t>MANOEL</t>
        </is>
      </c>
      <c r="B544" s="296" t="inlineStr">
        <is>
          <t>ESGOTO</t>
        </is>
      </c>
      <c r="C544" s="296" t="inlineStr">
        <is>
          <t>T-040</t>
        </is>
      </c>
      <c r="D544" s="349" t="inlineStr">
        <is>
          <t>PI 101</t>
        </is>
      </c>
      <c r="E544" s="349" t="inlineStr">
        <is>
          <t>PI 100</t>
        </is>
      </c>
      <c r="F544" s="349" t="n">
        <v>5</v>
      </c>
      <c r="G544" s="349" t="inlineStr">
        <is>
          <t>200</t>
        </is>
      </c>
      <c r="H544" s="349" t="inlineStr">
        <is>
          <t>Tubo PVC</t>
        </is>
      </c>
      <c r="I544" s="345" t="n">
        <v>0.58</v>
      </c>
      <c r="J544" s="349" t="n">
        <v>2.31</v>
      </c>
      <c r="K544" s="349" t="n">
        <v>0.01098</v>
      </c>
      <c r="L544" s="349" t="inlineStr">
        <is>
          <t>PENDENTE</t>
        </is>
      </c>
    </row>
    <row r="545" ht="15" customHeight="1" s="290">
      <c r="A545" s="295" t="inlineStr">
        <is>
          <t>MANOEL</t>
        </is>
      </c>
      <c r="B545" s="295" t="inlineStr">
        <is>
          <t>ESGOTO</t>
        </is>
      </c>
      <c r="C545" s="295" t="inlineStr">
        <is>
          <t>T-041</t>
        </is>
      </c>
      <c r="D545" s="334" t="inlineStr">
        <is>
          <t>PI 100</t>
        </is>
      </c>
      <c r="E545" s="334" t="inlineStr">
        <is>
          <t>PI 03</t>
        </is>
      </c>
      <c r="F545" s="334" t="n">
        <v>5</v>
      </c>
      <c r="G545" s="334" t="inlineStr">
        <is>
          <t>200</t>
        </is>
      </c>
      <c r="H545" s="334" t="inlineStr">
        <is>
          <t>Tubo PVC</t>
        </is>
      </c>
      <c r="I545" s="340" t="n">
        <v>0.88</v>
      </c>
      <c r="J545" s="334" t="n">
        <v>3.51</v>
      </c>
      <c r="K545" s="334" t="n">
        <v>0.013</v>
      </c>
      <c r="L545" s="334" t="inlineStr">
        <is>
          <t>PENDENTE</t>
        </is>
      </c>
    </row>
    <row r="546" ht="15" customHeight="1" s="290">
      <c r="A546" s="296" t="inlineStr">
        <is>
          <t>MANOEL</t>
        </is>
      </c>
      <c r="B546" s="296" t="inlineStr">
        <is>
          <t>ESGOTO</t>
        </is>
      </c>
      <c r="C546" s="296" t="inlineStr">
        <is>
          <t>T-042</t>
        </is>
      </c>
      <c r="D546" s="349" t="inlineStr">
        <is>
          <t>PI 10</t>
        </is>
      </c>
      <c r="E546" s="349" t="inlineStr">
        <is>
          <t>PI 08</t>
        </is>
      </c>
      <c r="F546" s="349" t="n">
        <v>20.71</v>
      </c>
      <c r="G546" s="349" t="inlineStr">
        <is>
          <t>200</t>
        </is>
      </c>
      <c r="H546" s="349" t="inlineStr">
        <is>
          <t>Tubo PVC</t>
        </is>
      </c>
      <c r="I546" s="345" t="n">
        <v>0.77</v>
      </c>
      <c r="J546" s="349" t="n">
        <v>12.77</v>
      </c>
      <c r="K546" s="349" t="n">
        <v>0.006987</v>
      </c>
      <c r="L546" s="349" t="inlineStr">
        <is>
          <t>PENDENTE</t>
        </is>
      </c>
    </row>
    <row r="547" ht="15" customHeight="1" s="290">
      <c r="A547" s="295" t="inlineStr">
        <is>
          <t>MANOEL</t>
        </is>
      </c>
      <c r="B547" s="295" t="inlineStr">
        <is>
          <t>ESGOTO</t>
        </is>
      </c>
      <c r="C547" s="295" t="inlineStr">
        <is>
          <t>T-043</t>
        </is>
      </c>
      <c r="D547" s="334" t="inlineStr">
        <is>
          <t>PI 10</t>
        </is>
      </c>
      <c r="E547" s="334" t="inlineStr">
        <is>
          <t>PI 12</t>
        </is>
      </c>
      <c r="F547" s="334" t="n">
        <v>3.51</v>
      </c>
      <c r="G547" s="334" t="inlineStr">
        <is>
          <t>200</t>
        </is>
      </c>
      <c r="H547" s="334" t="inlineStr">
        <is>
          <t>Tubo PVC</t>
        </is>
      </c>
      <c r="I547" s="340" t="n">
        <v>0.49</v>
      </c>
      <c r="J547" s="334" t="n">
        <v>1.39</v>
      </c>
      <c r="K547" s="334" t="n">
        <v>0.177749</v>
      </c>
      <c r="L547" s="334" t="inlineStr">
        <is>
          <t>PENDENTE</t>
        </is>
      </c>
    </row>
    <row r="548" ht="15" customHeight="1" s="290">
      <c r="A548" s="296" t="inlineStr">
        <is>
          <t>MANOEL</t>
        </is>
      </c>
      <c r="B548" s="296" t="inlineStr">
        <is>
          <t>ESGOTO</t>
        </is>
      </c>
      <c r="C548" s="296" t="inlineStr">
        <is>
          <t>T-044</t>
        </is>
      </c>
      <c r="D548" s="349" t="inlineStr">
        <is>
          <t>PI 41</t>
        </is>
      </c>
      <c r="E548" s="349" t="inlineStr">
        <is>
          <t>PI 35</t>
        </is>
      </c>
      <c r="F548" s="349" t="n">
        <v>22.27</v>
      </c>
      <c r="G548" s="349" t="inlineStr">
        <is>
          <t>200</t>
        </is>
      </c>
      <c r="H548" s="349" t="inlineStr">
        <is>
          <t>Tubo PVC</t>
        </is>
      </c>
      <c r="I548" s="345" t="n">
        <v>3.69</v>
      </c>
      <c r="J548" s="349" t="n">
        <v>65.83</v>
      </c>
      <c r="K548" s="349" t="n">
        <v>0.011307</v>
      </c>
      <c r="L548" s="349" t="inlineStr">
        <is>
          <t>PENDENTE</t>
        </is>
      </c>
    </row>
    <row r="549" ht="15" customHeight="1" s="290">
      <c r="A549" s="295" t="inlineStr">
        <is>
          <t>MANOEL</t>
        </is>
      </c>
      <c r="B549" s="295" t="inlineStr">
        <is>
          <t>ESGOTO</t>
        </is>
      </c>
      <c r="C549" s="295" t="inlineStr">
        <is>
          <t>T-045</t>
        </is>
      </c>
      <c r="D549" s="334" t="inlineStr">
        <is>
          <t>PI 314</t>
        </is>
      </c>
      <c r="E549" s="334" t="inlineStr">
        <is>
          <t>PI 56</t>
        </is>
      </c>
      <c r="F549" s="334" t="n">
        <v>5.16</v>
      </c>
      <c r="G549" s="334" t="inlineStr">
        <is>
          <t>200</t>
        </is>
      </c>
      <c r="H549" s="334" t="inlineStr">
        <is>
          <t>Tubo PVC</t>
        </is>
      </c>
      <c r="I549" s="340" t="n">
        <v>0.59</v>
      </c>
      <c r="J549" s="334" t="n">
        <v>2.42</v>
      </c>
      <c r="K549" s="334" t="n">
        <v>0.111609</v>
      </c>
      <c r="L549" s="334" t="inlineStr">
        <is>
          <t>PENDENTE</t>
        </is>
      </c>
    </row>
    <row r="550" ht="15" customHeight="1" s="290">
      <c r="A550" s="296" t="inlineStr">
        <is>
          <t>MANOEL</t>
        </is>
      </c>
      <c r="B550" s="296" t="inlineStr">
        <is>
          <t>AGUA</t>
        </is>
      </c>
      <c r="C550" s="296" t="inlineStr">
        <is>
          <t>T-001</t>
        </is>
      </c>
      <c r="D550" s="349" t="inlineStr">
        <is>
          <t>PI 314</t>
        </is>
      </c>
      <c r="E550" s="349" t="inlineStr">
        <is>
          <t>PI 56</t>
        </is>
      </c>
      <c r="F550" s="349" t="n">
        <v>5.16</v>
      </c>
      <c r="G550" s="349" t="inlineStr">
        <is>
          <t>200</t>
        </is>
      </c>
      <c r="H550" s="349" t="inlineStr">
        <is>
          <t>Tubo PVC</t>
        </is>
      </c>
      <c r="I550" s="345" t="n">
        <v>0.59</v>
      </c>
      <c r="J550" s="349" t="n">
        <v>2.42</v>
      </c>
      <c r="K550" s="349" t="n">
        <v>0.111609</v>
      </c>
      <c r="L550" s="349" t="inlineStr">
        <is>
          <t>PENDENTE</t>
        </is>
      </c>
    </row>
    <row r="551" ht="15" customHeight="1" s="290">
      <c r="A551" s="295" t="inlineStr">
        <is>
          <t>MANOEL</t>
        </is>
      </c>
      <c r="B551" s="295" t="inlineStr">
        <is>
          <t>AGUA</t>
        </is>
      </c>
      <c r="C551" s="295" t="inlineStr">
        <is>
          <t>T-002</t>
        </is>
      </c>
      <c r="D551" s="334" t="inlineStr">
        <is>
          <t>PI 06</t>
        </is>
      </c>
      <c r="E551" s="334" t="inlineStr">
        <is>
          <t>PI 13</t>
        </is>
      </c>
      <c r="F551" s="334" t="n">
        <v>2</v>
      </c>
      <c r="G551" s="334" t="inlineStr">
        <is>
          <t>200</t>
        </is>
      </c>
      <c r="H551" s="334" t="inlineStr">
        <is>
          <t>Tubo PVC</t>
        </is>
      </c>
      <c r="I551" s="340" t="n">
        <v>1.43</v>
      </c>
      <c r="J551" s="334" t="n">
        <v>2.28</v>
      </c>
      <c r="K551" s="334" t="n">
        <v>0.56865</v>
      </c>
      <c r="L551" s="334" t="inlineStr">
        <is>
          <t>PENDENTE</t>
        </is>
      </c>
    </row>
    <row r="552" ht="15" customHeight="1" s="290">
      <c r="A552" s="296" t="inlineStr">
        <is>
          <t>MANOEL</t>
        </is>
      </c>
      <c r="B552" s="296" t="inlineStr">
        <is>
          <t>AGUA</t>
        </is>
      </c>
      <c r="C552" s="296" t="inlineStr">
        <is>
          <t>T-003</t>
        </is>
      </c>
      <c r="D552" s="349" t="inlineStr">
        <is>
          <t>PI 43</t>
        </is>
      </c>
      <c r="E552" s="349" t="inlineStr">
        <is>
          <t>PI 44</t>
        </is>
      </c>
      <c r="F552" s="349" t="n">
        <v>2</v>
      </c>
      <c r="G552" s="349" t="inlineStr">
        <is>
          <t>200</t>
        </is>
      </c>
      <c r="H552" s="349" t="inlineStr">
        <is>
          <t>Tubo PVC</t>
        </is>
      </c>
      <c r="I552" s="345" t="n">
        <v>4.32</v>
      </c>
      <c r="J552" s="349" t="n">
        <v>6.91</v>
      </c>
      <c r="K552" s="349" t="n">
        <v>0.02405</v>
      </c>
      <c r="L552" s="349" t="inlineStr">
        <is>
          <t>PENDENTE</t>
        </is>
      </c>
    </row>
    <row r="553" ht="15" customHeight="1" s="290">
      <c r="A553" s="295" t="inlineStr">
        <is>
          <t>MANOEL</t>
        </is>
      </c>
      <c r="B553" s="295" t="inlineStr">
        <is>
          <t>AGUA</t>
        </is>
      </c>
      <c r="C553" s="295" t="inlineStr">
        <is>
          <t>T-004</t>
        </is>
      </c>
      <c r="D553" s="334" t="inlineStr">
        <is>
          <t>PI 62</t>
        </is>
      </c>
      <c r="E553" s="334" t="inlineStr">
        <is>
          <t>PI 63</t>
        </is>
      </c>
      <c r="F553" s="334" t="n">
        <v>2</v>
      </c>
      <c r="G553" s="334" t="inlineStr">
        <is>
          <t>200</t>
        </is>
      </c>
      <c r="H553" s="334" t="inlineStr">
        <is>
          <t>Tubo PVC</t>
        </is>
      </c>
      <c r="I553" s="340" t="n">
        <v>1.87</v>
      </c>
      <c r="J553" s="334" t="n">
        <v>2.99</v>
      </c>
      <c r="K553" s="334" t="n">
        <v>0.02585</v>
      </c>
      <c r="L553" s="334" t="inlineStr">
        <is>
          <t>PENDENTE</t>
        </is>
      </c>
    </row>
    <row r="554" ht="15" customHeight="1" s="290">
      <c r="A554" s="296" t="inlineStr">
        <is>
          <t>MANOEL</t>
        </is>
      </c>
      <c r="B554" s="296" t="inlineStr">
        <is>
          <t>AGUA</t>
        </is>
      </c>
      <c r="C554" s="296" t="inlineStr">
        <is>
          <t>T-005</t>
        </is>
      </c>
      <c r="D554" s="349" t="inlineStr">
        <is>
          <t>PI 63</t>
        </is>
      </c>
      <c r="E554" s="349" t="inlineStr">
        <is>
          <t>PI 64</t>
        </is>
      </c>
      <c r="F554" s="349" t="n">
        <v>2</v>
      </c>
      <c r="G554" s="349" t="inlineStr">
        <is>
          <t>200</t>
        </is>
      </c>
      <c r="H554" s="349" t="inlineStr">
        <is>
          <t>Tubo PVC</t>
        </is>
      </c>
      <c r="I554" s="345" t="n">
        <v>1.96</v>
      </c>
      <c r="J554" s="349" t="n">
        <v>3.14</v>
      </c>
      <c r="K554" s="349" t="n">
        <v>0.0232</v>
      </c>
      <c r="L554" s="349" t="inlineStr">
        <is>
          <t>PENDENTE</t>
        </is>
      </c>
    </row>
    <row r="555" ht="15" customHeight="1" s="290">
      <c r="A555" s="295" t="inlineStr">
        <is>
          <t>MANOEL</t>
        </is>
      </c>
      <c r="B555" s="295" t="inlineStr">
        <is>
          <t>AGUA</t>
        </is>
      </c>
      <c r="C555" s="295" t="inlineStr">
        <is>
          <t>T-006</t>
        </is>
      </c>
      <c r="D555" s="334" t="inlineStr">
        <is>
          <t>PI 65</t>
        </is>
      </c>
      <c r="E555" s="334" t="inlineStr">
        <is>
          <t>PI 68</t>
        </is>
      </c>
      <c r="F555" s="334" t="n">
        <v>2</v>
      </c>
      <c r="G555" s="334" t="inlineStr">
        <is>
          <t>200</t>
        </is>
      </c>
      <c r="H555" s="334" t="inlineStr">
        <is>
          <t>Tubo PVC</t>
        </is>
      </c>
      <c r="I555" s="340" t="n">
        <v>0.6899999999999999</v>
      </c>
      <c r="J555" s="334" t="n">
        <v>1.11</v>
      </c>
      <c r="K555" s="334" t="n">
        <v>0.32125</v>
      </c>
      <c r="L555" s="334" t="inlineStr">
        <is>
          <t>PENDENTE</t>
        </is>
      </c>
    </row>
    <row r="556" ht="15" customHeight="1" s="290">
      <c r="A556" s="296" t="inlineStr">
        <is>
          <t>MANOEL</t>
        </is>
      </c>
      <c r="B556" s="296" t="inlineStr">
        <is>
          <t>AGUA</t>
        </is>
      </c>
      <c r="C556" s="296" t="inlineStr">
        <is>
          <t>T-007</t>
        </is>
      </c>
      <c r="D556" s="349" t="inlineStr">
        <is>
          <t>PI 237</t>
        </is>
      </c>
      <c r="E556" s="349" t="inlineStr">
        <is>
          <t>PI 234</t>
        </is>
      </c>
      <c r="F556" s="349" t="n">
        <v>2</v>
      </c>
      <c r="G556" s="349" t="inlineStr">
        <is>
          <t>200</t>
        </is>
      </c>
      <c r="H556" s="349" t="inlineStr">
        <is>
          <t>Tubo PVC</t>
        </is>
      </c>
      <c r="I556" s="345" t="n">
        <v>0.3</v>
      </c>
      <c r="J556" s="349" t="n">
        <v>0.48</v>
      </c>
      <c r="K556" s="349" t="n">
        <v>0.1</v>
      </c>
      <c r="L556" s="349" t="inlineStr">
        <is>
          <t>PENDENTE</t>
        </is>
      </c>
    </row>
    <row r="557" ht="15" customHeight="1" s="290">
      <c r="A557" s="295" t="inlineStr">
        <is>
          <t>MANOEL</t>
        </is>
      </c>
      <c r="B557" s="295" t="inlineStr">
        <is>
          <t>AGUA</t>
        </is>
      </c>
      <c r="C557" s="295" t="inlineStr">
        <is>
          <t>T-008</t>
        </is>
      </c>
      <c r="D557" s="334" t="inlineStr">
        <is>
          <t>PI 68</t>
        </is>
      </c>
      <c r="E557" s="334" t="inlineStr">
        <is>
          <t>PI 234</t>
        </is>
      </c>
      <c r="F557" s="334" t="n">
        <v>2</v>
      </c>
      <c r="G557" s="334" t="inlineStr">
        <is>
          <t>200</t>
        </is>
      </c>
      <c r="H557" s="334" t="inlineStr">
        <is>
          <t>Tubo PVC</t>
        </is>
      </c>
      <c r="I557" s="340" t="n">
        <v>0.6899999999999999</v>
      </c>
      <c r="J557" s="334" t="n">
        <v>1.11</v>
      </c>
      <c r="K557" s="334" t="n">
        <v>0.22775</v>
      </c>
      <c r="L557" s="334" t="inlineStr">
        <is>
          <t>PENDENTE</t>
        </is>
      </c>
    </row>
    <row r="558" ht="15" customHeight="1" s="290">
      <c r="A558" s="296" t="inlineStr">
        <is>
          <t>MANOEL</t>
        </is>
      </c>
      <c r="B558" s="296" t="inlineStr">
        <is>
          <t>AGUA</t>
        </is>
      </c>
      <c r="C558" s="296" t="inlineStr">
        <is>
          <t>T-009</t>
        </is>
      </c>
      <c r="D558" s="349" t="inlineStr">
        <is>
          <t>PI 234</t>
        </is>
      </c>
      <c r="E558" s="349" t="inlineStr">
        <is>
          <t>PI 235</t>
        </is>
      </c>
      <c r="F558" s="349" t="n">
        <v>2</v>
      </c>
      <c r="G558" s="349" t="inlineStr">
        <is>
          <t>200</t>
        </is>
      </c>
      <c r="H558" s="349" t="inlineStr">
        <is>
          <t>Tubo PVC</t>
        </is>
      </c>
      <c r="I558" s="345" t="n">
        <v>0.33</v>
      </c>
      <c r="J558" s="349" t="n">
        <v>0.52</v>
      </c>
      <c r="K558" s="349" t="n">
        <v>0.08</v>
      </c>
      <c r="L558" s="349" t="inlineStr">
        <is>
          <t>PENDENTE</t>
        </is>
      </c>
    </row>
    <row r="559" ht="15" customHeight="1" s="290">
      <c r="A559" s="295" t="inlineStr">
        <is>
          <t>MANOEL</t>
        </is>
      </c>
      <c r="B559" s="295" t="inlineStr">
        <is>
          <t>AGUA</t>
        </is>
      </c>
      <c r="C559" s="295" t="inlineStr">
        <is>
          <t>T-010</t>
        </is>
      </c>
      <c r="D559" s="334" t="inlineStr">
        <is>
          <t>PI 70</t>
        </is>
      </c>
      <c r="E559" s="334" t="inlineStr">
        <is>
          <t>PI 71</t>
        </is>
      </c>
      <c r="F559" s="334" t="n">
        <v>2</v>
      </c>
      <c r="G559" s="334" t="inlineStr">
        <is>
          <t>200</t>
        </is>
      </c>
      <c r="H559" s="334" t="inlineStr">
        <is>
          <t>Tubo PVC</t>
        </is>
      </c>
      <c r="I559" s="340" t="n">
        <v>1.37</v>
      </c>
      <c r="J559" s="334" t="n">
        <v>2.19</v>
      </c>
      <c r="K559" s="334" t="n">
        <v>0.23205</v>
      </c>
      <c r="L559" s="334" t="inlineStr">
        <is>
          <t>PENDENTE</t>
        </is>
      </c>
    </row>
    <row r="560" ht="15" customHeight="1" s="290">
      <c r="A560" s="296" t="inlineStr">
        <is>
          <t>MANOEL</t>
        </is>
      </c>
      <c r="B560" s="296" t="inlineStr">
        <is>
          <t>AGUA</t>
        </is>
      </c>
      <c r="C560" s="296" t="inlineStr">
        <is>
          <t>T-011</t>
        </is>
      </c>
      <c r="D560" s="349" t="inlineStr">
        <is>
          <t>PI 78</t>
        </is>
      </c>
      <c r="E560" s="349" t="inlineStr">
        <is>
          <t>PI 82</t>
        </is>
      </c>
      <c r="F560" s="349" t="n">
        <v>2</v>
      </c>
      <c r="G560" s="349" t="inlineStr">
        <is>
          <t>200</t>
        </is>
      </c>
      <c r="H560" s="349" t="inlineStr">
        <is>
          <t>Tubo PVC</t>
        </is>
      </c>
      <c r="I560" s="345" t="n">
        <v>0.7</v>
      </c>
      <c r="J560" s="349" t="n">
        <v>1.12</v>
      </c>
      <c r="K560" s="349" t="n">
        <v>0.4342</v>
      </c>
      <c r="L560" s="349" t="inlineStr">
        <is>
          <t>PENDENTE</t>
        </is>
      </c>
    </row>
    <row r="561" ht="15" customHeight="1" s="290">
      <c r="A561" s="295" t="inlineStr">
        <is>
          <t>MANOEL</t>
        </is>
      </c>
      <c r="B561" s="295" t="inlineStr">
        <is>
          <t>AGUA</t>
        </is>
      </c>
      <c r="C561" s="295" t="inlineStr">
        <is>
          <t>T-012</t>
        </is>
      </c>
      <c r="D561" s="334" t="inlineStr">
        <is>
          <t>PI 225</t>
        </is>
      </c>
      <c r="E561" s="334" t="inlineStr">
        <is>
          <t>PI 222</t>
        </is>
      </c>
      <c r="F561" s="334" t="n">
        <v>2</v>
      </c>
      <c r="G561" s="334" t="inlineStr">
        <is>
          <t>200</t>
        </is>
      </c>
      <c r="H561" s="334" t="inlineStr">
        <is>
          <t>Tubo PVC</t>
        </is>
      </c>
      <c r="I561" s="340" t="n">
        <v>0.2</v>
      </c>
      <c r="J561" s="334" t="n">
        <v>0.32</v>
      </c>
      <c r="K561" s="334" t="n">
        <v>0.19925</v>
      </c>
      <c r="L561" s="334" t="inlineStr">
        <is>
          <t>PENDENTE</t>
        </is>
      </c>
    </row>
    <row r="562" ht="15" customHeight="1" s="290">
      <c r="A562" s="296" t="inlineStr">
        <is>
          <t>MANOEL</t>
        </is>
      </c>
      <c r="B562" s="296" t="inlineStr">
        <is>
          <t>AGUA</t>
        </is>
      </c>
      <c r="C562" s="296" t="inlineStr">
        <is>
          <t>T-013</t>
        </is>
      </c>
      <c r="D562" s="349" t="inlineStr">
        <is>
          <t>PI 92</t>
        </is>
      </c>
      <c r="E562" s="349" t="inlineStr">
        <is>
          <t>PI 76</t>
        </is>
      </c>
      <c r="F562" s="349" t="n">
        <v>2</v>
      </c>
      <c r="G562" s="349" t="inlineStr">
        <is>
          <t>200</t>
        </is>
      </c>
      <c r="H562" s="349" t="inlineStr">
        <is>
          <t>Tubo PVC</t>
        </is>
      </c>
      <c r="I562" s="345" t="n">
        <v>1.73</v>
      </c>
      <c r="J562" s="349" t="n">
        <v>2.78</v>
      </c>
      <c r="K562" s="349" t="n">
        <v>0.2036</v>
      </c>
      <c r="L562" s="349" t="inlineStr">
        <is>
          <t>PENDENTE</t>
        </is>
      </c>
    </row>
    <row r="563" ht="15" customHeight="1" s="290">
      <c r="A563" s="295" t="inlineStr">
        <is>
          <t>MANOEL</t>
        </is>
      </c>
      <c r="B563" s="295" t="inlineStr">
        <is>
          <t>AGUA</t>
        </is>
      </c>
      <c r="C563" s="295" t="inlineStr">
        <is>
          <t>T-014</t>
        </is>
      </c>
      <c r="D563" s="334" t="inlineStr">
        <is>
          <t>PI 221</t>
        </is>
      </c>
      <c r="E563" s="334" t="inlineStr">
        <is>
          <t>PI 222</t>
        </is>
      </c>
      <c r="F563" s="334" t="n">
        <v>2</v>
      </c>
      <c r="G563" s="334" t="inlineStr">
        <is>
          <t>200</t>
        </is>
      </c>
      <c r="H563" s="334" t="inlineStr">
        <is>
          <t>Tubo PVC</t>
        </is>
      </c>
      <c r="I563" s="340" t="n">
        <v>0.35</v>
      </c>
      <c r="J563" s="334" t="n">
        <v>0.5600000000000001</v>
      </c>
      <c r="K563" s="334" t="n">
        <v>0.3519</v>
      </c>
      <c r="L563" s="334" t="inlineStr">
        <is>
          <t>PENDENTE</t>
        </is>
      </c>
    </row>
    <row r="564" ht="15" customHeight="1" s="290">
      <c r="A564" s="296" t="inlineStr">
        <is>
          <t>MANOEL</t>
        </is>
      </c>
      <c r="B564" s="296" t="inlineStr">
        <is>
          <t>AGUA</t>
        </is>
      </c>
      <c r="C564" s="296" t="inlineStr">
        <is>
          <t>T-015</t>
        </is>
      </c>
      <c r="D564" s="349" t="inlineStr">
        <is>
          <t>PI 98</t>
        </is>
      </c>
      <c r="E564" s="349" t="inlineStr">
        <is>
          <t>PI 106</t>
        </is>
      </c>
      <c r="F564" s="349" t="n">
        <v>2</v>
      </c>
      <c r="G564" s="349" t="inlineStr">
        <is>
          <t>200</t>
        </is>
      </c>
      <c r="H564" s="349" t="inlineStr">
        <is>
          <t>Tubo PVC</t>
        </is>
      </c>
      <c r="I564" s="345" t="n">
        <v>0.97</v>
      </c>
      <c r="J564" s="349" t="n">
        <v>1.55</v>
      </c>
      <c r="K564" s="349" t="n">
        <v>0.24785</v>
      </c>
      <c r="L564" s="349" t="inlineStr">
        <is>
          <t>PENDENTE</t>
        </is>
      </c>
    </row>
    <row r="565" ht="15" customHeight="1" s="290">
      <c r="A565" s="295" t="inlineStr">
        <is>
          <t>MANOEL</t>
        </is>
      </c>
      <c r="B565" s="295" t="inlineStr">
        <is>
          <t>AGUA</t>
        </is>
      </c>
      <c r="C565" s="295" t="inlineStr">
        <is>
          <t>T-016</t>
        </is>
      </c>
      <c r="D565" s="334" t="inlineStr">
        <is>
          <t>PI 213</t>
        </is>
      </c>
      <c r="E565" s="334" t="inlineStr">
        <is>
          <t>PI 211</t>
        </is>
      </c>
      <c r="F565" s="334" t="n">
        <v>2</v>
      </c>
      <c r="G565" s="334" t="inlineStr">
        <is>
          <t>200</t>
        </is>
      </c>
      <c r="H565" s="334" t="inlineStr">
        <is>
          <t>Tubo PVC</t>
        </is>
      </c>
      <c r="I565" s="340" t="n">
        <v>0.3</v>
      </c>
      <c r="J565" s="334" t="n">
        <v>0.48</v>
      </c>
      <c r="K565" s="334" t="n">
        <v>0.02</v>
      </c>
      <c r="L565" s="334" t="inlineStr">
        <is>
          <t>PENDENTE</t>
        </is>
      </c>
    </row>
    <row r="566" ht="15" customHeight="1" s="290">
      <c r="A566" s="296" t="inlineStr">
        <is>
          <t>MANOEL</t>
        </is>
      </c>
      <c r="B566" s="296" t="inlineStr">
        <is>
          <t>AGUA</t>
        </is>
      </c>
      <c r="C566" s="296" t="inlineStr">
        <is>
          <t>T-017</t>
        </is>
      </c>
      <c r="D566" s="349" t="inlineStr">
        <is>
          <t>PI 113</t>
        </is>
      </c>
      <c r="E566" s="349" t="inlineStr">
        <is>
          <t>PI 114</t>
        </is>
      </c>
      <c r="F566" s="349" t="n">
        <v>2</v>
      </c>
      <c r="G566" s="349" t="inlineStr">
        <is>
          <t>200</t>
        </is>
      </c>
      <c r="H566" s="349" t="inlineStr">
        <is>
          <t>Tubo PVC</t>
        </is>
      </c>
      <c r="I566" s="345" t="n">
        <v>0.88</v>
      </c>
      <c r="J566" s="349" t="n">
        <v>1.41</v>
      </c>
      <c r="K566" s="349" t="n">
        <v>0.01135</v>
      </c>
      <c r="L566" s="349" t="inlineStr">
        <is>
          <t>PENDENTE</t>
        </is>
      </c>
    </row>
    <row r="567" ht="15" customHeight="1" s="290">
      <c r="A567" s="295" t="inlineStr">
        <is>
          <t>MANOEL</t>
        </is>
      </c>
      <c r="B567" s="295" t="inlineStr">
        <is>
          <t>AGUA</t>
        </is>
      </c>
      <c r="C567" s="295" t="inlineStr">
        <is>
          <t>T-018</t>
        </is>
      </c>
      <c r="D567" s="334" t="inlineStr">
        <is>
          <t>PI 114</t>
        </is>
      </c>
      <c r="E567" s="334" t="inlineStr">
        <is>
          <t>PI 115</t>
        </is>
      </c>
      <c r="F567" s="334" t="n">
        <v>2</v>
      </c>
      <c r="G567" s="334" t="inlineStr">
        <is>
          <t>200</t>
        </is>
      </c>
      <c r="H567" s="334" t="inlineStr">
        <is>
          <t>Tubo PVC</t>
        </is>
      </c>
      <c r="I567" s="340" t="n">
        <v>1</v>
      </c>
      <c r="J567" s="334" t="n">
        <v>1.6</v>
      </c>
      <c r="K567" s="334" t="n">
        <v>0.00825</v>
      </c>
      <c r="L567" s="334" t="inlineStr">
        <is>
          <t>PENDENTE</t>
        </is>
      </c>
    </row>
    <row r="568" ht="15" customHeight="1" s="290">
      <c r="A568" s="296" t="inlineStr">
        <is>
          <t>MANOEL</t>
        </is>
      </c>
      <c r="B568" s="296" t="inlineStr">
        <is>
          <t>AGUA</t>
        </is>
      </c>
      <c r="C568" s="296" t="inlineStr">
        <is>
          <t>T-019</t>
        </is>
      </c>
      <c r="D568" s="349" t="inlineStr">
        <is>
          <t>PI 118</t>
        </is>
      </c>
      <c r="E568" s="349" t="inlineStr">
        <is>
          <t>PI 125</t>
        </is>
      </c>
      <c r="F568" s="349" t="n">
        <v>2</v>
      </c>
      <c r="G568" s="349" t="inlineStr">
        <is>
          <t>200</t>
        </is>
      </c>
      <c r="H568" s="349" t="inlineStr">
        <is>
          <t>Tubo PVC</t>
        </is>
      </c>
      <c r="I568" s="345" t="n">
        <v>0.39</v>
      </c>
      <c r="J568" s="349" t="n">
        <v>0.62</v>
      </c>
      <c r="K568" s="349" t="n">
        <v>0.0163</v>
      </c>
      <c r="L568" s="349" t="inlineStr">
        <is>
          <t>PENDENTE</t>
        </is>
      </c>
    </row>
    <row r="569" ht="15" customHeight="1" s="290">
      <c r="A569" s="295" t="inlineStr">
        <is>
          <t>MANOEL</t>
        </is>
      </c>
      <c r="B569" s="295" t="inlineStr">
        <is>
          <t>AGUA</t>
        </is>
      </c>
      <c r="C569" s="295" t="inlineStr">
        <is>
          <t>T-020</t>
        </is>
      </c>
      <c r="D569" s="334" t="inlineStr">
        <is>
          <t>PI 196</t>
        </is>
      </c>
      <c r="E569" s="334" t="inlineStr">
        <is>
          <t>PI 200</t>
        </is>
      </c>
      <c r="F569" s="334" t="n">
        <v>2</v>
      </c>
      <c r="G569" s="334" t="inlineStr">
        <is>
          <t>200</t>
        </is>
      </c>
      <c r="H569" s="334" t="inlineStr">
        <is>
          <t>Tubo PVC</t>
        </is>
      </c>
      <c r="I569" s="340" t="n">
        <v>0.3</v>
      </c>
      <c r="J569" s="334" t="n">
        <v>0.48</v>
      </c>
      <c r="K569" s="334" t="n">
        <v>0.08</v>
      </c>
      <c r="L569" s="334" t="inlineStr">
        <is>
          <t>PENDENTE</t>
        </is>
      </c>
    </row>
    <row r="570" ht="15" customHeight="1" s="290">
      <c r="A570" s="296" t="inlineStr">
        <is>
          <t>MANOEL</t>
        </is>
      </c>
      <c r="B570" s="296" t="inlineStr">
        <is>
          <t>AGUA</t>
        </is>
      </c>
      <c r="C570" s="296" t="inlineStr">
        <is>
          <t>T-021</t>
        </is>
      </c>
      <c r="D570" s="349" t="inlineStr">
        <is>
          <t>PI 129</t>
        </is>
      </c>
      <c r="E570" s="349" t="inlineStr">
        <is>
          <t>PI 126</t>
        </is>
      </c>
      <c r="F570" s="349" t="n">
        <v>2</v>
      </c>
      <c r="G570" s="349" t="inlineStr">
        <is>
          <t>200</t>
        </is>
      </c>
      <c r="H570" s="349" t="inlineStr">
        <is>
          <t>Tubo PVC</t>
        </is>
      </c>
      <c r="I570" s="345" t="n">
        <v>0.27</v>
      </c>
      <c r="J570" s="349" t="n">
        <v>0.43</v>
      </c>
      <c r="K570" s="349" t="n">
        <v>0.01</v>
      </c>
      <c r="L570" s="349" t="inlineStr">
        <is>
          <t>PENDENTE</t>
        </is>
      </c>
    </row>
    <row r="571" ht="15" customHeight="1" s="290">
      <c r="A571" s="295" t="inlineStr">
        <is>
          <t>MANOEL</t>
        </is>
      </c>
      <c r="B571" s="295" t="inlineStr">
        <is>
          <t>AGUA</t>
        </is>
      </c>
      <c r="C571" s="295" t="inlineStr">
        <is>
          <t>T-022</t>
        </is>
      </c>
      <c r="D571" s="334" t="inlineStr">
        <is>
          <t>PI 190</t>
        </is>
      </c>
      <c r="E571" s="334" t="inlineStr">
        <is>
          <t>PI 193</t>
        </is>
      </c>
      <c r="F571" s="334" t="n">
        <v>2</v>
      </c>
      <c r="G571" s="334" t="inlineStr">
        <is>
          <t>200</t>
        </is>
      </c>
      <c r="H571" s="334" t="inlineStr">
        <is>
          <t>Tubo PVC</t>
        </is>
      </c>
      <c r="I571" s="340" t="n">
        <v>0.22</v>
      </c>
      <c r="J571" s="334" t="n">
        <v>0.35</v>
      </c>
      <c r="K571" s="334" t="n">
        <v>0.0416</v>
      </c>
      <c r="L571" s="334" t="inlineStr">
        <is>
          <t>PENDENTE</t>
        </is>
      </c>
    </row>
    <row r="572" ht="15" customHeight="1" s="290">
      <c r="A572" s="296" t="inlineStr">
        <is>
          <t>MANOEL</t>
        </is>
      </c>
      <c r="B572" s="296" t="inlineStr">
        <is>
          <t>AGUA</t>
        </is>
      </c>
      <c r="C572" s="296" t="inlineStr">
        <is>
          <t>T-023</t>
        </is>
      </c>
      <c r="D572" s="349" t="inlineStr">
        <is>
          <t>PI 135</t>
        </is>
      </c>
      <c r="E572" s="349" t="inlineStr">
        <is>
          <t>PI 136</t>
        </is>
      </c>
      <c r="F572" s="349" t="n">
        <v>2</v>
      </c>
      <c r="G572" s="349" t="inlineStr">
        <is>
          <t>200</t>
        </is>
      </c>
      <c r="H572" s="349" t="inlineStr">
        <is>
          <t>Tubo PVC</t>
        </is>
      </c>
      <c r="I572" s="345" t="n">
        <v>0.36</v>
      </c>
      <c r="J572" s="349" t="n">
        <v>0.58</v>
      </c>
      <c r="K572" s="349" t="n">
        <v>0.14</v>
      </c>
      <c r="L572" s="349" t="inlineStr">
        <is>
          <t>PENDENTE</t>
        </is>
      </c>
    </row>
    <row r="573" ht="15" customHeight="1" s="290">
      <c r="A573" s="295" t="inlineStr">
        <is>
          <t>MANOEL</t>
        </is>
      </c>
      <c r="B573" s="295" t="inlineStr">
        <is>
          <t>AGUA</t>
        </is>
      </c>
      <c r="C573" s="295" t="inlineStr">
        <is>
          <t>T-024</t>
        </is>
      </c>
      <c r="D573" s="334" t="inlineStr">
        <is>
          <t>PI 137</t>
        </is>
      </c>
      <c r="E573" s="334" t="inlineStr">
        <is>
          <t>PI 136</t>
        </is>
      </c>
      <c r="F573" s="334" t="n">
        <v>2</v>
      </c>
      <c r="G573" s="334" t="inlineStr">
        <is>
          <t>200</t>
        </is>
      </c>
      <c r="H573" s="334" t="inlineStr">
        <is>
          <t>Tubo PVC</t>
        </is>
      </c>
      <c r="I573" s="340" t="n">
        <v>0.31</v>
      </c>
      <c r="J573" s="334" t="n">
        <v>0.5</v>
      </c>
      <c r="K573" s="334" t="n">
        <v>0.155</v>
      </c>
      <c r="L573" s="334" t="inlineStr">
        <is>
          <t>PENDENTE</t>
        </is>
      </c>
    </row>
    <row r="574" ht="15" customHeight="1" s="290">
      <c r="A574" s="296" t="inlineStr">
        <is>
          <t>MANOEL</t>
        </is>
      </c>
      <c r="B574" s="296" t="inlineStr">
        <is>
          <t>AGUA</t>
        </is>
      </c>
      <c r="C574" s="296" t="inlineStr">
        <is>
          <t>T-025</t>
        </is>
      </c>
      <c r="D574" s="349" t="inlineStr">
        <is>
          <t>PI 117</t>
        </is>
      </c>
      <c r="E574" s="349" t="inlineStr">
        <is>
          <t>PI 02</t>
        </is>
      </c>
      <c r="F574" s="349" t="n">
        <v>2</v>
      </c>
      <c r="G574" s="349" t="inlineStr">
        <is>
          <t>200</t>
        </is>
      </c>
      <c r="H574" s="349" t="inlineStr">
        <is>
          <t>Tubo PVC</t>
        </is>
      </c>
      <c r="I574" s="345" t="n">
        <v>0.3</v>
      </c>
      <c r="J574" s="349" t="n">
        <v>0.48</v>
      </c>
      <c r="K574" s="349" t="n">
        <v>0.8165</v>
      </c>
      <c r="L574" s="349" t="inlineStr">
        <is>
          <t>PENDENTE</t>
        </is>
      </c>
    </row>
    <row r="575" ht="15" customHeight="1" s="290">
      <c r="A575" s="295" t="inlineStr">
        <is>
          <t>MANOEL</t>
        </is>
      </c>
      <c r="B575" s="295" t="inlineStr">
        <is>
          <t>AGUA</t>
        </is>
      </c>
      <c r="C575" s="295" t="inlineStr">
        <is>
          <t>T-026</t>
        </is>
      </c>
      <c r="D575" s="334" t="inlineStr">
        <is>
          <t>PI 145</t>
        </is>
      </c>
      <c r="E575" s="334" t="inlineStr">
        <is>
          <t>PI 170</t>
        </is>
      </c>
      <c r="F575" s="334" t="n">
        <v>2</v>
      </c>
      <c r="G575" s="334" t="inlineStr">
        <is>
          <t>200</t>
        </is>
      </c>
      <c r="H575" s="334" t="inlineStr">
        <is>
          <t>Tubo PVC</t>
        </is>
      </c>
      <c r="I575" s="340" t="n">
        <v>0.3</v>
      </c>
      <c r="J575" s="334" t="n">
        <v>0.48</v>
      </c>
      <c r="K575" s="334" t="n">
        <v>0.8774999999999999</v>
      </c>
      <c r="L575" s="334" t="inlineStr">
        <is>
          <t>PENDENTE</t>
        </is>
      </c>
    </row>
    <row r="576" ht="15" customHeight="1" s="290">
      <c r="A576" s="296" t="inlineStr">
        <is>
          <t>MANOEL</t>
        </is>
      </c>
      <c r="B576" s="296" t="inlineStr">
        <is>
          <t>AGUA</t>
        </is>
      </c>
      <c r="C576" s="296" t="inlineStr">
        <is>
          <t>T-027</t>
        </is>
      </c>
      <c r="D576" s="349" t="inlineStr">
        <is>
          <t>PI 182</t>
        </is>
      </c>
      <c r="E576" s="349" t="inlineStr">
        <is>
          <t>PI 181</t>
        </is>
      </c>
      <c r="F576" s="349" t="n">
        <v>2</v>
      </c>
      <c r="G576" s="349" t="inlineStr">
        <is>
          <t>200</t>
        </is>
      </c>
      <c r="H576" s="349" t="inlineStr">
        <is>
          <t>Tubo PVC</t>
        </is>
      </c>
      <c r="I576" s="345" t="n">
        <v>0.18</v>
      </c>
      <c r="J576" s="349" t="n">
        <v>0.29</v>
      </c>
      <c r="K576" s="349" t="n">
        <v>0.005</v>
      </c>
      <c r="L576" s="349" t="inlineStr">
        <is>
          <t>PENDENTE</t>
        </is>
      </c>
    </row>
    <row r="577" ht="15" customHeight="1" s="290">
      <c r="A577" s="295" t="inlineStr">
        <is>
          <t>MANOEL</t>
        </is>
      </c>
      <c r="B577" s="295" t="inlineStr">
        <is>
          <t>AGUA</t>
        </is>
      </c>
      <c r="C577" s="295" t="inlineStr">
        <is>
          <t>T-028</t>
        </is>
      </c>
      <c r="D577" s="334" t="inlineStr">
        <is>
          <t>PI 146</t>
        </is>
      </c>
      <c r="E577" s="334" t="inlineStr">
        <is>
          <t>PI 145</t>
        </is>
      </c>
      <c r="F577" s="334" t="n">
        <v>2</v>
      </c>
      <c r="G577" s="334" t="inlineStr">
        <is>
          <t>200</t>
        </is>
      </c>
      <c r="H577" s="334" t="inlineStr">
        <is>
          <t>Tubo PVC</t>
        </is>
      </c>
      <c r="I577" s="340" t="n">
        <v>0.19</v>
      </c>
      <c r="J577" s="334" t="n">
        <v>0.3</v>
      </c>
      <c r="K577" s="334" t="n">
        <v>0.023</v>
      </c>
      <c r="L577" s="334" t="inlineStr">
        <is>
          <t>PENDENTE</t>
        </is>
      </c>
    </row>
    <row r="578" ht="15" customHeight="1" s="290">
      <c r="A578" s="296" t="inlineStr">
        <is>
          <t>MANOEL</t>
        </is>
      </c>
      <c r="B578" s="296" t="inlineStr">
        <is>
          <t>AGUA</t>
        </is>
      </c>
      <c r="C578" s="296" t="inlineStr">
        <is>
          <t>T-029</t>
        </is>
      </c>
      <c r="D578" s="349" t="inlineStr">
        <is>
          <t>PI 151</t>
        </is>
      </c>
      <c r="E578" s="349" t="inlineStr">
        <is>
          <t>PI 152</t>
        </is>
      </c>
      <c r="F578" s="349" t="n">
        <v>2</v>
      </c>
      <c r="G578" s="349" t="inlineStr">
        <is>
          <t>200</t>
        </is>
      </c>
      <c r="H578" s="349" t="inlineStr">
        <is>
          <t>Tubo PVC</t>
        </is>
      </c>
      <c r="I578" s="345" t="n">
        <v>0.53</v>
      </c>
      <c r="J578" s="349" t="n">
        <v>0.84</v>
      </c>
      <c r="K578" s="349" t="n">
        <v>0.01065</v>
      </c>
      <c r="L578" s="349" t="inlineStr">
        <is>
          <t>PENDENTE</t>
        </is>
      </c>
    </row>
    <row r="579" ht="15" customHeight="1" s="290">
      <c r="A579" s="295" t="inlineStr">
        <is>
          <t>MANOEL</t>
        </is>
      </c>
      <c r="B579" s="295" t="inlineStr">
        <is>
          <t>AGUA</t>
        </is>
      </c>
      <c r="C579" s="295" t="inlineStr">
        <is>
          <t>T-030</t>
        </is>
      </c>
      <c r="D579" s="334" t="inlineStr">
        <is>
          <t>PI 151</t>
        </is>
      </c>
      <c r="E579" s="334" t="inlineStr">
        <is>
          <t>PI 146</t>
        </is>
      </c>
      <c r="F579" s="334" t="n">
        <v>2</v>
      </c>
      <c r="G579" s="334" t="inlineStr">
        <is>
          <t>200</t>
        </is>
      </c>
      <c r="H579" s="334" t="inlineStr">
        <is>
          <t>Tubo PVC</t>
        </is>
      </c>
      <c r="I579" s="340" t="n">
        <v>0.26</v>
      </c>
      <c r="J579" s="334" t="n">
        <v>0.42</v>
      </c>
      <c r="K579" s="334" t="n">
        <v>0.2243</v>
      </c>
      <c r="L579" s="334" t="inlineStr">
        <is>
          <t>PENDENTE</t>
        </is>
      </c>
    </row>
    <row r="580" ht="15" customHeight="1" s="290">
      <c r="A580" s="296" t="inlineStr">
        <is>
          <t>MANOEL</t>
        </is>
      </c>
      <c r="B580" s="296" t="inlineStr">
        <is>
          <t>AGUA</t>
        </is>
      </c>
      <c r="C580" s="296" t="inlineStr">
        <is>
          <t>T-031</t>
        </is>
      </c>
      <c r="D580" s="349" t="inlineStr">
        <is>
          <t>PI 152</t>
        </is>
      </c>
      <c r="E580" s="349" t="inlineStr">
        <is>
          <t>PI 151</t>
        </is>
      </c>
      <c r="F580" s="349" t="n">
        <v>2</v>
      </c>
      <c r="G580" s="349" t="inlineStr">
        <is>
          <t>200</t>
        </is>
      </c>
      <c r="H580" s="349" t="inlineStr">
        <is>
          <t>Tubo PVC</t>
        </is>
      </c>
      <c r="I580" s="345" t="n">
        <v>0.53</v>
      </c>
      <c r="J580" s="349" t="n">
        <v>0.84</v>
      </c>
      <c r="K580" s="349" t="n">
        <v>0.01065</v>
      </c>
      <c r="L580" s="349" t="inlineStr">
        <is>
          <t>PENDENTE</t>
        </is>
      </c>
    </row>
    <row r="581" ht="15" customHeight="1" s="290">
      <c r="A581" s="295" t="inlineStr">
        <is>
          <t>MANOEL</t>
        </is>
      </c>
      <c r="B581" s="295" t="inlineStr">
        <is>
          <t>AGUA</t>
        </is>
      </c>
      <c r="C581" s="295" t="inlineStr">
        <is>
          <t>T-032</t>
        </is>
      </c>
      <c r="D581" s="334" t="inlineStr">
        <is>
          <t>PI 161</t>
        </is>
      </c>
      <c r="E581" s="334" t="inlineStr">
        <is>
          <t>PI 152</t>
        </is>
      </c>
      <c r="F581" s="334" t="n">
        <v>2</v>
      </c>
      <c r="G581" s="334" t="inlineStr">
        <is>
          <t>200</t>
        </is>
      </c>
      <c r="H581" s="334" t="inlineStr">
        <is>
          <t>Tubo PVC</t>
        </is>
      </c>
      <c r="I581" s="340" t="n">
        <v>0.61</v>
      </c>
      <c r="J581" s="334" t="n">
        <v>0.98</v>
      </c>
      <c r="K581" s="334" t="n">
        <v>0.06645</v>
      </c>
      <c r="L581" s="334" t="inlineStr">
        <is>
          <t>PENDENTE</t>
        </is>
      </c>
    </row>
    <row r="582" ht="15" customHeight="1" s="290">
      <c r="A582" s="296" t="inlineStr">
        <is>
          <t>MANOEL</t>
        </is>
      </c>
      <c r="B582" s="296" t="inlineStr">
        <is>
          <t>AGUA</t>
        </is>
      </c>
      <c r="C582" s="296" t="inlineStr">
        <is>
          <t>T-033</t>
        </is>
      </c>
      <c r="D582" s="349" t="inlineStr">
        <is>
          <t>PI 161</t>
        </is>
      </c>
      <c r="E582" s="349" t="inlineStr">
        <is>
          <t>PI 141</t>
        </is>
      </c>
      <c r="F582" s="349" t="n">
        <v>2</v>
      </c>
      <c r="G582" s="349" t="inlineStr">
        <is>
          <t>200</t>
        </is>
      </c>
      <c r="H582" s="349" t="inlineStr">
        <is>
          <t>Tubo PVC</t>
        </is>
      </c>
      <c r="I582" s="345" t="n">
        <v>0.55</v>
      </c>
      <c r="J582" s="349" t="n">
        <v>0.87</v>
      </c>
      <c r="K582" s="349" t="n">
        <v>0.0949</v>
      </c>
      <c r="L582" s="349" t="inlineStr">
        <is>
          <t>PENDENTE</t>
        </is>
      </c>
    </row>
    <row r="583" ht="15" customHeight="1" s="290">
      <c r="A583" s="295" t="inlineStr">
        <is>
          <t>MANOEL</t>
        </is>
      </c>
      <c r="B583" s="295" t="inlineStr">
        <is>
          <t>AGUA</t>
        </is>
      </c>
      <c r="C583" s="295" t="inlineStr">
        <is>
          <t>T-034</t>
        </is>
      </c>
      <c r="D583" s="334" t="inlineStr">
        <is>
          <t>PI 175</t>
        </is>
      </c>
      <c r="E583" s="334" t="inlineStr">
        <is>
          <t>PI 174</t>
        </is>
      </c>
      <c r="F583" s="334" t="n">
        <v>2</v>
      </c>
      <c r="G583" s="334" t="inlineStr">
        <is>
          <t>200</t>
        </is>
      </c>
      <c r="H583" s="334" t="inlineStr">
        <is>
          <t>Tubo PVC</t>
        </is>
      </c>
      <c r="I583" s="340" t="n">
        <v>0.27</v>
      </c>
      <c r="J583" s="334" t="n">
        <v>0.43</v>
      </c>
      <c r="K583" s="334" t="n">
        <v>0.04085</v>
      </c>
      <c r="L583" s="334" t="inlineStr">
        <is>
          <t>PENDENTE</t>
        </is>
      </c>
    </row>
    <row r="584" ht="15" customHeight="1" s="290">
      <c r="A584" s="296" t="inlineStr">
        <is>
          <t>MANOEL</t>
        </is>
      </c>
      <c r="B584" s="296" t="inlineStr">
        <is>
          <t>AGUA</t>
        </is>
      </c>
      <c r="C584" s="296" t="inlineStr">
        <is>
          <t>T-035</t>
        </is>
      </c>
      <c r="D584" s="349" t="inlineStr">
        <is>
          <t>PI 160</t>
        </is>
      </c>
      <c r="E584" s="349" t="inlineStr">
        <is>
          <t>PI 159</t>
        </is>
      </c>
      <c r="F584" s="349" t="n">
        <v>2</v>
      </c>
      <c r="G584" s="349" t="inlineStr">
        <is>
          <t>200</t>
        </is>
      </c>
      <c r="H584" s="349" t="inlineStr">
        <is>
          <t>Tubo PVC</t>
        </is>
      </c>
      <c r="I584" s="345" t="n">
        <v>0.55</v>
      </c>
      <c r="J584" s="349" t="n">
        <v>0.87</v>
      </c>
      <c r="K584" s="349" t="n">
        <v>0.00825</v>
      </c>
      <c r="L584" s="349" t="inlineStr">
        <is>
          <t>PENDENTE</t>
        </is>
      </c>
    </row>
    <row r="585" ht="15" customHeight="1" s="290">
      <c r="A585" s="295" t="inlineStr">
        <is>
          <t>MANOEL</t>
        </is>
      </c>
      <c r="B585" s="295" t="inlineStr">
        <is>
          <t>AGUA</t>
        </is>
      </c>
      <c r="C585" s="295" t="inlineStr">
        <is>
          <t>T-036</t>
        </is>
      </c>
      <c r="D585" s="334" t="inlineStr">
        <is>
          <t>PI 165</t>
        </is>
      </c>
      <c r="E585" s="334" t="inlineStr">
        <is>
          <t>PI 160</t>
        </is>
      </c>
      <c r="F585" s="334" t="n">
        <v>2</v>
      </c>
      <c r="G585" s="334" t="inlineStr">
        <is>
          <t>200</t>
        </is>
      </c>
      <c r="H585" s="334" t="inlineStr">
        <is>
          <t>Tubo PVC</t>
        </is>
      </c>
      <c r="I585" s="340" t="n">
        <v>1.03</v>
      </c>
      <c r="J585" s="334" t="n">
        <v>1.65</v>
      </c>
      <c r="K585" s="334" t="n">
        <v>0.33525</v>
      </c>
      <c r="L585" s="334" t="inlineStr">
        <is>
          <t>PENDENTE</t>
        </is>
      </c>
    </row>
    <row r="586" ht="15" customHeight="1" s="290">
      <c r="A586" s="296" t="inlineStr">
        <is>
          <t>MANOEL</t>
        </is>
      </c>
      <c r="B586" s="296" t="inlineStr">
        <is>
          <t>AGUA</t>
        </is>
      </c>
      <c r="C586" s="296" t="inlineStr">
        <is>
          <t>T-037</t>
        </is>
      </c>
      <c r="D586" s="349" t="inlineStr">
        <is>
          <t>PI 168</t>
        </is>
      </c>
      <c r="E586" s="349" t="inlineStr">
        <is>
          <t>PI 165</t>
        </is>
      </c>
      <c r="F586" s="349" t="n">
        <v>2</v>
      </c>
      <c r="G586" s="349" t="inlineStr">
        <is>
          <t>200</t>
        </is>
      </c>
      <c r="H586" s="349" t="inlineStr">
        <is>
          <t>Tubo PVC</t>
        </is>
      </c>
      <c r="I586" s="345" t="n">
        <v>1.67</v>
      </c>
      <c r="J586" s="349" t="n">
        <v>2.66</v>
      </c>
      <c r="K586" s="349" t="n">
        <v>0.1209</v>
      </c>
      <c r="L586" s="349" t="inlineStr">
        <is>
          <t>PENDENTE</t>
        </is>
      </c>
    </row>
    <row r="587" ht="15" customHeight="1" s="290">
      <c r="A587" s="295" t="inlineStr">
        <is>
          <t>MANOEL</t>
        </is>
      </c>
      <c r="B587" s="295" t="inlineStr">
        <is>
          <t>AGUA</t>
        </is>
      </c>
      <c r="C587" s="295" t="inlineStr">
        <is>
          <t>T-038</t>
        </is>
      </c>
      <c r="D587" s="334" t="inlineStr">
        <is>
          <t>PI 168</t>
        </is>
      </c>
      <c r="E587" s="334" t="inlineStr">
        <is>
          <t>PI 172</t>
        </is>
      </c>
      <c r="F587" s="334" t="n">
        <v>2</v>
      </c>
      <c r="G587" s="334" t="inlineStr">
        <is>
          <t>200</t>
        </is>
      </c>
      <c r="H587" s="334" t="inlineStr">
        <is>
          <t>Tubo PVC</t>
        </is>
      </c>
      <c r="I587" s="340" t="n">
        <v>1.04</v>
      </c>
      <c r="J587" s="334" t="n">
        <v>1.67</v>
      </c>
      <c r="K587" s="334" t="n">
        <v>0.9895</v>
      </c>
      <c r="L587" s="334" t="inlineStr">
        <is>
          <t>PENDENTE</t>
        </is>
      </c>
    </row>
    <row r="588" ht="15" customHeight="1" s="290">
      <c r="A588" s="296" t="inlineStr">
        <is>
          <t>MANOEL</t>
        </is>
      </c>
      <c r="B588" s="296" t="inlineStr">
        <is>
          <t>AGUA</t>
        </is>
      </c>
      <c r="C588" s="296" t="inlineStr">
        <is>
          <t>T-039</t>
        </is>
      </c>
      <c r="D588" s="349" t="inlineStr">
        <is>
          <t>PI 173</t>
        </is>
      </c>
      <c r="E588" s="349" t="inlineStr">
        <is>
          <t>PI 172</t>
        </is>
      </c>
      <c r="F588" s="349" t="n">
        <v>2</v>
      </c>
      <c r="G588" s="349" t="inlineStr">
        <is>
          <t>200</t>
        </is>
      </c>
      <c r="H588" s="349" t="inlineStr">
        <is>
          <t>Tubo PVC</t>
        </is>
      </c>
      <c r="I588" s="345" t="n">
        <v>0.28</v>
      </c>
      <c r="J588" s="349" t="n">
        <v>0.44</v>
      </c>
      <c r="K588" s="349" t="n">
        <v>0.01015</v>
      </c>
      <c r="L588" s="349" t="inlineStr">
        <is>
          <t>PENDENTE</t>
        </is>
      </c>
    </row>
    <row r="589" ht="15" customHeight="1" s="290">
      <c r="A589" s="295" t="inlineStr">
        <is>
          <t>MANOEL</t>
        </is>
      </c>
      <c r="B589" s="295" t="inlineStr">
        <is>
          <t>AGUA</t>
        </is>
      </c>
      <c r="C589" s="295" t="inlineStr">
        <is>
          <t>T-040</t>
        </is>
      </c>
      <c r="D589" s="334" t="inlineStr">
        <is>
          <t>PI 264</t>
        </is>
      </c>
      <c r="E589" s="334" t="inlineStr">
        <is>
          <t>PI 262</t>
        </is>
      </c>
      <c r="F589" s="334" t="n">
        <v>2</v>
      </c>
      <c r="G589" s="334" t="inlineStr">
        <is>
          <t>200</t>
        </is>
      </c>
      <c r="H589" s="334" t="inlineStr">
        <is>
          <t>Tubo PVC</t>
        </is>
      </c>
      <c r="I589" s="340" t="n">
        <v>0.35</v>
      </c>
      <c r="J589" s="334" t="n">
        <v>0.5600000000000001</v>
      </c>
      <c r="K589" s="334" t="n">
        <v>0.2</v>
      </c>
      <c r="L589" s="334" t="inlineStr">
        <is>
          <t>PENDENTE</t>
        </is>
      </c>
    </row>
    <row r="590" ht="15" customHeight="1" s="290">
      <c r="A590" s="296" t="inlineStr">
        <is>
          <t>MANOEL</t>
        </is>
      </c>
      <c r="B590" s="296" t="inlineStr">
        <is>
          <t>AGUA</t>
        </is>
      </c>
      <c r="C590" s="296" t="inlineStr">
        <is>
          <t>T-041</t>
        </is>
      </c>
      <c r="D590" s="349" t="inlineStr">
        <is>
          <t>PI 260</t>
        </is>
      </c>
      <c r="E590" s="349" t="inlineStr">
        <is>
          <t>PI 262</t>
        </is>
      </c>
      <c r="F590" s="349" t="n">
        <v>2</v>
      </c>
      <c r="G590" s="349" t="inlineStr">
        <is>
          <t>200</t>
        </is>
      </c>
      <c r="H590" s="349" t="inlineStr">
        <is>
          <t>Tubo PVC</t>
        </is>
      </c>
      <c r="I590" s="345" t="n">
        <v>0.35</v>
      </c>
      <c r="J590" s="349" t="n">
        <v>0.5600000000000001</v>
      </c>
      <c r="K590" s="349" t="n">
        <v>0.105</v>
      </c>
      <c r="L590" s="349" t="inlineStr">
        <is>
          <t>PENDENTE</t>
        </is>
      </c>
    </row>
    <row r="591" ht="15" customHeight="1" s="290">
      <c r="A591" s="295" t="inlineStr">
        <is>
          <t>MANOEL</t>
        </is>
      </c>
      <c r="B591" s="295" t="inlineStr">
        <is>
          <t>AGUA</t>
        </is>
      </c>
      <c r="C591" s="295" t="inlineStr">
        <is>
          <t>T-042</t>
        </is>
      </c>
      <c r="D591" s="334" t="inlineStr">
        <is>
          <t>PI 275</t>
        </is>
      </c>
      <c r="E591" s="334" t="inlineStr">
        <is>
          <t>PI 273</t>
        </is>
      </c>
      <c r="F591" s="334" t="n">
        <v>2</v>
      </c>
      <c r="G591" s="334" t="inlineStr">
        <is>
          <t>200</t>
        </is>
      </c>
      <c r="H591" s="334" t="inlineStr">
        <is>
          <t>Tubo PVC</t>
        </is>
      </c>
      <c r="I591" s="340" t="n">
        <v>0.35</v>
      </c>
      <c r="J591" s="334" t="n">
        <v>0.5600000000000001</v>
      </c>
      <c r="K591" s="334" t="n">
        <v>0.02</v>
      </c>
      <c r="L591" s="334" t="inlineStr">
        <is>
          <t>PENDENTE</t>
        </is>
      </c>
    </row>
    <row r="592" ht="15" customHeight="1" s="290">
      <c r="A592" s="296" t="inlineStr">
        <is>
          <t>MANOEL</t>
        </is>
      </c>
      <c r="B592" s="296" t="inlineStr">
        <is>
          <t>AGUA</t>
        </is>
      </c>
      <c r="C592" s="296" t="inlineStr">
        <is>
          <t>T-043</t>
        </is>
      </c>
      <c r="D592" s="349" t="inlineStr">
        <is>
          <t>PI 290</t>
        </is>
      </c>
      <c r="E592" s="349" t="inlineStr">
        <is>
          <t>PI 289</t>
        </is>
      </c>
      <c r="F592" s="349" t="n">
        <v>2</v>
      </c>
      <c r="G592" s="349" t="inlineStr">
        <is>
          <t>200</t>
        </is>
      </c>
      <c r="H592" s="349" t="inlineStr">
        <is>
          <t>Tubo PVC</t>
        </is>
      </c>
      <c r="I592" s="345" t="n">
        <v>0.35</v>
      </c>
      <c r="J592" s="349" t="n">
        <v>0.5600000000000001</v>
      </c>
      <c r="K592" s="349" t="n">
        <v>0.075</v>
      </c>
      <c r="L592" s="349" t="inlineStr">
        <is>
          <t>PENDENTE</t>
        </is>
      </c>
    </row>
    <row r="593" ht="15" customHeight="1" s="290">
      <c r="A593" s="295" t="inlineStr">
        <is>
          <t>MANOEL</t>
        </is>
      </c>
      <c r="B593" s="295" t="inlineStr">
        <is>
          <t>AGUA</t>
        </is>
      </c>
      <c r="C593" s="295" t="inlineStr">
        <is>
          <t>T-044</t>
        </is>
      </c>
      <c r="D593" s="334" t="inlineStr">
        <is>
          <t>PI 295</t>
        </is>
      </c>
      <c r="E593" s="334" t="inlineStr">
        <is>
          <t>PI 296</t>
        </is>
      </c>
      <c r="F593" s="334" t="n">
        <v>2</v>
      </c>
      <c r="G593" s="334" t="inlineStr">
        <is>
          <t>200</t>
        </is>
      </c>
      <c r="H593" s="334" t="inlineStr">
        <is>
          <t>Tubo PVC</t>
        </is>
      </c>
      <c r="I593" s="340" t="n">
        <v>0.35</v>
      </c>
      <c r="J593" s="334" t="n">
        <v>0.5600000000000001</v>
      </c>
      <c r="K593" s="334" t="n">
        <v>0.005</v>
      </c>
      <c r="L593" s="334" t="inlineStr">
        <is>
          <t>PENDENTE</t>
        </is>
      </c>
    </row>
    <row r="594" ht="15" customHeight="1" s="290">
      <c r="A594" s="296" t="inlineStr">
        <is>
          <t>MANOEL</t>
        </is>
      </c>
      <c r="B594" s="296" t="inlineStr">
        <is>
          <t>AGUA</t>
        </is>
      </c>
      <c r="C594" s="296" t="inlineStr">
        <is>
          <t>T-045</t>
        </is>
      </c>
      <c r="D594" s="349" t="inlineStr">
        <is>
          <t>PI 03</t>
        </is>
      </c>
      <c r="E594" s="349" t="inlineStr">
        <is>
          <t>PI 04</t>
        </is>
      </c>
      <c r="F594" s="349" t="n">
        <v>2</v>
      </c>
      <c r="G594" s="349" t="inlineStr">
        <is>
          <t>200</t>
        </is>
      </c>
      <c r="H594" s="349" t="inlineStr">
        <is>
          <t>Tubo PVC</t>
        </is>
      </c>
      <c r="I594" s="345" t="n">
        <v>0.3</v>
      </c>
      <c r="J594" s="349" t="n">
        <v>0.48</v>
      </c>
      <c r="K594" s="349" t="n">
        <v>0.0264</v>
      </c>
      <c r="L594" s="349" t="inlineStr">
        <is>
          <t>PENDENTE</t>
        </is>
      </c>
    </row>
    <row r="595" ht="15" customHeight="1" s="290">
      <c r="A595" s="295" t="inlineStr">
        <is>
          <t>PANTANAL</t>
        </is>
      </c>
      <c r="B595" s="295" t="inlineStr">
        <is>
          <t>ESGOTO</t>
        </is>
      </c>
      <c r="C595" s="295" t="inlineStr">
        <is>
          <t>T-001</t>
        </is>
      </c>
      <c r="D595" s="334" t="inlineStr">
        <is>
          <t>PV 01</t>
        </is>
      </c>
      <c r="E595" s="334" t="inlineStr">
        <is>
          <t>PV 02</t>
        </is>
      </c>
      <c r="F595" s="334" t="n">
        <v>13.57</v>
      </c>
      <c r="G595" s="334" t="inlineStr">
        <is>
          <t>300</t>
        </is>
      </c>
      <c r="H595" s="334" t="inlineStr">
        <is>
          <t>Tubo PVC</t>
        </is>
      </c>
      <c r="I595" s="340" t="n">
        <v>0.8</v>
      </c>
      <c r="J595" s="334" t="n">
        <v>8.68</v>
      </c>
      <c r="K595" s="334" t="n">
        <v>0.037354</v>
      </c>
      <c r="L595" s="334" t="inlineStr">
        <is>
          <t>PENDENTE</t>
        </is>
      </c>
    </row>
    <row r="596" ht="15" customHeight="1" s="290">
      <c r="A596" s="296" t="inlineStr">
        <is>
          <t>PANTANAL</t>
        </is>
      </c>
      <c r="B596" s="296" t="inlineStr">
        <is>
          <t>ESGOTO</t>
        </is>
      </c>
      <c r="C596" s="296" t="inlineStr">
        <is>
          <t>T-002</t>
        </is>
      </c>
      <c r="D596" s="349" t="inlineStr">
        <is>
          <t>PV 02</t>
        </is>
      </c>
      <c r="E596" s="349" t="inlineStr">
        <is>
          <t>PV 03</t>
        </is>
      </c>
      <c r="F596" s="349" t="n">
        <v>16.65</v>
      </c>
      <c r="G596" s="349" t="inlineStr">
        <is>
          <t>300</t>
        </is>
      </c>
      <c r="H596" s="349" t="inlineStr">
        <is>
          <t>Tubo PVC</t>
        </is>
      </c>
      <c r="I596" s="345" t="n">
        <v>1</v>
      </c>
      <c r="J596" s="349" t="n">
        <v>13.32</v>
      </c>
      <c r="K596" s="349" t="n">
        <v>0.027153</v>
      </c>
      <c r="L596" s="349" t="inlineStr">
        <is>
          <t>PENDENTE</t>
        </is>
      </c>
    </row>
    <row r="597" ht="15" customHeight="1" s="290">
      <c r="A597" s="295" t="inlineStr">
        <is>
          <t>PANTANAL</t>
        </is>
      </c>
      <c r="B597" s="295" t="inlineStr">
        <is>
          <t>ESGOTO</t>
        </is>
      </c>
      <c r="C597" s="295" t="inlineStr">
        <is>
          <t>T-003</t>
        </is>
      </c>
      <c r="D597" s="334" t="inlineStr">
        <is>
          <t>PV 03</t>
        </is>
      </c>
      <c r="E597" s="334" t="inlineStr">
        <is>
          <t>PV 04</t>
        </is>
      </c>
      <c r="F597" s="334" t="n">
        <v>23.47</v>
      </c>
      <c r="G597" s="334" t="inlineStr">
        <is>
          <t>300</t>
        </is>
      </c>
      <c r="H597" s="334" t="inlineStr">
        <is>
          <t>Tubo PVC</t>
        </is>
      </c>
      <c r="I597" s="340" t="n">
        <v>1</v>
      </c>
      <c r="J597" s="334" t="n">
        <v>18.78</v>
      </c>
      <c r="K597" s="334" t="n">
        <v>0.002556</v>
      </c>
      <c r="L597" s="334" t="inlineStr">
        <is>
          <t>PENDENTE</t>
        </is>
      </c>
    </row>
    <row r="598" ht="15" customHeight="1" s="290">
      <c r="A598" s="296" t="inlineStr">
        <is>
          <t>PANTANAL</t>
        </is>
      </c>
      <c r="B598" s="296" t="inlineStr">
        <is>
          <t>ESGOTO</t>
        </is>
      </c>
      <c r="C598" s="296" t="inlineStr">
        <is>
          <t>T-004</t>
        </is>
      </c>
      <c r="D598" s="349" t="inlineStr">
        <is>
          <t>PV 04</t>
        </is>
      </c>
      <c r="E598" s="349" t="inlineStr">
        <is>
          <t>PV 05</t>
        </is>
      </c>
      <c r="F598" s="349" t="n">
        <v>12.5</v>
      </c>
      <c r="G598" s="349" t="inlineStr">
        <is>
          <t>300</t>
        </is>
      </c>
      <c r="H598" s="349" t="inlineStr">
        <is>
          <t>Tubo PVC</t>
        </is>
      </c>
      <c r="I598" s="345" t="n">
        <v>0.8</v>
      </c>
      <c r="J598" s="349" t="n">
        <v>8</v>
      </c>
      <c r="K598" s="349" t="n">
        <v>0.014</v>
      </c>
      <c r="L598" s="349" t="inlineStr">
        <is>
          <t>PENDENTE</t>
        </is>
      </c>
    </row>
    <row r="599" ht="15" customHeight="1" s="290">
      <c r="A599" s="295" t="inlineStr">
        <is>
          <t>PANTANAL</t>
        </is>
      </c>
      <c r="B599" s="295" t="inlineStr">
        <is>
          <t>ESGOTO</t>
        </is>
      </c>
      <c r="C599" s="295" t="inlineStr">
        <is>
          <t>T-005</t>
        </is>
      </c>
      <c r="D599" s="334" t="inlineStr">
        <is>
          <t>PV 05</t>
        </is>
      </c>
      <c r="E599" s="334" t="inlineStr">
        <is>
          <t>PV 06</t>
        </is>
      </c>
      <c r="F599" s="334" t="n">
        <v>29.64</v>
      </c>
      <c r="G599" s="334" t="inlineStr">
        <is>
          <t>300</t>
        </is>
      </c>
      <c r="H599" s="334" t="inlineStr">
        <is>
          <t>Tubo PVC</t>
        </is>
      </c>
      <c r="I599" s="340" t="n">
        <v>0.8</v>
      </c>
      <c r="J599" s="334" t="n">
        <v>18.97</v>
      </c>
      <c r="K599" s="334" t="n">
        <v>0.015047</v>
      </c>
      <c r="L599" s="334" t="inlineStr">
        <is>
          <t>PENDENTE</t>
        </is>
      </c>
    </row>
    <row r="600" ht="15" customHeight="1" s="290">
      <c r="A600" s="296" t="inlineStr">
        <is>
          <t>PANTANAL</t>
        </is>
      </c>
      <c r="B600" s="296" t="inlineStr">
        <is>
          <t>ESGOTO</t>
        </is>
      </c>
      <c r="C600" s="296" t="inlineStr">
        <is>
          <t>T-006</t>
        </is>
      </c>
      <c r="D600" s="349" t="inlineStr">
        <is>
          <t>PV 06</t>
        </is>
      </c>
      <c r="E600" s="349" t="inlineStr">
        <is>
          <t>PV 07</t>
        </is>
      </c>
      <c r="F600" s="349" t="n">
        <v>8.550000000000001</v>
      </c>
      <c r="G600" s="349" t="inlineStr">
        <is>
          <t>300</t>
        </is>
      </c>
      <c r="H600" s="349" t="inlineStr">
        <is>
          <t>Tubo PVC</t>
        </is>
      </c>
      <c r="I600" s="345" t="n">
        <v>0.9</v>
      </c>
      <c r="J600" s="349" t="n">
        <v>6.16</v>
      </c>
      <c r="K600" s="349" t="n">
        <v>0.041871</v>
      </c>
      <c r="L600" s="349" t="inlineStr">
        <is>
          <t>PENDENTE</t>
        </is>
      </c>
    </row>
    <row r="601" ht="15" customHeight="1" s="290">
      <c r="A601" s="295" t="inlineStr">
        <is>
          <t>PANTANAL</t>
        </is>
      </c>
      <c r="B601" s="295" t="inlineStr">
        <is>
          <t>ESGOTO</t>
        </is>
      </c>
      <c r="C601" s="295" t="inlineStr">
        <is>
          <t>T-007</t>
        </is>
      </c>
      <c r="D601" s="334" t="inlineStr">
        <is>
          <t>PV 07</t>
        </is>
      </c>
      <c r="E601" s="334" t="inlineStr">
        <is>
          <t>PV 08</t>
        </is>
      </c>
      <c r="F601" s="334" t="n">
        <v>27.46</v>
      </c>
      <c r="G601" s="334" t="inlineStr">
        <is>
          <t>300</t>
        </is>
      </c>
      <c r="H601" s="334" t="inlineStr">
        <is>
          <t>Tubo PVC</t>
        </is>
      </c>
      <c r="I601" s="340" t="n">
        <v>1.05</v>
      </c>
      <c r="J601" s="334" t="n">
        <v>23.07</v>
      </c>
      <c r="K601" s="334" t="n">
        <v>0.004843</v>
      </c>
      <c r="L601" s="334" t="inlineStr">
        <is>
          <t>PENDENTE</t>
        </is>
      </c>
    </row>
    <row r="602" ht="15" customHeight="1" s="290">
      <c r="A602" s="296" t="inlineStr">
        <is>
          <t>PANTANAL</t>
        </is>
      </c>
      <c r="B602" s="296" t="inlineStr">
        <is>
          <t>ESGOTO</t>
        </is>
      </c>
      <c r="C602" s="296" t="inlineStr">
        <is>
          <t>T-008</t>
        </is>
      </c>
      <c r="D602" s="349" t="inlineStr">
        <is>
          <t>PV 08</t>
        </is>
      </c>
      <c r="E602" s="349" t="inlineStr">
        <is>
          <t>PV 09</t>
        </is>
      </c>
      <c r="F602" s="349" t="n">
        <v>32.36</v>
      </c>
      <c r="G602" s="349" t="inlineStr">
        <is>
          <t>300</t>
        </is>
      </c>
      <c r="H602" s="349" t="inlineStr">
        <is>
          <t>Tubo PVC</t>
        </is>
      </c>
      <c r="I602" s="345" t="n">
        <v>1.35</v>
      </c>
      <c r="J602" s="349" t="n">
        <v>34.95</v>
      </c>
      <c r="K602" s="349" t="n">
        <v>0.005717</v>
      </c>
      <c r="L602" s="349" t="inlineStr">
        <is>
          <t>PENDENTE</t>
        </is>
      </c>
    </row>
    <row r="603" ht="15" customHeight="1" s="290">
      <c r="A603" s="295" t="inlineStr">
        <is>
          <t>PANTANAL</t>
        </is>
      </c>
      <c r="B603" s="295" t="inlineStr">
        <is>
          <t>ESGOTO</t>
        </is>
      </c>
      <c r="C603" s="295" t="inlineStr">
        <is>
          <t>T-009</t>
        </is>
      </c>
      <c r="D603" s="334" t="inlineStr">
        <is>
          <t>PV 09</t>
        </is>
      </c>
      <c r="E603" s="334" t="inlineStr">
        <is>
          <t>PV 10</t>
        </is>
      </c>
      <c r="F603" s="334" t="n">
        <v>51.01</v>
      </c>
      <c r="G603" s="334" t="inlineStr">
        <is>
          <t>300</t>
        </is>
      </c>
      <c r="H603" s="334" t="inlineStr">
        <is>
          <t>Tubo PVC</t>
        </is>
      </c>
      <c r="I603" s="340" t="n">
        <v>1.65</v>
      </c>
      <c r="J603" s="334" t="n">
        <v>67.33</v>
      </c>
      <c r="K603" s="334" t="n">
        <v>0.006695</v>
      </c>
      <c r="L603" s="334" t="inlineStr">
        <is>
          <t>PENDENTE</t>
        </is>
      </c>
    </row>
    <row r="604" ht="15" customHeight="1" s="290">
      <c r="A604" s="296" t="inlineStr">
        <is>
          <t>PANTANAL</t>
        </is>
      </c>
      <c r="B604" s="296" t="inlineStr">
        <is>
          <t>ESGOTO</t>
        </is>
      </c>
      <c r="C604" s="296" t="inlineStr">
        <is>
          <t>T-010</t>
        </is>
      </c>
      <c r="D604" s="349" t="inlineStr">
        <is>
          <t>PV 10</t>
        </is>
      </c>
      <c r="E604" s="349" t="inlineStr">
        <is>
          <t>PV 11</t>
        </is>
      </c>
      <c r="F604" s="349" t="n">
        <v>31.62</v>
      </c>
      <c r="G604" s="349" t="inlineStr">
        <is>
          <t>300</t>
        </is>
      </c>
      <c r="H604" s="349" t="inlineStr">
        <is>
          <t>Tubo PVC</t>
        </is>
      </c>
      <c r="I604" s="345" t="n">
        <v>2.08</v>
      </c>
      <c r="J604" s="349" t="n">
        <v>52.49</v>
      </c>
      <c r="K604" s="349" t="n">
        <v>0.021986</v>
      </c>
      <c r="L604" s="349" t="inlineStr">
        <is>
          <t>PENDENTE</t>
        </is>
      </c>
    </row>
    <row r="605" ht="15" customHeight="1" s="290">
      <c r="A605" s="295" t="inlineStr">
        <is>
          <t>PANTANAL</t>
        </is>
      </c>
      <c r="B605" s="295" t="inlineStr">
        <is>
          <t>ESGOTO</t>
        </is>
      </c>
      <c r="C605" s="295" t="inlineStr">
        <is>
          <t>T-011</t>
        </is>
      </c>
      <c r="D605" s="334" t="inlineStr">
        <is>
          <t>PV 01</t>
        </is>
      </c>
      <c r="E605" s="334" t="inlineStr">
        <is>
          <t>PV 12</t>
        </is>
      </c>
      <c r="F605" s="334" t="n">
        <v>31.96</v>
      </c>
      <c r="G605" s="334" t="inlineStr">
        <is>
          <t>300</t>
        </is>
      </c>
      <c r="H605" s="334" t="inlineStr">
        <is>
          <t>Tubo PVC</t>
        </is>
      </c>
      <c r="I605" s="340" t="n">
        <v>0.8</v>
      </c>
      <c r="J605" s="334" t="n">
        <v>20.45</v>
      </c>
      <c r="K605" s="334" t="n">
        <v>0.035263</v>
      </c>
      <c r="L605" s="334" t="inlineStr">
        <is>
          <t>PENDENTE</t>
        </is>
      </c>
    </row>
    <row r="606" ht="15" customHeight="1" s="290">
      <c r="A606" s="296" t="inlineStr">
        <is>
          <t>PANTANAL</t>
        </is>
      </c>
      <c r="B606" s="296" t="inlineStr">
        <is>
          <t>ESGOTO</t>
        </is>
      </c>
      <c r="C606" s="296" t="inlineStr">
        <is>
          <t>T-012</t>
        </is>
      </c>
      <c r="D606" s="349" t="inlineStr">
        <is>
          <t>PV 12</t>
        </is>
      </c>
      <c r="E606" s="349" t="inlineStr">
        <is>
          <t>PV 13</t>
        </is>
      </c>
      <c r="F606" s="349" t="n">
        <v>14.92</v>
      </c>
      <c r="G606" s="349" t="inlineStr">
        <is>
          <t>300</t>
        </is>
      </c>
      <c r="H606" s="349" t="inlineStr">
        <is>
          <t>Tubo PVC</t>
        </is>
      </c>
      <c r="I606" s="345" t="n">
        <v>0.8</v>
      </c>
      <c r="J606" s="349" t="n">
        <v>9.550000000000001</v>
      </c>
      <c r="K606" s="349" t="n">
        <v>0.020509</v>
      </c>
      <c r="L606" s="349" t="inlineStr">
        <is>
          <t>PENDENTE</t>
        </is>
      </c>
    </row>
    <row r="607" ht="15" customHeight="1" s="290">
      <c r="A607" s="295" t="inlineStr">
        <is>
          <t>PANTANAL</t>
        </is>
      </c>
      <c r="B607" s="295" t="inlineStr">
        <is>
          <t>ESGOTO</t>
        </is>
      </c>
      <c r="C607" s="295" t="inlineStr">
        <is>
          <t>T-013</t>
        </is>
      </c>
      <c r="D607" s="334" t="inlineStr">
        <is>
          <t>PV 13</t>
        </is>
      </c>
      <c r="E607" s="334" t="inlineStr">
        <is>
          <t>PV 14</t>
        </is>
      </c>
      <c r="F607" s="334" t="n">
        <v>12.57</v>
      </c>
      <c r="G607" s="334" t="inlineStr">
        <is>
          <t>300</t>
        </is>
      </c>
      <c r="H607" s="334" t="inlineStr">
        <is>
          <t>Tubo PVC</t>
        </is>
      </c>
      <c r="I607" s="340" t="n">
        <v>0.8</v>
      </c>
      <c r="J607" s="334" t="n">
        <v>8.039999999999999</v>
      </c>
      <c r="K607" s="334" t="n">
        <v>0.014797</v>
      </c>
      <c r="L607" s="334" t="inlineStr">
        <is>
          <t>PENDENTE</t>
        </is>
      </c>
    </row>
    <row r="608" ht="15" customHeight="1" s="290">
      <c r="A608" s="296" t="inlineStr">
        <is>
          <t>PANTANAL</t>
        </is>
      </c>
      <c r="B608" s="296" t="inlineStr">
        <is>
          <t>ESGOTO</t>
        </is>
      </c>
      <c r="C608" s="296" t="inlineStr">
        <is>
          <t>T-014</t>
        </is>
      </c>
      <c r="D608" s="349" t="inlineStr">
        <is>
          <t>PV 14</t>
        </is>
      </c>
      <c r="E608" s="349" t="inlineStr">
        <is>
          <t>PV 15</t>
        </is>
      </c>
      <c r="F608" s="349" t="n">
        <v>23.51</v>
      </c>
      <c r="G608" s="349" t="inlineStr">
        <is>
          <t>300</t>
        </is>
      </c>
      <c r="H608" s="349" t="inlineStr">
        <is>
          <t>Tubo PVC</t>
        </is>
      </c>
      <c r="I608" s="345" t="n">
        <v>0.8</v>
      </c>
      <c r="J608" s="349" t="n">
        <v>15.05</v>
      </c>
      <c r="K608" s="349" t="n">
        <v>0.016248</v>
      </c>
      <c r="L608" s="349" t="inlineStr">
        <is>
          <t>PENDENTE</t>
        </is>
      </c>
    </row>
    <row r="609" ht="15" customHeight="1" s="290">
      <c r="A609" s="295" t="inlineStr">
        <is>
          <t>PANTANAL</t>
        </is>
      </c>
      <c r="B609" s="295" t="inlineStr">
        <is>
          <t>ESGOTO</t>
        </is>
      </c>
      <c r="C609" s="295" t="inlineStr">
        <is>
          <t>T-015</t>
        </is>
      </c>
      <c r="D609" s="334" t="inlineStr">
        <is>
          <t>PV 15</t>
        </is>
      </c>
      <c r="E609" s="334" t="inlineStr">
        <is>
          <t>PV 16</t>
        </is>
      </c>
      <c r="F609" s="334" t="n">
        <v>14.82</v>
      </c>
      <c r="G609" s="334" t="inlineStr">
        <is>
          <t>300</t>
        </is>
      </c>
      <c r="H609" s="334" t="inlineStr">
        <is>
          <t>Tubo PVC</t>
        </is>
      </c>
      <c r="I609" s="340" t="n">
        <v>0.8</v>
      </c>
      <c r="J609" s="334" t="n">
        <v>9.48</v>
      </c>
      <c r="K609" s="334" t="n">
        <v>0.02004</v>
      </c>
      <c r="L609" s="334" t="inlineStr">
        <is>
          <t>PENDENTE</t>
        </is>
      </c>
    </row>
    <row r="610" ht="15" customHeight="1" s="290">
      <c r="A610" s="296" t="inlineStr">
        <is>
          <t>PANTANAL</t>
        </is>
      </c>
      <c r="B610" s="296" t="inlineStr">
        <is>
          <t>ESGOTO</t>
        </is>
      </c>
      <c r="C610" s="296" t="inlineStr">
        <is>
          <t>T-016</t>
        </is>
      </c>
      <c r="D610" s="349" t="inlineStr">
        <is>
          <t>PV 16</t>
        </is>
      </c>
      <c r="E610" s="349" t="inlineStr">
        <is>
          <t>PV 17</t>
        </is>
      </c>
      <c r="F610" s="349" t="n">
        <v>9.81</v>
      </c>
      <c r="G610" s="349" t="inlineStr">
        <is>
          <t>300</t>
        </is>
      </c>
      <c r="H610" s="349" t="inlineStr">
        <is>
          <t>Tubo PVC</t>
        </is>
      </c>
      <c r="I610" s="345" t="n">
        <v>0.8</v>
      </c>
      <c r="J610" s="349" t="n">
        <v>6.28</v>
      </c>
      <c r="K610" s="349" t="n">
        <v>0.013252</v>
      </c>
      <c r="L610" s="349" t="inlineStr">
        <is>
          <t>PENDENTE</t>
        </is>
      </c>
    </row>
    <row r="611" ht="15" customHeight="1" s="290">
      <c r="A611" s="295" t="inlineStr">
        <is>
          <t>PANTANAL</t>
        </is>
      </c>
      <c r="B611" s="295" t="inlineStr">
        <is>
          <t>ESGOTO</t>
        </is>
      </c>
      <c r="C611" s="295" t="inlineStr">
        <is>
          <t>T-017</t>
        </is>
      </c>
      <c r="D611" s="334" t="inlineStr">
        <is>
          <t>PV 16</t>
        </is>
      </c>
      <c r="E611" s="334" t="inlineStr">
        <is>
          <t>PV 17</t>
        </is>
      </c>
      <c r="F611" s="334" t="n">
        <v>2</v>
      </c>
      <c r="G611" s="334" t="inlineStr">
        <is>
          <t>200</t>
        </is>
      </c>
      <c r="H611" s="334" t="inlineStr">
        <is>
          <t>Tubo PVC</t>
        </is>
      </c>
      <c r="I611" s="340" t="n">
        <v>0.8</v>
      </c>
      <c r="J611" s="334" t="n">
        <v>1.28</v>
      </c>
      <c r="K611" s="334" t="n">
        <v>0.065</v>
      </c>
      <c r="L611" s="334" t="inlineStr">
        <is>
          <t>PENDENTE</t>
        </is>
      </c>
    </row>
    <row r="612" ht="15" customHeight="1" s="290">
      <c r="A612" s="296" t="inlineStr">
        <is>
          <t>PANTANAL</t>
        </is>
      </c>
      <c r="B612" s="296" t="inlineStr">
        <is>
          <t>ESGOTO</t>
        </is>
      </c>
      <c r="C612" s="296" t="inlineStr">
        <is>
          <t>T-018</t>
        </is>
      </c>
      <c r="D612" s="349" t="inlineStr">
        <is>
          <t>PV 17</t>
        </is>
      </c>
      <c r="E612" s="349" t="inlineStr">
        <is>
          <t>PV 18</t>
        </is>
      </c>
      <c r="F612" s="349" t="n">
        <v>31.76</v>
      </c>
      <c r="G612" s="349" t="inlineStr">
        <is>
          <t>300</t>
        </is>
      </c>
      <c r="H612" s="349" t="inlineStr">
        <is>
          <t>Tubo PVC</t>
        </is>
      </c>
      <c r="I612" s="345" t="n">
        <v>0.92</v>
      </c>
      <c r="J612" s="349" t="n">
        <v>23.39</v>
      </c>
      <c r="K612" s="349" t="n">
        <v>0.005302</v>
      </c>
      <c r="L612" s="349" t="inlineStr">
        <is>
          <t>PENDENTE</t>
        </is>
      </c>
    </row>
    <row r="613" ht="15" customHeight="1" s="290">
      <c r="A613" s="295" t="inlineStr">
        <is>
          <t>PANTANAL</t>
        </is>
      </c>
      <c r="B613" s="295" t="inlineStr">
        <is>
          <t>ESGOTO</t>
        </is>
      </c>
      <c r="C613" s="295" t="inlineStr">
        <is>
          <t>T-019</t>
        </is>
      </c>
      <c r="D613" s="334" t="inlineStr">
        <is>
          <t>PV 18</t>
        </is>
      </c>
      <c r="E613" s="334" t="inlineStr">
        <is>
          <t>PV 19</t>
        </is>
      </c>
      <c r="F613" s="334" t="n">
        <v>41.25</v>
      </c>
      <c r="G613" s="334" t="inlineStr">
        <is>
          <t>300</t>
        </is>
      </c>
      <c r="H613" s="334" t="inlineStr">
        <is>
          <t>Tubo PVC</t>
        </is>
      </c>
      <c r="I613" s="340" t="n">
        <v>1.27</v>
      </c>
      <c r="J613" s="334" t="n">
        <v>41.92</v>
      </c>
      <c r="K613" s="334" t="n">
        <v>0.005232</v>
      </c>
      <c r="L613" s="334" t="inlineStr">
        <is>
          <t>PENDENTE</t>
        </is>
      </c>
    </row>
    <row r="614" ht="15" customHeight="1" s="290">
      <c r="A614" s="296" t="inlineStr">
        <is>
          <t>PANTANAL</t>
        </is>
      </c>
      <c r="B614" s="296" t="inlineStr">
        <is>
          <t>ESGOTO</t>
        </is>
      </c>
      <c r="C614" s="296" t="inlineStr">
        <is>
          <t>T-020</t>
        </is>
      </c>
      <c r="D614" s="349" t="inlineStr">
        <is>
          <t>PI 02</t>
        </is>
      </c>
      <c r="E614" s="349" t="inlineStr">
        <is>
          <t>PI 03</t>
        </is>
      </c>
      <c r="F614" s="349" t="n">
        <v>13.09</v>
      </c>
      <c r="G614" s="349" t="inlineStr">
        <is>
          <t>200</t>
        </is>
      </c>
      <c r="H614" s="349" t="inlineStr">
        <is>
          <t>Tubo PVC</t>
        </is>
      </c>
      <c r="I614" s="345" t="n">
        <v>0.6</v>
      </c>
      <c r="J614" s="349" t="n">
        <v>6.28</v>
      </c>
      <c r="K614" s="349" t="n">
        <v>0.009702000000000001</v>
      </c>
      <c r="L614" s="349" t="inlineStr">
        <is>
          <t>PENDENTE</t>
        </is>
      </c>
    </row>
    <row r="615" ht="15" customHeight="1" s="290">
      <c r="A615" s="295" t="inlineStr">
        <is>
          <t>PANTANAL</t>
        </is>
      </c>
      <c r="B615" s="295" t="inlineStr">
        <is>
          <t>ESGOTO</t>
        </is>
      </c>
      <c r="C615" s="295" t="inlineStr">
        <is>
          <t>T-021</t>
        </is>
      </c>
      <c r="D615" s="334" t="inlineStr">
        <is>
          <t>PI 04</t>
        </is>
      </c>
      <c r="E615" s="334" t="inlineStr">
        <is>
          <t>PI 03</t>
        </is>
      </c>
      <c r="F615" s="334" t="n">
        <v>18.14</v>
      </c>
      <c r="G615" s="334" t="inlineStr">
        <is>
          <t>200</t>
        </is>
      </c>
      <c r="H615" s="334" t="inlineStr">
        <is>
          <t>Tubo PVC</t>
        </is>
      </c>
      <c r="I615" s="340" t="n">
        <v>0.6</v>
      </c>
      <c r="J615" s="334" t="n">
        <v>8.710000000000001</v>
      </c>
      <c r="K615" s="334" t="n">
        <v>0.012624</v>
      </c>
      <c r="L615" s="334" t="inlineStr">
        <is>
          <t>PENDENTE</t>
        </is>
      </c>
    </row>
    <row r="616" ht="15" customHeight="1" s="290">
      <c r="A616" s="296" t="inlineStr">
        <is>
          <t>PANTANAL</t>
        </is>
      </c>
      <c r="B616" s="296" t="inlineStr">
        <is>
          <t>ESGOTO</t>
        </is>
      </c>
      <c r="C616" s="296" t="inlineStr">
        <is>
          <t>T-022</t>
        </is>
      </c>
      <c r="D616" s="349" t="inlineStr">
        <is>
          <t>PI 03</t>
        </is>
      </c>
      <c r="E616" s="349" t="inlineStr">
        <is>
          <t>PI 05</t>
        </is>
      </c>
      <c r="F616" s="349" t="n">
        <v>8.630000000000001</v>
      </c>
      <c r="G616" s="349" t="inlineStr">
        <is>
          <t>200</t>
        </is>
      </c>
      <c r="H616" s="349" t="inlineStr">
        <is>
          <t>Tubo PVC</t>
        </is>
      </c>
      <c r="I616" s="345" t="n">
        <v>0.6</v>
      </c>
      <c r="J616" s="349" t="n">
        <v>4.14</v>
      </c>
      <c r="K616" s="349" t="n">
        <v>0.000672</v>
      </c>
      <c r="L616" s="349" t="inlineStr">
        <is>
          <t>PENDENTE</t>
        </is>
      </c>
    </row>
    <row r="617" ht="15" customHeight="1" s="290">
      <c r="A617" s="295" t="inlineStr">
        <is>
          <t>PANTANAL</t>
        </is>
      </c>
      <c r="B617" s="295" t="inlineStr">
        <is>
          <t>ESGOTO</t>
        </is>
      </c>
      <c r="C617" s="295" t="inlineStr">
        <is>
          <t>T-023</t>
        </is>
      </c>
      <c r="D617" s="334" t="inlineStr">
        <is>
          <t>PI 03</t>
        </is>
      </c>
      <c r="E617" s="334" t="inlineStr">
        <is>
          <t>PI 05</t>
        </is>
      </c>
      <c r="F617" s="334" t="n">
        <v>2</v>
      </c>
      <c r="G617" s="334" t="inlineStr">
        <is>
          <t>200</t>
        </is>
      </c>
      <c r="H617" s="334" t="inlineStr">
        <is>
          <t>Tubo PVC</t>
        </is>
      </c>
      <c r="I617" s="340" t="n">
        <v>0.6</v>
      </c>
      <c r="J617" s="334" t="n">
        <v>0.96</v>
      </c>
      <c r="K617" s="334" t="n">
        <v>0.0029</v>
      </c>
      <c r="L617" s="334" t="inlineStr">
        <is>
          <t>PENDENTE</t>
        </is>
      </c>
    </row>
    <row r="618" ht="15" customHeight="1" s="290">
      <c r="A618" s="296" t="inlineStr">
        <is>
          <t>PANTANAL</t>
        </is>
      </c>
      <c r="B618" s="296" t="inlineStr">
        <is>
          <t>ESGOTO</t>
        </is>
      </c>
      <c r="C618" s="296" t="inlineStr">
        <is>
          <t>T-024</t>
        </is>
      </c>
      <c r="D618" s="349" t="inlineStr">
        <is>
          <t>PI 06</t>
        </is>
      </c>
      <c r="E618" s="349" t="inlineStr">
        <is>
          <t>PI 05</t>
        </is>
      </c>
      <c r="F618" s="349" t="n">
        <v>12.19</v>
      </c>
      <c r="G618" s="349" t="inlineStr">
        <is>
          <t>200</t>
        </is>
      </c>
      <c r="H618" s="349" t="inlineStr">
        <is>
          <t>Tubo PVC</t>
        </is>
      </c>
      <c r="I618" s="345" t="n">
        <v>0.6</v>
      </c>
      <c r="J618" s="349" t="n">
        <v>5.85</v>
      </c>
      <c r="K618" s="349" t="n">
        <v>0.013109</v>
      </c>
      <c r="L618" s="349" t="inlineStr">
        <is>
          <t>PENDENTE</t>
        </is>
      </c>
    </row>
    <row r="619" ht="15" customHeight="1" s="290">
      <c r="A619" s="295" t="inlineStr">
        <is>
          <t>PANTANAL</t>
        </is>
      </c>
      <c r="B619" s="295" t="inlineStr">
        <is>
          <t>ESGOTO</t>
        </is>
      </c>
      <c r="C619" s="295" t="inlineStr">
        <is>
          <t>T-025</t>
        </is>
      </c>
      <c r="D619" s="334" t="inlineStr">
        <is>
          <t>PI 05</t>
        </is>
      </c>
      <c r="E619" s="334" t="inlineStr">
        <is>
          <t>PI 22</t>
        </is>
      </c>
      <c r="F619" s="334" t="n">
        <v>8.460000000000001</v>
      </c>
      <c r="G619" s="334" t="inlineStr">
        <is>
          <t>200</t>
        </is>
      </c>
      <c r="H619" s="334" t="inlineStr">
        <is>
          <t>Tubo PVC</t>
        </is>
      </c>
      <c r="I619" s="340" t="n">
        <v>0.6</v>
      </c>
      <c r="J619" s="334" t="n">
        <v>4.06</v>
      </c>
      <c r="K619" s="334" t="n">
        <v>0.000709</v>
      </c>
      <c r="L619" s="334" t="inlineStr">
        <is>
          <t>PENDENTE</t>
        </is>
      </c>
    </row>
    <row r="620" ht="15" customHeight="1" s="290">
      <c r="A620" s="296" t="inlineStr">
        <is>
          <t>PANTANAL</t>
        </is>
      </c>
      <c r="B620" s="296" t="inlineStr">
        <is>
          <t>ESGOTO</t>
        </is>
      </c>
      <c r="C620" s="296" t="inlineStr">
        <is>
          <t>T-026</t>
        </is>
      </c>
      <c r="D620" s="349" t="inlineStr">
        <is>
          <t>PI 05</t>
        </is>
      </c>
      <c r="E620" s="349" t="inlineStr">
        <is>
          <t>PI 22</t>
        </is>
      </c>
      <c r="F620" s="349" t="n">
        <v>2</v>
      </c>
      <c r="G620" s="349" t="inlineStr">
        <is>
          <t>200</t>
        </is>
      </c>
      <c r="H620" s="349" t="inlineStr">
        <is>
          <t>Tubo PVC</t>
        </is>
      </c>
      <c r="I620" s="345" t="n">
        <v>0.6</v>
      </c>
      <c r="J620" s="349" t="n">
        <v>0.96</v>
      </c>
      <c r="K620" s="349" t="n">
        <v>0.003</v>
      </c>
      <c r="L620" s="349" t="inlineStr">
        <is>
          <t>PENDENTE</t>
        </is>
      </c>
    </row>
    <row r="621" ht="15" customHeight="1" s="290">
      <c r="A621" s="295" t="inlineStr">
        <is>
          <t>PANTANAL</t>
        </is>
      </c>
      <c r="B621" s="295" t="inlineStr">
        <is>
          <t>ESGOTO</t>
        </is>
      </c>
      <c r="C621" s="295" t="inlineStr">
        <is>
          <t>T-027</t>
        </is>
      </c>
      <c r="D621" s="334" t="inlineStr">
        <is>
          <t>PI 22</t>
        </is>
      </c>
      <c r="E621" s="334" t="inlineStr">
        <is>
          <t>PI 07</t>
        </is>
      </c>
      <c r="F621" s="334" t="n">
        <v>15.75</v>
      </c>
      <c r="G621" s="334" t="inlineStr">
        <is>
          <t>200</t>
        </is>
      </c>
      <c r="H621" s="334" t="inlineStr">
        <is>
          <t>Tubo PVC</t>
        </is>
      </c>
      <c r="I621" s="340" t="n">
        <v>0.6</v>
      </c>
      <c r="J621" s="334" t="n">
        <v>7.56</v>
      </c>
      <c r="K621" s="334" t="n">
        <v>0.029727</v>
      </c>
      <c r="L621" s="334" t="inlineStr">
        <is>
          <t>PENDENTE</t>
        </is>
      </c>
    </row>
    <row r="622" ht="15" customHeight="1" s="290">
      <c r="A622" s="296" t="inlineStr">
        <is>
          <t>PANTANAL</t>
        </is>
      </c>
      <c r="B622" s="296" t="inlineStr">
        <is>
          <t>ESGOTO</t>
        </is>
      </c>
      <c r="C622" s="296" t="inlineStr">
        <is>
          <t>T-028</t>
        </is>
      </c>
      <c r="D622" s="349" t="inlineStr">
        <is>
          <t>PI 08</t>
        </is>
      </c>
      <c r="E622" s="349" t="inlineStr">
        <is>
          <t>PI 07</t>
        </is>
      </c>
      <c r="F622" s="349" t="n">
        <v>12.25</v>
      </c>
      <c r="G622" s="349" t="inlineStr">
        <is>
          <t>200</t>
        </is>
      </c>
      <c r="H622" s="349" t="inlineStr">
        <is>
          <t>Tubo PVC</t>
        </is>
      </c>
      <c r="I622" s="345" t="n">
        <v>0.6</v>
      </c>
      <c r="J622" s="349" t="n">
        <v>5.88</v>
      </c>
      <c r="K622" s="349" t="n">
        <v>0.06778000000000001</v>
      </c>
      <c r="L622" s="349" t="inlineStr">
        <is>
          <t>PENDENTE</t>
        </is>
      </c>
    </row>
    <row r="623" ht="15" customHeight="1" s="290">
      <c r="A623" s="295" t="inlineStr">
        <is>
          <t>PANTANAL</t>
        </is>
      </c>
      <c r="B623" s="295" t="inlineStr">
        <is>
          <t>ESGOTO</t>
        </is>
      </c>
      <c r="C623" s="295" t="inlineStr">
        <is>
          <t>T-029</t>
        </is>
      </c>
      <c r="D623" s="334" t="inlineStr">
        <is>
          <t>PI 07</t>
        </is>
      </c>
      <c r="E623" s="334" t="inlineStr">
        <is>
          <t>PV 09</t>
        </is>
      </c>
      <c r="F623" s="334" t="n">
        <v>15.67</v>
      </c>
      <c r="G623" s="334" t="inlineStr">
        <is>
          <t>200</t>
        </is>
      </c>
      <c r="H623" s="334" t="inlineStr">
        <is>
          <t>Tubo PVC</t>
        </is>
      </c>
      <c r="I623" s="340" t="n">
        <v>1.1</v>
      </c>
      <c r="J623" s="334" t="n">
        <v>13.79</v>
      </c>
      <c r="K623" s="334" t="n">
        <v>0.038162</v>
      </c>
      <c r="L623" s="334" t="inlineStr">
        <is>
          <t>PENDENTE</t>
        </is>
      </c>
    </row>
    <row r="624" ht="15" customHeight="1" s="290">
      <c r="A624" s="296" t="inlineStr">
        <is>
          <t>PANTANAL</t>
        </is>
      </c>
      <c r="B624" s="296" t="inlineStr">
        <is>
          <t>ESGOTO</t>
        </is>
      </c>
      <c r="C624" s="296" t="inlineStr">
        <is>
          <t>T-030</t>
        </is>
      </c>
      <c r="D624" s="349" t="inlineStr">
        <is>
          <t>PI 09</t>
        </is>
      </c>
      <c r="E624" s="349" t="inlineStr">
        <is>
          <t>PI 10</t>
        </is>
      </c>
      <c r="F624" s="349" t="n">
        <v>35.04</v>
      </c>
      <c r="G624" s="349" t="inlineStr">
        <is>
          <t>200</t>
        </is>
      </c>
      <c r="H624" s="349" t="inlineStr">
        <is>
          <t>Tubo PVC</t>
        </is>
      </c>
      <c r="I624" s="345" t="n">
        <v>0.73</v>
      </c>
      <c r="J624" s="349" t="n">
        <v>20.34</v>
      </c>
      <c r="K624" s="349" t="n">
        <v>0.005274</v>
      </c>
      <c r="L624" s="349" t="inlineStr">
        <is>
          <t>PENDENTE</t>
        </is>
      </c>
    </row>
    <row r="625" ht="15" customHeight="1" s="290">
      <c r="A625" s="295" t="inlineStr">
        <is>
          <t>PANTANAL</t>
        </is>
      </c>
      <c r="B625" s="295" t="inlineStr">
        <is>
          <t>ESGOTO</t>
        </is>
      </c>
      <c r="C625" s="295" t="inlineStr">
        <is>
          <t>T-031</t>
        </is>
      </c>
      <c r="D625" s="334" t="inlineStr">
        <is>
          <t>PI 10</t>
        </is>
      </c>
      <c r="E625" s="334" t="inlineStr">
        <is>
          <t>PI 11</t>
        </is>
      </c>
      <c r="F625" s="334" t="n">
        <v>28.12</v>
      </c>
      <c r="G625" s="334" t="inlineStr">
        <is>
          <t>200</t>
        </is>
      </c>
      <c r="H625" s="334" t="inlineStr">
        <is>
          <t>Tubo PVC</t>
        </is>
      </c>
      <c r="I625" s="340" t="n">
        <v>0.73</v>
      </c>
      <c r="J625" s="334" t="n">
        <v>16.32</v>
      </c>
      <c r="K625" s="334" t="n">
        <v>0.001988</v>
      </c>
      <c r="L625" s="334" t="inlineStr">
        <is>
          <t>PENDENTE</t>
        </is>
      </c>
    </row>
    <row r="626" ht="15" customHeight="1" s="290">
      <c r="A626" s="296" t="inlineStr">
        <is>
          <t>PANTANAL</t>
        </is>
      </c>
      <c r="B626" s="296" t="inlineStr">
        <is>
          <t>ESGOTO</t>
        </is>
      </c>
      <c r="C626" s="296" t="inlineStr">
        <is>
          <t>T-032</t>
        </is>
      </c>
      <c r="D626" s="349" t="inlineStr">
        <is>
          <t>PI 11</t>
        </is>
      </c>
      <c r="E626" s="349" t="inlineStr">
        <is>
          <t>PI 12</t>
        </is>
      </c>
      <c r="F626" s="349" t="n">
        <v>0.39</v>
      </c>
      <c r="G626" s="349" t="inlineStr">
        <is>
          <t>200</t>
        </is>
      </c>
      <c r="H626" s="349" t="inlineStr">
        <is>
          <t>Tubo PVC</t>
        </is>
      </c>
      <c r="I626" s="345" t="n">
        <v>0.62</v>
      </c>
      <c r="J626" s="349" t="n">
        <v>0.2</v>
      </c>
      <c r="K626" s="349" t="n">
        <v>0.19</v>
      </c>
      <c r="L626" s="349" t="inlineStr">
        <is>
          <t>PENDENTE</t>
        </is>
      </c>
    </row>
    <row r="627" ht="15" customHeight="1" s="290">
      <c r="A627" s="295" t="inlineStr">
        <is>
          <t>PANTANAL</t>
        </is>
      </c>
      <c r="B627" s="295" t="inlineStr">
        <is>
          <t>ESGOTO</t>
        </is>
      </c>
      <c r="C627" s="295" t="inlineStr">
        <is>
          <t>T-033</t>
        </is>
      </c>
      <c r="D627" s="334" t="inlineStr">
        <is>
          <t>PI 11</t>
        </is>
      </c>
      <c r="E627" s="334" t="inlineStr">
        <is>
          <t>PI 12</t>
        </is>
      </c>
      <c r="F627" s="334" t="n">
        <v>0.23</v>
      </c>
      <c r="G627" s="334" t="inlineStr">
        <is>
          <t>200</t>
        </is>
      </c>
      <c r="H627" s="334" t="inlineStr">
        <is>
          <t>Tubo PVC</t>
        </is>
      </c>
      <c r="I627" s="340" t="n">
        <v>0.62</v>
      </c>
      <c r="J627" s="334" t="n">
        <v>0.12</v>
      </c>
      <c r="K627" s="334" t="n">
        <v>0.322174</v>
      </c>
      <c r="L627" s="334" t="inlineStr">
        <is>
          <t>PENDENTE</t>
        </is>
      </c>
    </row>
    <row r="628" ht="15" customHeight="1" s="290">
      <c r="A628" s="296" t="inlineStr">
        <is>
          <t>PANTANAL</t>
        </is>
      </c>
      <c r="B628" s="296" t="inlineStr">
        <is>
          <t>ESGOTO</t>
        </is>
      </c>
      <c r="C628" s="296" t="inlineStr">
        <is>
          <t>T-034</t>
        </is>
      </c>
      <c r="D628" s="349" t="inlineStr">
        <is>
          <t>PI 12</t>
        </is>
      </c>
      <c r="E628" s="349" t="inlineStr">
        <is>
          <t>PI 13</t>
        </is>
      </c>
      <c r="F628" s="349" t="n">
        <v>9.6</v>
      </c>
      <c r="G628" s="349" t="inlineStr">
        <is>
          <t>200</t>
        </is>
      </c>
      <c r="H628" s="349" t="inlineStr">
        <is>
          <t>Tubo PVC</t>
        </is>
      </c>
      <c r="I628" s="345" t="n">
        <v>0.75</v>
      </c>
      <c r="J628" s="349" t="n">
        <v>5.76</v>
      </c>
      <c r="K628" s="349" t="n">
        <v>0.006</v>
      </c>
      <c r="L628" s="349" t="inlineStr">
        <is>
          <t>PENDENTE</t>
        </is>
      </c>
    </row>
    <row r="629" ht="15" customHeight="1" s="290">
      <c r="A629" s="295" t="inlineStr">
        <is>
          <t>PANTANAL</t>
        </is>
      </c>
      <c r="B629" s="295" t="inlineStr">
        <is>
          <t>ESGOTO</t>
        </is>
      </c>
      <c r="C629" s="295" t="inlineStr">
        <is>
          <t>T-035</t>
        </is>
      </c>
      <c r="D629" s="334" t="inlineStr">
        <is>
          <t>PI 12</t>
        </is>
      </c>
      <c r="E629" s="334" t="inlineStr">
        <is>
          <t>PI 13</t>
        </is>
      </c>
      <c r="F629" s="334" t="n">
        <v>2</v>
      </c>
      <c r="G629" s="334" t="inlineStr">
        <is>
          <t>200</t>
        </is>
      </c>
      <c r="H629" s="334" t="inlineStr">
        <is>
          <t>Tubo PVC</t>
        </is>
      </c>
      <c r="I629" s="340" t="n">
        <v>0.75</v>
      </c>
      <c r="J629" s="334" t="n">
        <v>1.2</v>
      </c>
      <c r="K629" s="334" t="n">
        <v>0.0288</v>
      </c>
      <c r="L629" s="334" t="inlineStr">
        <is>
          <t>PENDENTE</t>
        </is>
      </c>
    </row>
    <row r="630" ht="15" customHeight="1" s="290">
      <c r="A630" s="296" t="inlineStr">
        <is>
          <t>PANTANAL</t>
        </is>
      </c>
      <c r="B630" s="296" t="inlineStr">
        <is>
          <t>ESGOTO</t>
        </is>
      </c>
      <c r="C630" s="296" t="inlineStr">
        <is>
          <t>T-036</t>
        </is>
      </c>
      <c r="D630" s="349" t="inlineStr">
        <is>
          <t>PI 13</t>
        </is>
      </c>
      <c r="E630" s="349" t="inlineStr">
        <is>
          <t>PI 14</t>
        </is>
      </c>
      <c r="F630" s="349" t="n">
        <v>9.029999999999999</v>
      </c>
      <c r="G630" s="349" t="inlineStr">
        <is>
          <t>200</t>
        </is>
      </c>
      <c r="H630" s="349" t="inlineStr">
        <is>
          <t>Tubo PVC</t>
        </is>
      </c>
      <c r="I630" s="345" t="n">
        <v>0.82</v>
      </c>
      <c r="J630" s="349" t="n">
        <v>5.96</v>
      </c>
      <c r="K630" s="349" t="n">
        <v>0.02464</v>
      </c>
      <c r="L630" s="349" t="inlineStr">
        <is>
          <t>PENDENTE</t>
        </is>
      </c>
    </row>
    <row r="631" ht="15" customHeight="1" s="290">
      <c r="A631" s="295" t="inlineStr">
        <is>
          <t>PANTANAL</t>
        </is>
      </c>
      <c r="B631" s="295" t="inlineStr">
        <is>
          <t>ESGOTO</t>
        </is>
      </c>
      <c r="C631" s="295" t="inlineStr">
        <is>
          <t>T-037</t>
        </is>
      </c>
      <c r="D631" s="334" t="inlineStr">
        <is>
          <t>PI 13</t>
        </is>
      </c>
      <c r="E631" s="334" t="inlineStr">
        <is>
          <t>PI 14</t>
        </is>
      </c>
      <c r="F631" s="334" t="n">
        <v>2</v>
      </c>
      <c r="G631" s="334" t="inlineStr">
        <is>
          <t>200</t>
        </is>
      </c>
      <c r="H631" s="334" t="inlineStr">
        <is>
          <t>Tubo PVC</t>
        </is>
      </c>
      <c r="I631" s="340" t="n">
        <v>0.82</v>
      </c>
      <c r="J631" s="334" t="n">
        <v>1.32</v>
      </c>
      <c r="K631" s="334" t="n">
        <v>0.11125</v>
      </c>
      <c r="L631" s="334" t="inlineStr">
        <is>
          <t>PENDENTE</t>
        </is>
      </c>
    </row>
    <row r="632" ht="15" customHeight="1" s="290">
      <c r="A632" s="296" t="inlineStr">
        <is>
          <t>PANTANAL</t>
        </is>
      </c>
      <c r="B632" s="296" t="inlineStr">
        <is>
          <t>ESGOTO</t>
        </is>
      </c>
      <c r="C632" s="296" t="inlineStr">
        <is>
          <t>T-038</t>
        </is>
      </c>
      <c r="D632" s="349" t="inlineStr">
        <is>
          <t>PI 15</t>
        </is>
      </c>
      <c r="E632" s="349" t="inlineStr">
        <is>
          <t>PI 16</t>
        </is>
      </c>
      <c r="F632" s="349" t="n">
        <v>2.87</v>
      </c>
      <c r="G632" s="349" t="inlineStr">
        <is>
          <t>200</t>
        </is>
      </c>
      <c r="H632" s="349" t="inlineStr">
        <is>
          <t>Tubo PVC</t>
        </is>
      </c>
      <c r="I632" s="345" t="n">
        <v>0.6</v>
      </c>
      <c r="J632" s="349" t="n">
        <v>1.38</v>
      </c>
      <c r="K632" s="349" t="n">
        <v>0.044042</v>
      </c>
      <c r="L632" s="349" t="inlineStr">
        <is>
          <t>PENDENTE</t>
        </is>
      </c>
    </row>
    <row r="633" ht="15" customHeight="1" s="290">
      <c r="A633" s="295" t="inlineStr">
        <is>
          <t>PANTANAL</t>
        </is>
      </c>
      <c r="B633" s="295" t="inlineStr">
        <is>
          <t>ESGOTO</t>
        </is>
      </c>
      <c r="C633" s="295" t="inlineStr">
        <is>
          <t>T-039</t>
        </is>
      </c>
      <c r="D633" s="334" t="inlineStr">
        <is>
          <t>PI 15</t>
        </is>
      </c>
      <c r="E633" s="334" t="inlineStr">
        <is>
          <t>PI 16</t>
        </is>
      </c>
      <c r="F633" s="334" t="n">
        <v>1.72</v>
      </c>
      <c r="G633" s="334" t="inlineStr">
        <is>
          <t>200</t>
        </is>
      </c>
      <c r="H633" s="334" t="inlineStr">
        <is>
          <t>Tubo PVC</t>
        </is>
      </c>
      <c r="I633" s="340" t="n">
        <v>0.6</v>
      </c>
      <c r="J633" s="334" t="n">
        <v>0.83</v>
      </c>
      <c r="K633" s="334" t="n">
        <v>0.073488</v>
      </c>
      <c r="L633" s="334" t="inlineStr">
        <is>
          <t>PENDENTE</t>
        </is>
      </c>
    </row>
    <row r="634" ht="15" customHeight="1" s="290">
      <c r="A634" s="296" t="inlineStr">
        <is>
          <t>PANTANAL</t>
        </is>
      </c>
      <c r="B634" s="296" t="inlineStr">
        <is>
          <t>ESGOTO</t>
        </is>
      </c>
      <c r="C634" s="296" t="inlineStr">
        <is>
          <t>T-040</t>
        </is>
      </c>
      <c r="D634" s="349" t="inlineStr">
        <is>
          <t>PI 16</t>
        </is>
      </c>
      <c r="E634" s="349" t="inlineStr">
        <is>
          <t>PI 14</t>
        </is>
      </c>
      <c r="F634" s="349" t="n">
        <v>0.6899999999999999</v>
      </c>
      <c r="G634" s="349" t="inlineStr">
        <is>
          <t>200</t>
        </is>
      </c>
      <c r="H634" s="349" t="inlineStr">
        <is>
          <t>Tubo PVC</t>
        </is>
      </c>
      <c r="I634" s="345" t="n">
        <v>0.7</v>
      </c>
      <c r="J634" s="349" t="n">
        <v>0.39</v>
      </c>
      <c r="K634" s="349" t="n">
        <v>0.25942</v>
      </c>
      <c r="L634" s="349" t="inlineStr">
        <is>
          <t>PENDENTE</t>
        </is>
      </c>
    </row>
    <row r="635" ht="15" customHeight="1" s="290">
      <c r="A635" s="295" t="inlineStr">
        <is>
          <t>PANTANAL</t>
        </is>
      </c>
      <c r="B635" s="295" t="inlineStr">
        <is>
          <t>ESGOTO</t>
        </is>
      </c>
      <c r="C635" s="295" t="inlineStr">
        <is>
          <t>T-041</t>
        </is>
      </c>
      <c r="D635" s="334" t="inlineStr">
        <is>
          <t>PI 16</t>
        </is>
      </c>
      <c r="E635" s="334" t="inlineStr">
        <is>
          <t>PI 14</t>
        </is>
      </c>
      <c r="F635" s="334" t="n">
        <v>0.41</v>
      </c>
      <c r="G635" s="334" t="inlineStr">
        <is>
          <t>200</t>
        </is>
      </c>
      <c r="H635" s="334" t="inlineStr">
        <is>
          <t>Tubo PVC</t>
        </is>
      </c>
      <c r="I635" s="340" t="n">
        <v>0.7</v>
      </c>
      <c r="J635" s="334" t="n">
        <v>0.23</v>
      </c>
      <c r="K635" s="334" t="n">
        <v>0.436585</v>
      </c>
      <c r="L635" s="334" t="inlineStr">
        <is>
          <t>PENDENTE</t>
        </is>
      </c>
    </row>
    <row r="636" ht="15" customHeight="1" s="290">
      <c r="A636" s="296" t="inlineStr">
        <is>
          <t>PANTANAL</t>
        </is>
      </c>
      <c r="B636" s="296" t="inlineStr">
        <is>
          <t>ESGOTO</t>
        </is>
      </c>
      <c r="C636" s="296" t="inlineStr">
        <is>
          <t>T-042</t>
        </is>
      </c>
      <c r="D636" s="349" t="inlineStr">
        <is>
          <t>PI 14</t>
        </is>
      </c>
      <c r="E636" s="349" t="inlineStr">
        <is>
          <t>PV 07</t>
        </is>
      </c>
      <c r="F636" s="349" t="n">
        <v>10.11</v>
      </c>
      <c r="G636" s="349" t="inlineStr">
        <is>
          <t>200</t>
        </is>
      </c>
      <c r="H636" s="349" t="inlineStr">
        <is>
          <t>Tubo PVC</t>
        </is>
      </c>
      <c r="I636" s="345" t="n">
        <v>0.9</v>
      </c>
      <c r="J636" s="349" t="n">
        <v>7.28</v>
      </c>
      <c r="K636" s="349" t="n">
        <v>0.051217</v>
      </c>
      <c r="L636" s="349" t="inlineStr">
        <is>
          <t>PENDENTE</t>
        </is>
      </c>
    </row>
    <row r="637" ht="15" customHeight="1" s="290">
      <c r="A637" s="295" t="inlineStr">
        <is>
          <t>PANTANAL</t>
        </is>
      </c>
      <c r="B637" s="295" t="inlineStr">
        <is>
          <t>ESGOTO</t>
        </is>
      </c>
      <c r="C637" s="295" t="inlineStr">
        <is>
          <t>T-043</t>
        </is>
      </c>
      <c r="D637" s="334" t="inlineStr">
        <is>
          <t>PI 17</t>
        </is>
      </c>
      <c r="E637" s="334" t="inlineStr">
        <is>
          <t>PI 18</t>
        </is>
      </c>
      <c r="F637" s="334" t="n">
        <v>17.02</v>
      </c>
      <c r="G637" s="334" t="inlineStr">
        <is>
          <t>200</t>
        </is>
      </c>
      <c r="H637" s="334" t="inlineStr">
        <is>
          <t>Tubo PVC</t>
        </is>
      </c>
      <c r="I637" s="340" t="n">
        <v>0.6</v>
      </c>
      <c r="J637" s="334" t="n">
        <v>8.17</v>
      </c>
      <c r="K637" s="334" t="n">
        <v>0.011193</v>
      </c>
      <c r="L637" s="334" t="inlineStr">
        <is>
          <t>PENDENTE</t>
        </is>
      </c>
    </row>
    <row r="638" ht="15" customHeight="1" s="290">
      <c r="A638" s="296" t="inlineStr">
        <is>
          <t>PANTANAL</t>
        </is>
      </c>
      <c r="B638" s="296" t="inlineStr">
        <is>
          <t>ESGOTO</t>
        </is>
      </c>
      <c r="C638" s="296" t="inlineStr">
        <is>
          <t>T-044</t>
        </is>
      </c>
      <c r="D638" s="349" t="inlineStr">
        <is>
          <t>PI 18</t>
        </is>
      </c>
      <c r="E638" s="349" t="inlineStr">
        <is>
          <t>PI 19</t>
        </is>
      </c>
      <c r="F638" s="349" t="n">
        <v>4.04</v>
      </c>
      <c r="G638" s="349" t="inlineStr">
        <is>
          <t>200</t>
        </is>
      </c>
      <c r="H638" s="349" t="inlineStr">
        <is>
          <t>Tubo PVC</t>
        </is>
      </c>
      <c r="I638" s="345" t="n">
        <v>0.71</v>
      </c>
      <c r="J638" s="349" t="n">
        <v>2.29</v>
      </c>
      <c r="K638" s="349" t="n">
        <v>0.044629</v>
      </c>
      <c r="L638" s="349" t="inlineStr">
        <is>
          <t>PENDENTE</t>
        </is>
      </c>
    </row>
    <row r="639" ht="15" customHeight="1" s="290">
      <c r="A639" s="295" t="inlineStr">
        <is>
          <t>PANTANAL</t>
        </is>
      </c>
      <c r="B639" s="295" t="inlineStr">
        <is>
          <t>ESGOTO</t>
        </is>
      </c>
      <c r="C639" s="295" t="inlineStr">
        <is>
          <t>T-045</t>
        </is>
      </c>
      <c r="D639" s="334" t="inlineStr">
        <is>
          <t>PI 18</t>
        </is>
      </c>
      <c r="E639" s="334" t="inlineStr">
        <is>
          <t>PI 19</t>
        </is>
      </c>
      <c r="F639" s="334" t="n">
        <v>2</v>
      </c>
      <c r="G639" s="334" t="inlineStr">
        <is>
          <t>200</t>
        </is>
      </c>
      <c r="H639" s="334" t="inlineStr">
        <is>
          <t>Tubo PVC</t>
        </is>
      </c>
      <c r="I639" s="340" t="n">
        <v>0.71</v>
      </c>
      <c r="J639" s="334" t="n">
        <v>1.14</v>
      </c>
      <c r="K639" s="334" t="n">
        <v>0.09014999999999999</v>
      </c>
      <c r="L639" s="334" t="inlineStr">
        <is>
          <t>PENDENTE</t>
        </is>
      </c>
    </row>
    <row r="640" ht="15" customHeight="1" s="290">
      <c r="A640" s="296" t="inlineStr">
        <is>
          <t>PANTANAL</t>
        </is>
      </c>
      <c r="B640" s="296" t="inlineStr">
        <is>
          <t>ESGOTO</t>
        </is>
      </c>
      <c r="C640" s="296" t="inlineStr">
        <is>
          <t>T-046</t>
        </is>
      </c>
      <c r="D640" s="349" t="inlineStr">
        <is>
          <t>PI 19</t>
        </is>
      </c>
      <c r="E640" s="349" t="inlineStr">
        <is>
          <t>PI 13</t>
        </is>
      </c>
      <c r="F640" s="349" t="n">
        <v>12.2</v>
      </c>
      <c r="G640" s="349" t="inlineStr">
        <is>
          <t>200</t>
        </is>
      </c>
      <c r="H640" s="349" t="inlineStr">
        <is>
          <t>Tubo PVC</t>
        </is>
      </c>
      <c r="I640" s="345" t="n">
        <v>0.83</v>
      </c>
      <c r="J640" s="349" t="n">
        <v>8.15</v>
      </c>
      <c r="K640" s="349" t="n">
        <v>0.012525</v>
      </c>
      <c r="L640" s="349" t="inlineStr">
        <is>
          <t>PENDENTE</t>
        </is>
      </c>
    </row>
    <row r="641" ht="15" customHeight="1" s="290">
      <c r="A641" s="295" t="inlineStr">
        <is>
          <t>PANTANAL</t>
        </is>
      </c>
      <c r="B641" s="295" t="inlineStr">
        <is>
          <t>ESGOTO</t>
        </is>
      </c>
      <c r="C641" s="295" t="inlineStr">
        <is>
          <t>T-047</t>
        </is>
      </c>
      <c r="D641" s="334" t="inlineStr">
        <is>
          <t>PI 17</t>
        </is>
      </c>
      <c r="E641" s="334" t="inlineStr">
        <is>
          <t>PI 20</t>
        </is>
      </c>
      <c r="F641" s="334" t="n">
        <v>4.63</v>
      </c>
      <c r="G641" s="334" t="inlineStr">
        <is>
          <t>200</t>
        </is>
      </c>
      <c r="H641" s="334" t="inlineStr">
        <is>
          <t>Tubo PVC</t>
        </is>
      </c>
      <c r="I641" s="340" t="n">
        <v>0.6</v>
      </c>
      <c r="J641" s="334" t="n">
        <v>2.22</v>
      </c>
      <c r="K641" s="334" t="n">
        <v>0.010281</v>
      </c>
      <c r="L641" s="334" t="inlineStr">
        <is>
          <t>PENDENTE</t>
        </is>
      </c>
    </row>
    <row r="642" ht="15" customHeight="1" s="290">
      <c r="A642" s="296" t="inlineStr">
        <is>
          <t>PANTANAL</t>
        </is>
      </c>
      <c r="B642" s="296" t="inlineStr">
        <is>
          <t>ESGOTO</t>
        </is>
      </c>
      <c r="C642" s="296" t="inlineStr">
        <is>
          <t>T-048</t>
        </is>
      </c>
      <c r="D642" s="349" t="inlineStr">
        <is>
          <t>PI 20</t>
        </is>
      </c>
      <c r="E642" s="349" t="inlineStr">
        <is>
          <t>PI 17</t>
        </is>
      </c>
      <c r="F642" s="349" t="n">
        <v>2</v>
      </c>
      <c r="G642" s="349" t="inlineStr">
        <is>
          <t>200</t>
        </is>
      </c>
      <c r="H642" s="349" t="inlineStr">
        <is>
          <t>Tubo PVC</t>
        </is>
      </c>
      <c r="I642" s="345" t="n">
        <v>0.6</v>
      </c>
      <c r="J642" s="349" t="n">
        <v>0.96</v>
      </c>
      <c r="K642" s="349" t="n">
        <v>0.0238</v>
      </c>
      <c r="L642" s="349" t="inlineStr">
        <is>
          <t>PENDENTE</t>
        </is>
      </c>
    </row>
    <row r="643" ht="15" customHeight="1" s="290">
      <c r="A643" s="295" t="inlineStr">
        <is>
          <t>PANTANAL</t>
        </is>
      </c>
      <c r="B643" s="295" t="inlineStr">
        <is>
          <t>ESGOTO</t>
        </is>
      </c>
      <c r="C643" s="295" t="inlineStr">
        <is>
          <t>T-049</t>
        </is>
      </c>
      <c r="D643" s="334" t="inlineStr">
        <is>
          <t>PI 20</t>
        </is>
      </c>
      <c r="E643" s="334" t="inlineStr">
        <is>
          <t>PI 21</t>
        </is>
      </c>
      <c r="F643" s="334" t="n">
        <v>16.71</v>
      </c>
      <c r="G643" s="334" t="inlineStr">
        <is>
          <t>200</t>
        </is>
      </c>
      <c r="H643" s="334" t="inlineStr">
        <is>
          <t>Tubo PVC</t>
        </is>
      </c>
      <c r="I643" s="340" t="n">
        <v>0.6</v>
      </c>
      <c r="J643" s="334" t="n">
        <v>8.02</v>
      </c>
      <c r="K643" s="334" t="n">
        <v>0.011143</v>
      </c>
      <c r="L643" s="334" t="inlineStr">
        <is>
          <t>PENDENTE</t>
        </is>
      </c>
    </row>
    <row r="644" ht="15" customHeight="1" s="290">
      <c r="A644" s="296" t="inlineStr">
        <is>
          <t>PANTANAL</t>
        </is>
      </c>
      <c r="B644" s="296" t="inlineStr">
        <is>
          <t>ESGOTO</t>
        </is>
      </c>
      <c r="C644" s="296" t="inlineStr">
        <is>
          <t>T-050</t>
        </is>
      </c>
      <c r="D644" s="349" t="inlineStr">
        <is>
          <t>PI 21</t>
        </is>
      </c>
      <c r="E644" s="349" t="inlineStr">
        <is>
          <t>PV 05</t>
        </is>
      </c>
      <c r="F644" s="349" t="n">
        <v>10.65</v>
      </c>
      <c r="G644" s="349" t="inlineStr">
        <is>
          <t>200</t>
        </is>
      </c>
      <c r="H644" s="349" t="inlineStr">
        <is>
          <t>Tubo PVC</t>
        </is>
      </c>
      <c r="I644" s="345" t="n">
        <v>0.7</v>
      </c>
      <c r="J644" s="349" t="n">
        <v>5.96</v>
      </c>
      <c r="K644" s="349" t="n">
        <v>0.030169</v>
      </c>
      <c r="L644" s="349" t="inlineStr">
        <is>
          <t>PENDENTE</t>
        </is>
      </c>
    </row>
    <row r="645" ht="15" customHeight="1" s="290">
      <c r="A645" s="295" t="inlineStr">
        <is>
          <t>PANTANAL</t>
        </is>
      </c>
      <c r="B645" s="295" t="inlineStr">
        <is>
          <t>ESGOTO</t>
        </is>
      </c>
      <c r="C645" s="295" t="inlineStr">
        <is>
          <t>T-051</t>
        </is>
      </c>
      <c r="D645" s="334" t="inlineStr">
        <is>
          <t>PI 23</t>
        </is>
      </c>
      <c r="E645" s="334" t="inlineStr">
        <is>
          <t>PI 20</t>
        </is>
      </c>
      <c r="F645" s="334" t="n">
        <v>6.97</v>
      </c>
      <c r="G645" s="334" t="inlineStr">
        <is>
          <t>200</t>
        </is>
      </c>
      <c r="H645" s="334" t="inlineStr">
        <is>
          <t>Tubo PVC</t>
        </is>
      </c>
      <c r="I645" s="340" t="n">
        <v>0.6</v>
      </c>
      <c r="J645" s="334" t="n">
        <v>3.35</v>
      </c>
      <c r="K645" s="334" t="n">
        <v>0.007805</v>
      </c>
      <c r="L645" s="334" t="inlineStr">
        <is>
          <t>PENDENTE</t>
        </is>
      </c>
    </row>
    <row r="646" ht="15" customHeight="1" s="290">
      <c r="A646" s="296" t="inlineStr">
        <is>
          <t>PANTANAL</t>
        </is>
      </c>
      <c r="B646" s="296" t="inlineStr">
        <is>
          <t>ESGOTO</t>
        </is>
      </c>
      <c r="C646" s="296" t="inlineStr">
        <is>
          <t>T-052</t>
        </is>
      </c>
      <c r="D646" s="349" t="inlineStr">
        <is>
          <t>PI 20</t>
        </is>
      </c>
      <c r="E646" s="349" t="inlineStr">
        <is>
          <t>PI 23</t>
        </is>
      </c>
      <c r="F646" s="349" t="n">
        <v>2</v>
      </c>
      <c r="G646" s="349" t="inlineStr">
        <is>
          <t>200</t>
        </is>
      </c>
      <c r="H646" s="349" t="inlineStr">
        <is>
          <t>Tubo PVC</t>
        </is>
      </c>
      <c r="I646" s="345" t="n">
        <v>0.6</v>
      </c>
      <c r="J646" s="349" t="n">
        <v>0.96</v>
      </c>
      <c r="K646" s="349" t="n">
        <v>0.0272</v>
      </c>
      <c r="L646" s="349" t="inlineStr">
        <is>
          <t>PENDENTE</t>
        </is>
      </c>
    </row>
    <row r="647" ht="15" customHeight="1" s="290">
      <c r="A647" s="295" t="inlineStr">
        <is>
          <t>PANTANAL</t>
        </is>
      </c>
      <c r="B647" s="295" t="inlineStr">
        <is>
          <t>ESGOTO</t>
        </is>
      </c>
      <c r="C647" s="295" t="inlineStr">
        <is>
          <t>T-053</t>
        </is>
      </c>
      <c r="D647" s="334" t="inlineStr">
        <is>
          <t>PI 23</t>
        </is>
      </c>
      <c r="E647" s="334" t="inlineStr">
        <is>
          <t>PI 24</t>
        </is>
      </c>
      <c r="F647" s="334" t="n">
        <v>3.39</v>
      </c>
      <c r="G647" s="334" t="inlineStr">
        <is>
          <t>200</t>
        </is>
      </c>
      <c r="H647" s="334" t="inlineStr">
        <is>
          <t>Tubo PVC</t>
        </is>
      </c>
      <c r="I647" s="340" t="n">
        <v>0.72</v>
      </c>
      <c r="J647" s="334" t="n">
        <v>1.97</v>
      </c>
      <c r="K647" s="334" t="n">
        <v>0.06460200000000001</v>
      </c>
      <c r="L647" s="334" t="inlineStr">
        <is>
          <t>PENDENTE</t>
        </is>
      </c>
    </row>
    <row r="648" ht="15" customHeight="1" s="290">
      <c r="A648" s="296" t="inlineStr">
        <is>
          <t>PANTANAL</t>
        </is>
      </c>
      <c r="B648" s="296" t="inlineStr">
        <is>
          <t>ESGOTO</t>
        </is>
      </c>
      <c r="C648" s="296" t="inlineStr">
        <is>
          <t>T-054</t>
        </is>
      </c>
      <c r="D648" s="349" t="inlineStr">
        <is>
          <t>PI 24</t>
        </is>
      </c>
      <c r="E648" s="349" t="inlineStr">
        <is>
          <t>PI 25</t>
        </is>
      </c>
      <c r="F648" s="349" t="n">
        <v>13.45</v>
      </c>
      <c r="G648" s="349" t="inlineStr">
        <is>
          <t>200</t>
        </is>
      </c>
      <c r="H648" s="349" t="inlineStr">
        <is>
          <t>Tubo PVC</t>
        </is>
      </c>
      <c r="I648" s="345" t="n">
        <v>0.85</v>
      </c>
      <c r="J648" s="349" t="n">
        <v>9.15</v>
      </c>
      <c r="K648" s="349" t="n">
        <v>0.005494</v>
      </c>
      <c r="L648" s="349" t="inlineStr">
        <is>
          <t>PENDENTE</t>
        </is>
      </c>
    </row>
    <row r="649" ht="15" customHeight="1" s="290">
      <c r="A649" s="295" t="inlineStr">
        <is>
          <t>PANTANAL</t>
        </is>
      </c>
      <c r="B649" s="295" t="inlineStr">
        <is>
          <t>ESGOTO</t>
        </is>
      </c>
      <c r="C649" s="295" t="inlineStr">
        <is>
          <t>T-055</t>
        </is>
      </c>
      <c r="D649" s="334" t="inlineStr">
        <is>
          <t>PI 23</t>
        </is>
      </c>
      <c r="E649" s="334" t="inlineStr">
        <is>
          <t>PI 24</t>
        </is>
      </c>
      <c r="F649" s="334" t="n">
        <v>2</v>
      </c>
      <c r="G649" s="334" t="inlineStr">
        <is>
          <t>200</t>
        </is>
      </c>
      <c r="H649" s="334" t="inlineStr">
        <is>
          <t>Tubo PVC</t>
        </is>
      </c>
      <c r="I649" s="340" t="n">
        <v>0.72</v>
      </c>
      <c r="J649" s="334" t="n">
        <v>1.16</v>
      </c>
      <c r="K649" s="334" t="n">
        <v>0.1095</v>
      </c>
      <c r="L649" s="334" t="inlineStr">
        <is>
          <t>PENDENTE</t>
        </is>
      </c>
    </row>
    <row r="650" ht="15" customHeight="1" s="290">
      <c r="A650" s="296" t="inlineStr">
        <is>
          <t>PANTANAL</t>
        </is>
      </c>
      <c r="B650" s="296" t="inlineStr">
        <is>
          <t>ESGOTO</t>
        </is>
      </c>
      <c r="C650" s="296" t="inlineStr">
        <is>
          <t>T-056</t>
        </is>
      </c>
      <c r="D650" s="349" t="inlineStr">
        <is>
          <t>PI 25</t>
        </is>
      </c>
      <c r="E650" s="349" t="inlineStr">
        <is>
          <t>PI 26</t>
        </is>
      </c>
      <c r="F650" s="349" t="n">
        <v>15.96</v>
      </c>
      <c r="G650" s="349" t="inlineStr">
        <is>
          <t>200</t>
        </is>
      </c>
      <c r="H650" s="349" t="inlineStr">
        <is>
          <t>Tubo PVC</t>
        </is>
      </c>
      <c r="I650" s="345" t="n">
        <v>0.95</v>
      </c>
      <c r="J650" s="349" t="n">
        <v>12.13</v>
      </c>
      <c r="K650" s="349" t="n">
        <v>0.005639</v>
      </c>
      <c r="L650" s="349" t="inlineStr">
        <is>
          <t>PENDENTE</t>
        </is>
      </c>
    </row>
    <row r="651" ht="15" customHeight="1" s="290">
      <c r="A651" s="295" t="inlineStr">
        <is>
          <t>PANTANAL</t>
        </is>
      </c>
      <c r="B651" s="295" t="inlineStr">
        <is>
          <t>ESGOTO</t>
        </is>
      </c>
      <c r="C651" s="295" t="inlineStr">
        <is>
          <t>T-057</t>
        </is>
      </c>
      <c r="D651" s="334" t="inlineStr">
        <is>
          <t>PI 27</t>
        </is>
      </c>
      <c r="E651" s="334" t="inlineStr">
        <is>
          <t>PI 26</t>
        </is>
      </c>
      <c r="F651" s="334" t="n">
        <v>8.9</v>
      </c>
      <c r="G651" s="334" t="inlineStr">
        <is>
          <t>200</t>
        </is>
      </c>
      <c r="H651" s="334" t="inlineStr">
        <is>
          <t>Tubo PVC</t>
        </is>
      </c>
      <c r="I651" s="340" t="n">
        <v>0.82</v>
      </c>
      <c r="J651" s="334" t="n">
        <v>5.87</v>
      </c>
      <c r="K651" s="334" t="n">
        <v>0.03218</v>
      </c>
      <c r="L651" s="334" t="inlineStr">
        <is>
          <t>PENDENTE</t>
        </is>
      </c>
    </row>
    <row r="652" ht="15" customHeight="1" s="290">
      <c r="A652" s="296" t="inlineStr">
        <is>
          <t>PANTANAL</t>
        </is>
      </c>
      <c r="B652" s="296" t="inlineStr">
        <is>
          <t>ESGOTO</t>
        </is>
      </c>
      <c r="C652" s="296" t="inlineStr">
        <is>
          <t>T-058</t>
        </is>
      </c>
      <c r="D652" s="349" t="inlineStr">
        <is>
          <t>PI 26</t>
        </is>
      </c>
      <c r="E652" s="349" t="inlineStr">
        <is>
          <t>PI 28</t>
        </is>
      </c>
      <c r="F652" s="349" t="n">
        <v>7.87</v>
      </c>
      <c r="G652" s="349" t="inlineStr">
        <is>
          <t>200</t>
        </is>
      </c>
      <c r="H652" s="349" t="inlineStr">
        <is>
          <t>Tubo PVC</t>
        </is>
      </c>
      <c r="I652" s="345" t="n">
        <v>1</v>
      </c>
      <c r="J652" s="349" t="n">
        <v>6.3</v>
      </c>
      <c r="K652" s="349" t="n">
        <v>0.009682</v>
      </c>
      <c r="L652" s="349" t="inlineStr">
        <is>
          <t>PENDENTE</t>
        </is>
      </c>
    </row>
    <row r="653" ht="15" customHeight="1" s="290">
      <c r="A653" s="295" t="inlineStr">
        <is>
          <t>PANTANAL</t>
        </is>
      </c>
      <c r="B653" s="295" t="inlineStr">
        <is>
          <t>ESGOTO</t>
        </is>
      </c>
      <c r="C653" s="295" t="inlineStr">
        <is>
          <t>T-059</t>
        </is>
      </c>
      <c r="D653" s="334" t="inlineStr">
        <is>
          <t>PI 28</t>
        </is>
      </c>
      <c r="E653" s="334" t="inlineStr">
        <is>
          <t>PI 29</t>
        </is>
      </c>
      <c r="F653" s="334" t="n">
        <v>0.83</v>
      </c>
      <c r="G653" s="334" t="inlineStr">
        <is>
          <t>200</t>
        </is>
      </c>
      <c r="H653" s="334" t="inlineStr">
        <is>
          <t>Tubo PVC</t>
        </is>
      </c>
      <c r="I653" s="340" t="n">
        <v>0.97</v>
      </c>
      <c r="J653" s="334" t="n">
        <v>0.65</v>
      </c>
      <c r="K653" s="334" t="n">
        <v>0.004699</v>
      </c>
      <c r="L653" s="334" t="inlineStr">
        <is>
          <t>PENDENTE</t>
        </is>
      </c>
    </row>
    <row r="654" ht="15" customHeight="1" s="290">
      <c r="A654" s="296" t="inlineStr">
        <is>
          <t>PANTANAL</t>
        </is>
      </c>
      <c r="B654" s="296" t="inlineStr">
        <is>
          <t>ESGOTO</t>
        </is>
      </c>
      <c r="C654" s="296" t="inlineStr">
        <is>
          <t>T-060</t>
        </is>
      </c>
      <c r="D654" s="349" t="inlineStr">
        <is>
          <t>PI 29</t>
        </is>
      </c>
      <c r="E654" s="349" t="inlineStr">
        <is>
          <t>PI 30</t>
        </is>
      </c>
      <c r="F654" s="349" t="n">
        <v>12.99</v>
      </c>
      <c r="G654" s="349" t="inlineStr">
        <is>
          <t>200</t>
        </is>
      </c>
      <c r="H654" s="349" t="inlineStr">
        <is>
          <t>Tubo PVC</t>
        </is>
      </c>
      <c r="I654" s="345" t="n">
        <v>1.18</v>
      </c>
      <c r="J654" s="349" t="n">
        <v>12.21</v>
      </c>
      <c r="K654" s="349" t="n">
        <v>0.007229</v>
      </c>
      <c r="L654" s="349" t="inlineStr">
        <is>
          <t>PENDENTE</t>
        </is>
      </c>
    </row>
    <row r="655" ht="15" customHeight="1" s="290">
      <c r="A655" s="295" t="inlineStr">
        <is>
          <t>PANTANAL</t>
        </is>
      </c>
      <c r="B655" s="295" t="inlineStr">
        <is>
          <t>ESGOTO</t>
        </is>
      </c>
      <c r="C655" s="295" t="inlineStr">
        <is>
          <t>T-061</t>
        </is>
      </c>
      <c r="D655" s="334" t="inlineStr">
        <is>
          <t>PI 30</t>
        </is>
      </c>
      <c r="E655" s="334" t="inlineStr">
        <is>
          <t>PV 03</t>
        </is>
      </c>
      <c r="F655" s="334" t="n">
        <v>15.62</v>
      </c>
      <c r="G655" s="334" t="inlineStr">
        <is>
          <t>200</t>
        </is>
      </c>
      <c r="H655" s="334" t="inlineStr">
        <is>
          <t>Tubo PVC</t>
        </is>
      </c>
      <c r="I655" s="340" t="n">
        <v>1.27</v>
      </c>
      <c r="J655" s="334" t="n">
        <v>15.93</v>
      </c>
      <c r="K655" s="334" t="n">
        <v>0.02169</v>
      </c>
      <c r="L655" s="334" t="inlineStr">
        <is>
          <t>PENDENTE</t>
        </is>
      </c>
    </row>
    <row r="656" ht="15" customHeight="1" s="290">
      <c r="A656" s="296" t="inlineStr">
        <is>
          <t>PANTANAL</t>
        </is>
      </c>
      <c r="B656" s="296" t="inlineStr">
        <is>
          <t>ESGOTO</t>
        </is>
      </c>
      <c r="C656" s="296" t="inlineStr">
        <is>
          <t>T-062</t>
        </is>
      </c>
      <c r="D656" s="349" t="inlineStr">
        <is>
          <t>PI 31</t>
        </is>
      </c>
      <c r="E656" s="349" t="inlineStr">
        <is>
          <t>PI 32</t>
        </is>
      </c>
      <c r="F656" s="349" t="n">
        <v>17.81</v>
      </c>
      <c r="G656" s="349" t="inlineStr">
        <is>
          <t>200</t>
        </is>
      </c>
      <c r="H656" s="349" t="inlineStr">
        <is>
          <t>Tubo PVC</t>
        </is>
      </c>
      <c r="I656" s="345" t="n">
        <v>0.6</v>
      </c>
      <c r="J656" s="349" t="n">
        <v>8.550000000000001</v>
      </c>
      <c r="K656" s="349" t="n">
        <v>0.02137</v>
      </c>
      <c r="L656" s="349" t="inlineStr">
        <is>
          <t>PENDENTE</t>
        </is>
      </c>
    </row>
    <row r="657" ht="15" customHeight="1" s="290">
      <c r="A657" s="295" t="inlineStr">
        <is>
          <t>PANTANAL</t>
        </is>
      </c>
      <c r="B657" s="295" t="inlineStr">
        <is>
          <t>ESGOTO</t>
        </is>
      </c>
      <c r="C657" s="295" t="inlineStr">
        <is>
          <t>T-063</t>
        </is>
      </c>
      <c r="D657" s="334" t="inlineStr">
        <is>
          <t>PI 32</t>
        </is>
      </c>
      <c r="E657" s="334" t="inlineStr">
        <is>
          <t>PI 33</t>
        </is>
      </c>
      <c r="F657" s="334" t="n">
        <v>2.05</v>
      </c>
      <c r="G657" s="334" t="inlineStr">
        <is>
          <t>200</t>
        </is>
      </c>
      <c r="H657" s="334" t="inlineStr">
        <is>
          <t>Tubo PVC</t>
        </is>
      </c>
      <c r="I657" s="340" t="n">
        <v>0.77</v>
      </c>
      <c r="J657" s="334" t="n">
        <v>1.27</v>
      </c>
      <c r="K657" s="334" t="n">
        <v>0.009707</v>
      </c>
      <c r="L657" s="334" t="inlineStr">
        <is>
          <t>PENDENTE</t>
        </is>
      </c>
    </row>
    <row r="658" ht="15" customHeight="1" s="290">
      <c r="A658" s="296" t="inlineStr">
        <is>
          <t>PANTANAL</t>
        </is>
      </c>
      <c r="B658" s="296" t="inlineStr">
        <is>
          <t>ESGOTO</t>
        </is>
      </c>
      <c r="C658" s="296" t="inlineStr">
        <is>
          <t>T-064</t>
        </is>
      </c>
      <c r="D658" s="349" t="inlineStr">
        <is>
          <t>PI 32</t>
        </is>
      </c>
      <c r="E658" s="349" t="inlineStr">
        <is>
          <t>PI 33</t>
        </is>
      </c>
      <c r="F658" s="349" t="n">
        <v>1.23</v>
      </c>
      <c r="G658" s="349" t="inlineStr">
        <is>
          <t>200</t>
        </is>
      </c>
      <c r="H658" s="349" t="inlineStr">
        <is>
          <t>Tubo PVC</t>
        </is>
      </c>
      <c r="I658" s="345" t="n">
        <v>0.77</v>
      </c>
      <c r="J658" s="349" t="n">
        <v>0.76</v>
      </c>
      <c r="K658" s="349" t="n">
        <v>0.016179</v>
      </c>
      <c r="L658" s="349" t="inlineStr">
        <is>
          <t>PENDENTE</t>
        </is>
      </c>
    </row>
    <row r="659" ht="15" customHeight="1" s="290">
      <c r="A659" s="295" t="inlineStr">
        <is>
          <t>PANTANAL</t>
        </is>
      </c>
      <c r="B659" s="295" t="inlineStr">
        <is>
          <t>ESGOTO</t>
        </is>
      </c>
      <c r="C659" s="295" t="inlineStr">
        <is>
          <t>T-065</t>
        </is>
      </c>
      <c r="D659" s="334" t="inlineStr">
        <is>
          <t>PI 33</t>
        </is>
      </c>
      <c r="E659" s="334" t="inlineStr">
        <is>
          <t>PI 34</t>
        </is>
      </c>
      <c r="F659" s="334" t="n">
        <v>9.289999999999999</v>
      </c>
      <c r="G659" s="334" t="inlineStr">
        <is>
          <t>200</t>
        </is>
      </c>
      <c r="H659" s="334" t="inlineStr">
        <is>
          <t>Tubo PVC</t>
        </is>
      </c>
      <c r="I659" s="340" t="n">
        <v>0.88</v>
      </c>
      <c r="J659" s="334" t="n">
        <v>6.55</v>
      </c>
      <c r="K659" s="334" t="n">
        <v>0.006028</v>
      </c>
      <c r="L659" s="334" t="inlineStr">
        <is>
          <t>PENDENTE</t>
        </is>
      </c>
    </row>
    <row r="660" ht="15" customHeight="1" s="290">
      <c r="A660" s="296" t="inlineStr">
        <is>
          <t>PANTANAL</t>
        </is>
      </c>
      <c r="B660" s="296" t="inlineStr">
        <is>
          <t>ESGOTO</t>
        </is>
      </c>
      <c r="C660" s="296" t="inlineStr">
        <is>
          <t>T-066</t>
        </is>
      </c>
      <c r="D660" s="349" t="inlineStr">
        <is>
          <t>PI 33</t>
        </is>
      </c>
      <c r="E660" s="349" t="inlineStr">
        <is>
          <t>PI 34</t>
        </is>
      </c>
      <c r="F660" s="349" t="n">
        <v>2</v>
      </c>
      <c r="G660" s="349" t="inlineStr">
        <is>
          <t>200</t>
        </is>
      </c>
      <c r="H660" s="349" t="inlineStr">
        <is>
          <t>Tubo PVC</t>
        </is>
      </c>
      <c r="I660" s="345" t="n">
        <v>0.88</v>
      </c>
      <c r="J660" s="349" t="n">
        <v>1.41</v>
      </c>
      <c r="K660" s="349" t="n">
        <v>0.028</v>
      </c>
      <c r="L660" s="349" t="inlineStr">
        <is>
          <t>PENDENTE</t>
        </is>
      </c>
    </row>
    <row r="661" ht="15" customHeight="1" s="290">
      <c r="A661" s="295" t="inlineStr">
        <is>
          <t>PANTANAL</t>
        </is>
      </c>
      <c r="B661" s="295" t="inlineStr">
        <is>
          <t>ESGOTO</t>
        </is>
      </c>
      <c r="C661" s="295" t="inlineStr">
        <is>
          <t>T-067</t>
        </is>
      </c>
      <c r="D661" s="334" t="inlineStr">
        <is>
          <t>PI 35</t>
        </is>
      </c>
      <c r="E661" s="334" t="inlineStr">
        <is>
          <t>PI 34</t>
        </is>
      </c>
      <c r="F661" s="334" t="n">
        <v>2</v>
      </c>
      <c r="G661" s="334" t="inlineStr">
        <is>
          <t>200</t>
        </is>
      </c>
      <c r="H661" s="334" t="inlineStr">
        <is>
          <t>Tubo PVC</t>
        </is>
      </c>
      <c r="I661" s="340" t="n">
        <v>0.71</v>
      </c>
      <c r="J661" s="334" t="n">
        <v>1.13</v>
      </c>
      <c r="K661" s="334" t="n">
        <v>0.2171</v>
      </c>
      <c r="L661" s="334" t="inlineStr">
        <is>
          <t>PENDENTE</t>
        </is>
      </c>
    </row>
    <row r="662" ht="15" customHeight="1" s="290">
      <c r="A662" s="296" t="inlineStr">
        <is>
          <t>PANTANAL</t>
        </is>
      </c>
      <c r="B662" s="296" t="inlineStr">
        <is>
          <t>ESGOTO</t>
        </is>
      </c>
      <c r="C662" s="296" t="inlineStr">
        <is>
          <t>T-068</t>
        </is>
      </c>
      <c r="D662" s="349" t="inlineStr">
        <is>
          <t>PV 06</t>
        </is>
      </c>
      <c r="E662" s="349" t="inlineStr">
        <is>
          <t>PV 07</t>
        </is>
      </c>
      <c r="F662" s="349" t="n">
        <v>2</v>
      </c>
      <c r="G662" s="349" t="inlineStr">
        <is>
          <t>200</t>
        </is>
      </c>
      <c r="H662" s="349" t="inlineStr">
        <is>
          <t>Tubo PVC</t>
        </is>
      </c>
      <c r="I662" s="345" t="n">
        <v>0.9</v>
      </c>
      <c r="J662" s="349" t="n">
        <v>1.44</v>
      </c>
      <c r="K662" s="349" t="n">
        <v>0.179</v>
      </c>
      <c r="L662" s="349" t="inlineStr">
        <is>
          <t>PENDENTE</t>
        </is>
      </c>
    </row>
    <row r="663" ht="15" customHeight="1" s="290">
      <c r="A663" s="295" t="inlineStr">
        <is>
          <t>PANTANAL</t>
        </is>
      </c>
      <c r="B663" s="295" t="inlineStr">
        <is>
          <t>ESGOTO</t>
        </is>
      </c>
      <c r="C663" s="295" t="inlineStr">
        <is>
          <t>T-069</t>
        </is>
      </c>
      <c r="D663" s="334" t="inlineStr">
        <is>
          <t>PI 46</t>
        </is>
      </c>
      <c r="E663" s="334" t="inlineStr">
        <is>
          <t>PI 36</t>
        </is>
      </c>
      <c r="F663" s="334" t="n">
        <v>23.81</v>
      </c>
      <c r="G663" s="334" t="inlineStr">
        <is>
          <t>200</t>
        </is>
      </c>
      <c r="H663" s="334" t="inlineStr">
        <is>
          <t>Tubo PVC</t>
        </is>
      </c>
      <c r="I663" s="340" t="n">
        <v>0.75</v>
      </c>
      <c r="J663" s="334" t="n">
        <v>14.36</v>
      </c>
      <c r="K663" s="334" t="n">
        <v>0.005401</v>
      </c>
      <c r="L663" s="334" t="inlineStr">
        <is>
          <t>PENDENTE</t>
        </is>
      </c>
    </row>
    <row r="664" ht="15" customHeight="1" s="290">
      <c r="A664" s="296" t="inlineStr">
        <is>
          <t>PANTANAL</t>
        </is>
      </c>
      <c r="B664" s="296" t="inlineStr">
        <is>
          <t>ESGOTO</t>
        </is>
      </c>
      <c r="C664" s="296" t="inlineStr">
        <is>
          <t>T-070</t>
        </is>
      </c>
      <c r="D664" s="349" t="inlineStr">
        <is>
          <t>PI 47</t>
        </is>
      </c>
      <c r="E664" s="349" t="inlineStr">
        <is>
          <t>PI 41</t>
        </is>
      </c>
      <c r="F664" s="349" t="n">
        <v>22.06</v>
      </c>
      <c r="G664" s="349" t="inlineStr">
        <is>
          <t>200</t>
        </is>
      </c>
      <c r="H664" s="349" t="inlineStr">
        <is>
          <t>Tubo PVC</t>
        </is>
      </c>
      <c r="I664" s="345" t="n">
        <v>0.86</v>
      </c>
      <c r="J664" s="349" t="n">
        <v>15.18</v>
      </c>
      <c r="K664" s="349" t="n">
        <v>0.120245</v>
      </c>
      <c r="L664" s="349" t="inlineStr">
        <is>
          <t>PENDENTE</t>
        </is>
      </c>
    </row>
    <row r="665" ht="15" customHeight="1" s="290">
      <c r="A665" s="295" t="inlineStr">
        <is>
          <t>PANTANAL</t>
        </is>
      </c>
      <c r="B665" s="295" t="inlineStr">
        <is>
          <t>ESGOTO</t>
        </is>
      </c>
      <c r="C665" s="295" t="inlineStr">
        <is>
          <t>T-071</t>
        </is>
      </c>
      <c r="D665" s="334" t="inlineStr">
        <is>
          <t>PI 47</t>
        </is>
      </c>
      <c r="E665" s="334" t="inlineStr">
        <is>
          <t>PI 48</t>
        </is>
      </c>
      <c r="F665" s="334" t="n">
        <v>18.69</v>
      </c>
      <c r="G665" s="334" t="inlineStr">
        <is>
          <t>200</t>
        </is>
      </c>
      <c r="H665" s="334" t="inlineStr">
        <is>
          <t>Tubo PVC</t>
        </is>
      </c>
      <c r="I665" s="340" t="n">
        <v>0.6</v>
      </c>
      <c r="J665" s="334" t="n">
        <v>8.970000000000001</v>
      </c>
      <c r="K665" s="334" t="n">
        <v>0.121182</v>
      </c>
      <c r="L665" s="334" t="inlineStr">
        <is>
          <t>PENDENTE</t>
        </is>
      </c>
    </row>
    <row r="666" ht="15" customHeight="1" s="290">
      <c r="A666" s="296" t="inlineStr">
        <is>
          <t>PANTANAL</t>
        </is>
      </c>
      <c r="B666" s="296" t="inlineStr">
        <is>
          <t>ESGOTO</t>
        </is>
      </c>
      <c r="C666" s="296" t="inlineStr">
        <is>
          <t>T-072</t>
        </is>
      </c>
      <c r="D666" s="349" t="inlineStr">
        <is>
          <t>PI 48</t>
        </is>
      </c>
      <c r="E666" s="349" t="inlineStr">
        <is>
          <t>PI 49</t>
        </is>
      </c>
      <c r="F666" s="349" t="n">
        <v>11.61</v>
      </c>
      <c r="G666" s="349" t="inlineStr">
        <is>
          <t>200</t>
        </is>
      </c>
      <c r="H666" s="349" t="inlineStr">
        <is>
          <t>Tubo PVC</t>
        </is>
      </c>
      <c r="I666" s="345" t="n">
        <v>0.7</v>
      </c>
      <c r="J666" s="349" t="n">
        <v>6.5</v>
      </c>
      <c r="K666" s="349" t="n">
        <v>0.013885</v>
      </c>
      <c r="L666" s="349" t="inlineStr">
        <is>
          <t>PENDENTE</t>
        </is>
      </c>
    </row>
    <row r="667" ht="15" customHeight="1" s="290">
      <c r="A667" s="295" t="inlineStr">
        <is>
          <t>PANTANAL</t>
        </is>
      </c>
      <c r="B667" s="295" t="inlineStr">
        <is>
          <t>ESGOTO</t>
        </is>
      </c>
      <c r="C667" s="295" t="inlineStr">
        <is>
          <t>T-073</t>
        </is>
      </c>
      <c r="D667" s="334" t="inlineStr">
        <is>
          <t>PI 49</t>
        </is>
      </c>
      <c r="E667" s="334" t="inlineStr">
        <is>
          <t>PI 43</t>
        </is>
      </c>
      <c r="F667" s="334" t="n">
        <v>21.7</v>
      </c>
      <c r="G667" s="334" t="inlineStr">
        <is>
          <t>200</t>
        </is>
      </c>
      <c r="H667" s="334" t="inlineStr">
        <is>
          <t>Tubo PVC</t>
        </is>
      </c>
      <c r="I667" s="340" t="n">
        <v>0.97</v>
      </c>
      <c r="J667" s="334" t="n">
        <v>16.93</v>
      </c>
      <c r="K667" s="334" t="n">
        <v>0.003848</v>
      </c>
      <c r="L667" s="334" t="inlineStr">
        <is>
          <t>PENDENTE</t>
        </is>
      </c>
    </row>
    <row r="668" ht="15" customHeight="1" s="290">
      <c r="A668" s="296" t="inlineStr">
        <is>
          <t>PANTANAL</t>
        </is>
      </c>
      <c r="B668" s="296" t="inlineStr">
        <is>
          <t>ESGOTO</t>
        </is>
      </c>
      <c r="C668" s="296" t="inlineStr">
        <is>
          <t>T-074</t>
        </is>
      </c>
      <c r="D668" s="349" t="inlineStr">
        <is>
          <t>PI 50</t>
        </is>
      </c>
      <c r="E668" s="349" t="inlineStr">
        <is>
          <t>PI 51</t>
        </is>
      </c>
      <c r="F668" s="349" t="n">
        <v>9.94</v>
      </c>
      <c r="G668" s="349" t="inlineStr">
        <is>
          <t>200</t>
        </is>
      </c>
      <c r="H668" s="349" t="inlineStr">
        <is>
          <t>Tubo PVC</t>
        </is>
      </c>
      <c r="I668" s="345" t="n">
        <v>0.7</v>
      </c>
      <c r="J668" s="349" t="n">
        <v>5.59</v>
      </c>
      <c r="K668" s="349" t="n">
        <v>0.030302</v>
      </c>
      <c r="L668" s="349" t="inlineStr">
        <is>
          <t>PENDENTE</t>
        </is>
      </c>
    </row>
    <row r="669" ht="15" customHeight="1" s="290">
      <c r="A669" s="295" t="inlineStr">
        <is>
          <t>PANTANAL</t>
        </is>
      </c>
      <c r="B669" s="295" t="inlineStr">
        <is>
          <t>ESGOTO</t>
        </is>
      </c>
      <c r="C669" s="295" t="inlineStr">
        <is>
          <t>T-075</t>
        </is>
      </c>
      <c r="D669" s="334" t="inlineStr">
        <is>
          <t>PI 51</t>
        </is>
      </c>
      <c r="E669" s="334" t="inlineStr">
        <is>
          <t>PI 52</t>
        </is>
      </c>
      <c r="F669" s="334" t="n">
        <v>19.71</v>
      </c>
      <c r="G669" s="334" t="inlineStr">
        <is>
          <t>200</t>
        </is>
      </c>
      <c r="H669" s="334" t="inlineStr">
        <is>
          <t>Tubo PVC</t>
        </is>
      </c>
      <c r="I669" s="340" t="n">
        <v>0.65</v>
      </c>
      <c r="J669" s="334" t="n">
        <v>10.25</v>
      </c>
      <c r="K669" s="334" t="n">
        <v>0.007834000000000001</v>
      </c>
      <c r="L669" s="334" t="inlineStr">
        <is>
          <t>PENDENTE</t>
        </is>
      </c>
    </row>
    <row r="670" ht="15" customHeight="1" s="290">
      <c r="A670" s="296" t="inlineStr">
        <is>
          <t>PANTANAL</t>
        </is>
      </c>
      <c r="B670" s="296" t="inlineStr">
        <is>
          <t>ESGOTO</t>
        </is>
      </c>
      <c r="C670" s="296" t="inlineStr">
        <is>
          <t>T-076</t>
        </is>
      </c>
      <c r="D670" s="349" t="inlineStr">
        <is>
          <t>PI 52</t>
        </is>
      </c>
      <c r="E670" s="349" t="inlineStr">
        <is>
          <t>PI 53</t>
        </is>
      </c>
      <c r="F670" s="349" t="n">
        <v>14.05</v>
      </c>
      <c r="G670" s="349" t="inlineStr">
        <is>
          <t>200</t>
        </is>
      </c>
      <c r="H670" s="349" t="inlineStr">
        <is>
          <t>Tubo PVC</t>
        </is>
      </c>
      <c r="I670" s="345" t="n">
        <v>0.65</v>
      </c>
      <c r="J670" s="349" t="n">
        <v>7.31</v>
      </c>
      <c r="K670" s="349" t="n">
        <v>0.00805</v>
      </c>
      <c r="L670" s="349" t="inlineStr">
        <is>
          <t>PENDENTE</t>
        </is>
      </c>
    </row>
    <row r="671" ht="15" customHeight="1" s="290">
      <c r="A671" s="295" t="inlineStr">
        <is>
          <t>PANTANAL</t>
        </is>
      </c>
      <c r="B671" s="295" t="inlineStr">
        <is>
          <t>ESGOTO</t>
        </is>
      </c>
      <c r="C671" s="295" t="inlineStr">
        <is>
          <t>T-077</t>
        </is>
      </c>
      <c r="D671" s="334" t="inlineStr">
        <is>
          <t>PI 53</t>
        </is>
      </c>
      <c r="E671" s="334" t="inlineStr">
        <is>
          <t>PI 54</t>
        </is>
      </c>
      <c r="F671" s="334" t="n">
        <v>1.66</v>
      </c>
      <c r="G671" s="334" t="inlineStr">
        <is>
          <t>200</t>
        </is>
      </c>
      <c r="H671" s="334" t="inlineStr">
        <is>
          <t>Tubo PVC</t>
        </is>
      </c>
      <c r="I671" s="340" t="n">
        <v>0.62</v>
      </c>
      <c r="J671" s="334" t="n">
        <v>0.83</v>
      </c>
      <c r="K671" s="334" t="n">
        <v>0.059518</v>
      </c>
      <c r="L671" s="334" t="inlineStr">
        <is>
          <t>PENDENTE</t>
        </is>
      </c>
    </row>
    <row r="672" ht="15" customHeight="1" s="290">
      <c r="A672" s="296" t="inlineStr">
        <is>
          <t>PANTANAL</t>
        </is>
      </c>
      <c r="B672" s="296" t="inlineStr">
        <is>
          <t>ESGOTO</t>
        </is>
      </c>
      <c r="C672" s="296" t="inlineStr">
        <is>
          <t>T-078</t>
        </is>
      </c>
      <c r="D672" s="349" t="inlineStr">
        <is>
          <t>PI 54</t>
        </is>
      </c>
      <c r="E672" s="349" t="inlineStr">
        <is>
          <t>PV 06</t>
        </is>
      </c>
      <c r="F672" s="349" t="n">
        <v>10.06</v>
      </c>
      <c r="G672" s="349" t="inlineStr">
        <is>
          <t>200</t>
        </is>
      </c>
      <c r="H672" s="349" t="inlineStr">
        <is>
          <t>Tubo PVC</t>
        </is>
      </c>
      <c r="I672" s="345" t="n">
        <v>0.7</v>
      </c>
      <c r="J672" s="349" t="n">
        <v>5.63</v>
      </c>
      <c r="K672" s="349" t="n">
        <v>0.033449</v>
      </c>
      <c r="L672" s="349" t="inlineStr">
        <is>
          <t>PENDENTE</t>
        </is>
      </c>
    </row>
    <row r="673" ht="15" customHeight="1" s="290">
      <c r="A673" s="295" t="inlineStr">
        <is>
          <t>PANTANAL</t>
        </is>
      </c>
      <c r="B673" s="295" t="inlineStr">
        <is>
          <t>ESGOTO</t>
        </is>
      </c>
      <c r="C673" s="295" t="inlineStr">
        <is>
          <t>T-079</t>
        </is>
      </c>
      <c r="D673" s="334" t="inlineStr">
        <is>
          <t>PI 54</t>
        </is>
      </c>
      <c r="E673" s="334" t="inlineStr">
        <is>
          <t>PV 06</t>
        </is>
      </c>
      <c r="F673" s="334" t="n">
        <v>2</v>
      </c>
      <c r="G673" s="334" t="inlineStr">
        <is>
          <t>200</t>
        </is>
      </c>
      <c r="H673" s="334" t="inlineStr">
        <is>
          <t>Tubo PVC</t>
        </is>
      </c>
      <c r="I673" s="340" t="n">
        <v>0.7</v>
      </c>
      <c r="J673" s="334" t="n">
        <v>1.12</v>
      </c>
      <c r="K673" s="334" t="n">
        <v>0.16825</v>
      </c>
      <c r="L673" s="334" t="inlineStr">
        <is>
          <t>PENDENTE</t>
        </is>
      </c>
    </row>
    <row r="674" ht="15" customHeight="1" s="290">
      <c r="A674" s="296" t="inlineStr">
        <is>
          <t>PANTANAL</t>
        </is>
      </c>
      <c r="B674" s="296" t="inlineStr">
        <is>
          <t>ESGOTO</t>
        </is>
      </c>
      <c r="C674" s="296" t="inlineStr">
        <is>
          <t>T-080</t>
        </is>
      </c>
      <c r="D674" s="349" t="inlineStr">
        <is>
          <t>PI 54</t>
        </is>
      </c>
      <c r="E674" s="349" t="inlineStr">
        <is>
          <t>PI 53</t>
        </is>
      </c>
      <c r="F674" s="349" t="n">
        <v>1</v>
      </c>
      <c r="G674" s="349" t="inlineStr">
        <is>
          <t>200</t>
        </is>
      </c>
      <c r="H674" s="349" t="inlineStr">
        <is>
          <t>Tubo PVC</t>
        </is>
      </c>
      <c r="I674" s="345" t="n">
        <v>0.62</v>
      </c>
      <c r="J674" s="349" t="n">
        <v>0.5</v>
      </c>
      <c r="K674" s="349" t="n">
        <v>0.0988</v>
      </c>
      <c r="L674" s="349" t="inlineStr">
        <is>
          <t>PENDENTE</t>
        </is>
      </c>
    </row>
    <row r="675" ht="15" customHeight="1" s="290">
      <c r="A675" s="295" t="inlineStr">
        <is>
          <t>PANTANAL</t>
        </is>
      </c>
      <c r="B675" s="295" t="inlineStr">
        <is>
          <t>ESGOTO</t>
        </is>
      </c>
      <c r="C675" s="295" t="inlineStr">
        <is>
          <t>T-081</t>
        </is>
      </c>
      <c r="D675" s="334" t="inlineStr">
        <is>
          <t>PI 50</t>
        </is>
      </c>
      <c r="E675" s="334" t="inlineStr">
        <is>
          <t>PI 49</t>
        </is>
      </c>
      <c r="F675" s="334" t="n">
        <v>16.7</v>
      </c>
      <c r="G675" s="334" t="inlineStr">
        <is>
          <t>200</t>
        </is>
      </c>
      <c r="H675" s="334" t="inlineStr">
        <is>
          <t>Tubo PVC</t>
        </is>
      </c>
      <c r="I675" s="340" t="n">
        <v>0.78</v>
      </c>
      <c r="J675" s="334" t="n">
        <v>10.4</v>
      </c>
      <c r="K675" s="334" t="n">
        <v>0.00509</v>
      </c>
      <c r="L675" s="334" t="inlineStr">
        <is>
          <t>PENDENTE</t>
        </is>
      </c>
    </row>
    <row r="676" ht="15" customHeight="1" s="290">
      <c r="A676" s="296" t="inlineStr">
        <is>
          <t>PANTANAL</t>
        </is>
      </c>
      <c r="B676" s="296" t="inlineStr">
        <is>
          <t>ESGOTO</t>
        </is>
      </c>
      <c r="C676" s="296" t="inlineStr">
        <is>
          <t>T-082</t>
        </is>
      </c>
      <c r="D676" s="349" t="inlineStr">
        <is>
          <t>PI 51</t>
        </is>
      </c>
      <c r="E676" s="349" t="inlineStr">
        <is>
          <t>PI 50</t>
        </is>
      </c>
      <c r="F676" s="349" t="n">
        <v>2</v>
      </c>
      <c r="G676" s="349" t="inlineStr">
        <is>
          <t>200</t>
        </is>
      </c>
      <c r="H676" s="349" t="inlineStr">
        <is>
          <t>Tubo PVC</t>
        </is>
      </c>
      <c r="I676" s="345" t="n">
        <v>0.7</v>
      </c>
      <c r="J676" s="349" t="n">
        <v>1.13</v>
      </c>
      <c r="K676" s="349" t="n">
        <v>0.1506</v>
      </c>
      <c r="L676" s="349" t="inlineStr">
        <is>
          <t>PENDENTE</t>
        </is>
      </c>
    </row>
    <row r="677" ht="15" customHeight="1" s="290">
      <c r="A677" s="295" t="inlineStr">
        <is>
          <t>PANTANAL</t>
        </is>
      </c>
      <c r="B677" s="295" t="inlineStr">
        <is>
          <t>ESGOTO</t>
        </is>
      </c>
      <c r="C677" s="295" t="inlineStr">
        <is>
          <t>T-083</t>
        </is>
      </c>
      <c r="D677" s="334" t="inlineStr">
        <is>
          <t>PI 55</t>
        </is>
      </c>
      <c r="E677" s="334" t="inlineStr">
        <is>
          <t>PI 50</t>
        </is>
      </c>
      <c r="F677" s="334" t="n">
        <v>9.140000000000001</v>
      </c>
      <c r="G677" s="334" t="inlineStr">
        <is>
          <t>200</t>
        </is>
      </c>
      <c r="H677" s="334" t="inlineStr">
        <is>
          <t>Tubo PVC</t>
        </is>
      </c>
      <c r="I677" s="340" t="n">
        <v>0.68</v>
      </c>
      <c r="J677" s="334" t="n">
        <v>4.96</v>
      </c>
      <c r="K677" s="334" t="n">
        <v>0.02093</v>
      </c>
      <c r="L677" s="334" t="inlineStr">
        <is>
          <t>PENDENTE</t>
        </is>
      </c>
    </row>
    <row r="678" ht="15" customHeight="1" s="290">
      <c r="A678" s="296" t="inlineStr">
        <is>
          <t>PANTANAL</t>
        </is>
      </c>
      <c r="B678" s="296" t="inlineStr">
        <is>
          <t>ESGOTO</t>
        </is>
      </c>
      <c r="C678" s="296" t="inlineStr">
        <is>
          <t>T-084</t>
        </is>
      </c>
      <c r="D678" s="349" t="inlineStr">
        <is>
          <t>PI 55</t>
        </is>
      </c>
      <c r="E678" s="349" t="inlineStr">
        <is>
          <t>PI 50</t>
        </is>
      </c>
      <c r="F678" s="349" t="n">
        <v>2</v>
      </c>
      <c r="G678" s="349" t="inlineStr">
        <is>
          <t>200</t>
        </is>
      </c>
      <c r="H678" s="349" t="inlineStr">
        <is>
          <t>Tubo PVC</t>
        </is>
      </c>
      <c r="I678" s="345" t="n">
        <v>0.68</v>
      </c>
      <c r="J678" s="349" t="n">
        <v>1.09</v>
      </c>
      <c r="K678" s="349" t="n">
        <v>0.09565</v>
      </c>
      <c r="L678" s="349" t="inlineStr">
        <is>
          <t>PENDENTE</t>
        </is>
      </c>
    </row>
    <row r="679" ht="15" customHeight="1" s="290">
      <c r="A679" s="295" t="inlineStr">
        <is>
          <t>PANTANAL</t>
        </is>
      </c>
      <c r="B679" s="295" t="inlineStr">
        <is>
          <t>ESGOTO</t>
        </is>
      </c>
      <c r="C679" s="295" t="inlineStr">
        <is>
          <t>T-085</t>
        </is>
      </c>
      <c r="D679" s="334" t="inlineStr">
        <is>
          <t>PI 56</t>
        </is>
      </c>
      <c r="E679" s="334" t="inlineStr">
        <is>
          <t>PI 57</t>
        </is>
      </c>
      <c r="F679" s="334" t="n">
        <v>34.76</v>
      </c>
      <c r="G679" s="334" t="inlineStr">
        <is>
          <t>200</t>
        </is>
      </c>
      <c r="H679" s="334" t="inlineStr">
        <is>
          <t>Tubo PVC</t>
        </is>
      </c>
      <c r="I679" s="340" t="n">
        <v>0.6</v>
      </c>
      <c r="J679" s="334" t="n">
        <v>16.68</v>
      </c>
      <c r="K679" s="334" t="n">
        <v>0.037644</v>
      </c>
      <c r="L679" s="334" t="inlineStr">
        <is>
          <t>PENDENTE</t>
        </is>
      </c>
    </row>
    <row r="680" ht="15" customHeight="1" s="290">
      <c r="A680" s="296" t="inlineStr">
        <is>
          <t>PANTANAL</t>
        </is>
      </c>
      <c r="B680" s="296" t="inlineStr">
        <is>
          <t>ESGOTO</t>
        </is>
      </c>
      <c r="C680" s="296" t="inlineStr">
        <is>
          <t>T-086</t>
        </is>
      </c>
      <c r="D680" s="349" t="inlineStr">
        <is>
          <t>PI 57</t>
        </is>
      </c>
      <c r="E680" s="349" t="inlineStr">
        <is>
          <t>PI 58</t>
        </is>
      </c>
      <c r="F680" s="349" t="n">
        <v>3.73</v>
      </c>
      <c r="G680" s="349" t="inlineStr">
        <is>
          <t>200</t>
        </is>
      </c>
      <c r="H680" s="349" t="inlineStr">
        <is>
          <t>Tubo PVC</t>
        </is>
      </c>
      <c r="I680" s="345" t="n">
        <v>0.6</v>
      </c>
      <c r="J680" s="349" t="n">
        <v>1.79</v>
      </c>
      <c r="K680" s="349" t="n">
        <v>0.020027</v>
      </c>
      <c r="L680" s="349" t="inlineStr">
        <is>
          <t>PENDENTE</t>
        </is>
      </c>
    </row>
    <row r="681" ht="15" customHeight="1" s="290">
      <c r="A681" s="295" t="inlineStr">
        <is>
          <t>PANTANAL</t>
        </is>
      </c>
      <c r="B681" s="295" t="inlineStr">
        <is>
          <t>ESGOTO</t>
        </is>
      </c>
      <c r="C681" s="295" t="inlineStr">
        <is>
          <t>T-087</t>
        </is>
      </c>
      <c r="D681" s="334" t="inlineStr">
        <is>
          <t>PI 58</t>
        </is>
      </c>
      <c r="E681" s="334" t="inlineStr">
        <is>
          <t>PI 57</t>
        </is>
      </c>
      <c r="F681" s="334" t="n">
        <v>2</v>
      </c>
      <c r="G681" s="334" t="inlineStr">
        <is>
          <t>200</t>
        </is>
      </c>
      <c r="H681" s="334" t="inlineStr">
        <is>
          <t>Tubo PVC</t>
        </is>
      </c>
      <c r="I681" s="340" t="n">
        <v>0.6</v>
      </c>
      <c r="J681" s="334" t="n">
        <v>0.96</v>
      </c>
      <c r="K681" s="334" t="n">
        <v>0.03735</v>
      </c>
      <c r="L681" s="334" t="inlineStr">
        <is>
          <t>PENDENTE</t>
        </is>
      </c>
    </row>
    <row r="682" ht="15" customHeight="1" s="290">
      <c r="A682" s="296" t="inlineStr">
        <is>
          <t>PANTANAL</t>
        </is>
      </c>
      <c r="B682" s="296" t="inlineStr">
        <is>
          <t>ESGOTO</t>
        </is>
      </c>
      <c r="C682" s="296" t="inlineStr">
        <is>
          <t>T-088</t>
        </is>
      </c>
      <c r="D682" s="349" t="inlineStr">
        <is>
          <t>PI 56</t>
        </is>
      </c>
      <c r="E682" s="349" t="inlineStr">
        <is>
          <t>PI 51</t>
        </is>
      </c>
      <c r="F682" s="349" t="n">
        <v>14.8</v>
      </c>
      <c r="G682" s="349" t="inlineStr">
        <is>
          <t>200</t>
        </is>
      </c>
      <c r="H682" s="349" t="inlineStr">
        <is>
          <t>Tubo PVC</t>
        </is>
      </c>
      <c r="I682" s="345" t="n">
        <v>0.62</v>
      </c>
      <c r="J682" s="349" t="n">
        <v>7.4</v>
      </c>
      <c r="K682" s="349" t="n">
        <v>0.038527</v>
      </c>
      <c r="L682" s="349" t="inlineStr">
        <is>
          <t>PENDENTE</t>
        </is>
      </c>
    </row>
    <row r="683" ht="15" customHeight="1" s="290">
      <c r="A683" s="295" t="inlineStr">
        <is>
          <t>PANTANAL</t>
        </is>
      </c>
      <c r="B683" s="295" t="inlineStr">
        <is>
          <t>ESGOTO</t>
        </is>
      </c>
      <c r="C683" s="295" t="inlineStr">
        <is>
          <t>T-089</t>
        </is>
      </c>
      <c r="D683" s="334" t="inlineStr">
        <is>
          <t>PI 58</t>
        </is>
      </c>
      <c r="E683" s="334" t="inlineStr">
        <is>
          <t>PI 59</t>
        </is>
      </c>
      <c r="F683" s="334" t="n">
        <v>28.58</v>
      </c>
      <c r="G683" s="334" t="inlineStr">
        <is>
          <t>200</t>
        </is>
      </c>
      <c r="H683" s="334" t="inlineStr">
        <is>
          <t>Tubo PVC</t>
        </is>
      </c>
      <c r="I683" s="340" t="n">
        <v>0.82</v>
      </c>
      <c r="J683" s="334" t="n">
        <v>18.86</v>
      </c>
      <c r="K683" s="334" t="n">
        <v>0.002033</v>
      </c>
      <c r="L683" s="334" t="inlineStr">
        <is>
          <t>PENDENTE</t>
        </is>
      </c>
    </row>
    <row r="684" ht="15" customHeight="1" s="290">
      <c r="A684" s="296" t="inlineStr">
        <is>
          <t>PANTANAL</t>
        </is>
      </c>
      <c r="B684" s="296" t="inlineStr">
        <is>
          <t>ESGOTO</t>
        </is>
      </c>
      <c r="C684" s="296" t="inlineStr">
        <is>
          <t>T-090</t>
        </is>
      </c>
      <c r="D684" s="349" t="inlineStr">
        <is>
          <t>PI 59</t>
        </is>
      </c>
      <c r="E684" s="349" t="inlineStr">
        <is>
          <t>PI 60</t>
        </is>
      </c>
      <c r="F684" s="349" t="n">
        <v>1.18</v>
      </c>
      <c r="G684" s="349" t="inlineStr">
        <is>
          <t>200</t>
        </is>
      </c>
      <c r="H684" s="349" t="inlineStr">
        <is>
          <t>Tubo PVC</t>
        </is>
      </c>
      <c r="I684" s="345" t="n">
        <v>0.82</v>
      </c>
      <c r="J684" s="349" t="n">
        <v>0.78</v>
      </c>
      <c r="K684" s="349" t="n">
        <v>0.32822</v>
      </c>
      <c r="L684" s="349" t="inlineStr">
        <is>
          <t>PENDENTE</t>
        </is>
      </c>
    </row>
    <row r="685" ht="15" customHeight="1" s="290">
      <c r="A685" s="295" t="inlineStr">
        <is>
          <t>PANTANAL</t>
        </is>
      </c>
      <c r="B685" s="295" t="inlineStr">
        <is>
          <t>ESGOTO</t>
        </is>
      </c>
      <c r="C685" s="295" t="inlineStr">
        <is>
          <t>T-091</t>
        </is>
      </c>
      <c r="D685" s="334" t="inlineStr">
        <is>
          <t>PI 60</t>
        </is>
      </c>
      <c r="E685" s="334" t="inlineStr">
        <is>
          <t>PV 01</t>
        </is>
      </c>
      <c r="F685" s="334" t="n">
        <v>28.59</v>
      </c>
      <c r="G685" s="334" t="inlineStr">
        <is>
          <t>200</t>
        </is>
      </c>
      <c r="H685" s="334" t="inlineStr">
        <is>
          <t>Tubo PVC</t>
        </is>
      </c>
      <c r="I685" s="340" t="n">
        <v>0.7</v>
      </c>
      <c r="J685" s="334" t="n">
        <v>16.01</v>
      </c>
      <c r="K685" s="334" t="n">
        <v>0.025498</v>
      </c>
      <c r="L685" s="334" t="inlineStr">
        <is>
          <t>PENDENTE</t>
        </is>
      </c>
    </row>
    <row r="686" ht="15" customHeight="1" s="290">
      <c r="A686" s="296" t="inlineStr">
        <is>
          <t>PANTANAL</t>
        </is>
      </c>
      <c r="B686" s="296" t="inlineStr">
        <is>
          <t>ESGOTO</t>
        </is>
      </c>
      <c r="C686" s="296" t="inlineStr">
        <is>
          <t>T-092</t>
        </is>
      </c>
      <c r="D686" s="349" t="inlineStr">
        <is>
          <t>PI 61</t>
        </is>
      </c>
      <c r="E686" s="349" t="inlineStr">
        <is>
          <t>PI 62</t>
        </is>
      </c>
      <c r="F686" s="349" t="n">
        <v>6.21</v>
      </c>
      <c r="G686" s="349" t="inlineStr">
        <is>
          <t>200</t>
        </is>
      </c>
      <c r="H686" s="349" t="inlineStr">
        <is>
          <t>Tubo PVC</t>
        </is>
      </c>
      <c r="I686" s="345" t="n">
        <v>0.6</v>
      </c>
      <c r="J686" s="349" t="n">
        <v>2.98</v>
      </c>
      <c r="K686" s="349" t="n">
        <v>0.05876</v>
      </c>
      <c r="L686" s="349" t="inlineStr">
        <is>
          <t>PENDENTE</t>
        </is>
      </c>
    </row>
    <row r="687" ht="15" customHeight="1" s="290">
      <c r="A687" s="295" t="inlineStr">
        <is>
          <t>PANTANAL</t>
        </is>
      </c>
      <c r="B687" s="295" t="inlineStr">
        <is>
          <t>ESGOTO</t>
        </is>
      </c>
      <c r="C687" s="295" t="inlineStr">
        <is>
          <t>T-093</t>
        </is>
      </c>
      <c r="D687" s="334" t="inlineStr">
        <is>
          <t>PI 62</t>
        </is>
      </c>
      <c r="E687" s="334" t="inlineStr">
        <is>
          <t>PI 59</t>
        </is>
      </c>
      <c r="F687" s="334" t="n">
        <v>20.45</v>
      </c>
      <c r="G687" s="334" t="inlineStr">
        <is>
          <t>200</t>
        </is>
      </c>
      <c r="H687" s="334" t="inlineStr">
        <is>
          <t>Tubo PVC</t>
        </is>
      </c>
      <c r="I687" s="340" t="n">
        <v>0.82</v>
      </c>
      <c r="J687" s="334" t="n">
        <v>13.5</v>
      </c>
      <c r="K687" s="334" t="n">
        <v>0.013579</v>
      </c>
      <c r="L687" s="334" t="inlineStr">
        <is>
          <t>PENDENTE</t>
        </is>
      </c>
    </row>
    <row r="688" ht="15" customHeight="1" s="290">
      <c r="A688" s="296" t="inlineStr">
        <is>
          <t>PANTANAL</t>
        </is>
      </c>
      <c r="B688" s="296" t="inlineStr">
        <is>
          <t>ESGOTO</t>
        </is>
      </c>
      <c r="C688" s="296" t="inlineStr">
        <is>
          <t>T-094</t>
        </is>
      </c>
      <c r="D688" s="349" t="inlineStr">
        <is>
          <t>PI 61</t>
        </is>
      </c>
      <c r="E688" s="349" t="inlineStr">
        <is>
          <t>PI 62</t>
        </is>
      </c>
      <c r="F688" s="349" t="n">
        <v>2</v>
      </c>
      <c r="G688" s="349" t="inlineStr">
        <is>
          <t>200</t>
        </is>
      </c>
      <c r="H688" s="349" t="inlineStr">
        <is>
          <t>Tubo PVC</t>
        </is>
      </c>
      <c r="I688" s="345" t="n">
        <v>0.6</v>
      </c>
      <c r="J688" s="349" t="n">
        <v>0.96</v>
      </c>
      <c r="K688" s="349" t="n">
        <v>0.18245</v>
      </c>
      <c r="L688" s="349" t="inlineStr">
        <is>
          <t>PENDENTE</t>
        </is>
      </c>
    </row>
    <row r="689" ht="15" customHeight="1" s="290">
      <c r="A689" s="295" t="inlineStr">
        <is>
          <t>PANTANAL</t>
        </is>
      </c>
      <c r="B689" s="295" t="inlineStr">
        <is>
          <t>ESGOTO</t>
        </is>
      </c>
      <c r="C689" s="295" t="inlineStr">
        <is>
          <t>T-095</t>
        </is>
      </c>
      <c r="D689" s="334" t="inlineStr">
        <is>
          <t>PI 60</t>
        </is>
      </c>
      <c r="E689" s="334" t="inlineStr">
        <is>
          <t>PI 59</t>
        </is>
      </c>
      <c r="F689" s="334" t="n">
        <v>0.71</v>
      </c>
      <c r="G689" s="334" t="inlineStr">
        <is>
          <t>200</t>
        </is>
      </c>
      <c r="H689" s="334" t="inlineStr">
        <is>
          <t>Tubo PVC</t>
        </is>
      </c>
      <c r="I689" s="340" t="n">
        <v>0.82</v>
      </c>
      <c r="J689" s="334" t="n">
        <v>0.47</v>
      </c>
      <c r="K689" s="334" t="n">
        <v>0.545493</v>
      </c>
      <c r="L689" s="334" t="inlineStr">
        <is>
          <t>PENDENTE</t>
        </is>
      </c>
    </row>
    <row r="690" ht="15" customHeight="1" s="290">
      <c r="A690" s="296" t="inlineStr">
        <is>
          <t>PANTANAL</t>
        </is>
      </c>
      <c r="B690" s="296" t="inlineStr">
        <is>
          <t>ESGOTO</t>
        </is>
      </c>
      <c r="C690" s="296" t="inlineStr">
        <is>
          <t>T-096</t>
        </is>
      </c>
      <c r="D690" s="349" t="inlineStr">
        <is>
          <t>PI 61</t>
        </is>
      </c>
      <c r="E690" s="349" t="inlineStr">
        <is>
          <t>PI 63</t>
        </is>
      </c>
      <c r="F690" s="349" t="n">
        <v>19.87</v>
      </c>
      <c r="G690" s="349" t="inlineStr">
        <is>
          <t>200</t>
        </is>
      </c>
      <c r="H690" s="349" t="inlineStr">
        <is>
          <t>Tubo PVC</t>
        </is>
      </c>
      <c r="I690" s="345" t="n">
        <v>0.6</v>
      </c>
      <c r="J690" s="349" t="n">
        <v>9.539999999999999</v>
      </c>
      <c r="K690" s="349" t="n">
        <v>0.023694</v>
      </c>
      <c r="L690" s="349" t="inlineStr">
        <is>
          <t>PENDENTE</t>
        </is>
      </c>
    </row>
    <row r="691" ht="15" customHeight="1" s="290">
      <c r="A691" s="295" t="inlineStr">
        <is>
          <t>PANTANAL</t>
        </is>
      </c>
      <c r="B691" s="295" t="inlineStr">
        <is>
          <t>ESGOTO</t>
        </is>
      </c>
      <c r="C691" s="295" t="inlineStr">
        <is>
          <t>T-097</t>
        </is>
      </c>
      <c r="D691" s="334" t="inlineStr">
        <is>
          <t>PI 63</t>
        </is>
      </c>
      <c r="E691" s="334" t="inlineStr">
        <is>
          <t>PI 64</t>
        </is>
      </c>
      <c r="F691" s="334" t="n">
        <v>15.69</v>
      </c>
      <c r="G691" s="334" t="inlineStr">
        <is>
          <t>200</t>
        </is>
      </c>
      <c r="H691" s="334" t="inlineStr">
        <is>
          <t>Tubo PVC</t>
        </is>
      </c>
      <c r="I691" s="340" t="n">
        <v>0.6</v>
      </c>
      <c r="J691" s="334" t="n">
        <v>7.53</v>
      </c>
      <c r="K691" s="334" t="n">
        <v>0.020287</v>
      </c>
      <c r="L691" s="334" t="inlineStr">
        <is>
          <t>PENDENTE</t>
        </is>
      </c>
    </row>
    <row r="692" ht="15" customHeight="1" s="290">
      <c r="A692" s="296" t="inlineStr">
        <is>
          <t>PANTANAL</t>
        </is>
      </c>
      <c r="B692" s="296" t="inlineStr">
        <is>
          <t>ESGOTO</t>
        </is>
      </c>
      <c r="C692" s="296" t="inlineStr">
        <is>
          <t>T-098</t>
        </is>
      </c>
      <c r="D692" s="349" t="inlineStr">
        <is>
          <t>PI 64</t>
        </is>
      </c>
      <c r="E692" s="349" t="inlineStr">
        <is>
          <t>PI 65</t>
        </is>
      </c>
      <c r="F692" s="349" t="n">
        <v>10.96</v>
      </c>
      <c r="G692" s="349" t="inlineStr">
        <is>
          <t>200</t>
        </is>
      </c>
      <c r="H692" s="349" t="inlineStr">
        <is>
          <t>Tubo PVC</t>
        </is>
      </c>
      <c r="I692" s="345" t="n">
        <v>0.6</v>
      </c>
      <c r="J692" s="349" t="n">
        <v>5.26</v>
      </c>
      <c r="K692" s="349" t="n">
        <v>0.03646</v>
      </c>
      <c r="L692" s="349" t="inlineStr">
        <is>
          <t>PENDENTE</t>
        </is>
      </c>
    </row>
    <row r="693" ht="15" customHeight="1" s="290">
      <c r="A693" s="295" t="inlineStr">
        <is>
          <t>PANTANAL</t>
        </is>
      </c>
      <c r="B693" s="295" t="inlineStr">
        <is>
          <t>ESGOTO</t>
        </is>
      </c>
      <c r="C693" s="295" t="inlineStr">
        <is>
          <t>T-099</t>
        </is>
      </c>
      <c r="D693" s="334" t="inlineStr">
        <is>
          <t>PI 65</t>
        </is>
      </c>
      <c r="E693" s="334" t="inlineStr">
        <is>
          <t>PI 66</t>
        </is>
      </c>
      <c r="F693" s="334" t="n">
        <v>0.25</v>
      </c>
      <c r="G693" s="334" t="inlineStr">
        <is>
          <t>150</t>
        </is>
      </c>
      <c r="H693" s="334" t="inlineStr">
        <is>
          <t>Tubo PVC</t>
        </is>
      </c>
      <c r="I693" s="340" t="n">
        <v>0.73</v>
      </c>
      <c r="J693" s="334" t="n">
        <v>0.15</v>
      </c>
      <c r="K693" s="334" t="n">
        <v>0.0432</v>
      </c>
      <c r="L693" s="334" t="inlineStr">
        <is>
          <t>PENDENTE</t>
        </is>
      </c>
    </row>
    <row r="694" ht="15" customHeight="1" s="290">
      <c r="A694" s="296" t="inlineStr">
        <is>
          <t>PANTANAL</t>
        </is>
      </c>
      <c r="B694" s="296" t="inlineStr">
        <is>
          <t>ESGOTO</t>
        </is>
      </c>
      <c r="C694" s="296" t="inlineStr">
        <is>
          <t>T-100</t>
        </is>
      </c>
      <c r="D694" s="349" t="inlineStr">
        <is>
          <t>PI 65</t>
        </is>
      </c>
      <c r="E694" s="349" t="inlineStr">
        <is>
          <t>PI 66</t>
        </is>
      </c>
      <c r="F694" s="349" t="n">
        <v>0.15</v>
      </c>
      <c r="G694" s="349" t="inlineStr">
        <is>
          <t>200</t>
        </is>
      </c>
      <c r="H694" s="349" t="inlineStr">
        <is>
          <t>Tubo PVC</t>
        </is>
      </c>
      <c r="I694" s="345" t="n">
        <v>0.73</v>
      </c>
      <c r="J694" s="349" t="n">
        <v>0.09</v>
      </c>
      <c r="K694" s="349" t="n">
        <v>0.07199999999999999</v>
      </c>
      <c r="L694" s="349" t="inlineStr">
        <is>
          <t>PENDENTE</t>
        </is>
      </c>
    </row>
    <row r="695" ht="15" customHeight="1" s="290">
      <c r="A695" s="295" t="inlineStr">
        <is>
          <t>PANTANAL</t>
        </is>
      </c>
      <c r="B695" s="295" t="inlineStr">
        <is>
          <t>ESGOTO</t>
        </is>
      </c>
      <c r="C695" s="295" t="inlineStr">
        <is>
          <t>T-101</t>
        </is>
      </c>
      <c r="D695" s="334" t="inlineStr">
        <is>
          <t>PI 66</t>
        </is>
      </c>
      <c r="E695" s="334" t="inlineStr">
        <is>
          <t>PI 67</t>
        </is>
      </c>
      <c r="F695" s="334" t="n">
        <v>3.47</v>
      </c>
      <c r="G695" s="334" t="inlineStr">
        <is>
          <t>200</t>
        </is>
      </c>
      <c r="H695" s="334" t="inlineStr">
        <is>
          <t>Tubo PVC</t>
        </is>
      </c>
      <c r="I695" s="340" t="n">
        <v>0.86</v>
      </c>
      <c r="J695" s="334" t="n">
        <v>2.38</v>
      </c>
      <c r="K695" s="334" t="n">
        <v>0.007752</v>
      </c>
      <c r="L695" s="334" t="inlineStr">
        <is>
          <t>PENDENTE</t>
        </is>
      </c>
    </row>
    <row r="696" ht="15" customHeight="1" s="290">
      <c r="A696" s="296" t="inlineStr">
        <is>
          <t>PANTANAL</t>
        </is>
      </c>
      <c r="B696" s="296" t="inlineStr">
        <is>
          <t>ESGOTO</t>
        </is>
      </c>
      <c r="C696" s="296" t="inlineStr">
        <is>
          <t>T-102</t>
        </is>
      </c>
      <c r="D696" s="349" t="inlineStr">
        <is>
          <t>PI 66</t>
        </is>
      </c>
      <c r="E696" s="349" t="inlineStr">
        <is>
          <t>PI 67</t>
        </is>
      </c>
      <c r="F696" s="349" t="n">
        <v>2</v>
      </c>
      <c r="G696" s="349" t="inlineStr">
        <is>
          <t>200</t>
        </is>
      </c>
      <c r="H696" s="349" t="inlineStr">
        <is>
          <t>Tubo PVC</t>
        </is>
      </c>
      <c r="I696" s="345" t="n">
        <v>0.86</v>
      </c>
      <c r="J696" s="349" t="n">
        <v>1.37</v>
      </c>
      <c r="K696" s="349" t="n">
        <v>0.01345</v>
      </c>
      <c r="L696" s="349" t="inlineStr">
        <is>
          <t>PENDENTE</t>
        </is>
      </c>
    </row>
    <row r="697" ht="15" customHeight="1" s="290">
      <c r="A697" s="295" t="inlineStr">
        <is>
          <t>PANTANAL</t>
        </is>
      </c>
      <c r="B697" s="295" t="inlineStr">
        <is>
          <t>ESGOTO</t>
        </is>
      </c>
      <c r="C697" s="295" t="inlineStr">
        <is>
          <t>T-103</t>
        </is>
      </c>
      <c r="D697" s="334" t="inlineStr">
        <is>
          <t>PI 68</t>
        </is>
      </c>
      <c r="E697" s="334" t="inlineStr">
        <is>
          <t>PI 109</t>
        </is>
      </c>
      <c r="F697" s="334" t="n">
        <v>11.23</v>
      </c>
      <c r="G697" s="334" t="inlineStr">
        <is>
          <t>200</t>
        </is>
      </c>
      <c r="H697" s="334" t="inlineStr">
        <is>
          <t>Tubo PVC</t>
        </is>
      </c>
      <c r="I697" s="340" t="n">
        <v>0.6</v>
      </c>
      <c r="J697" s="334" t="n">
        <v>5.39</v>
      </c>
      <c r="K697" s="334" t="n">
        <v>0.025957</v>
      </c>
      <c r="L697" s="334" t="inlineStr">
        <is>
          <t>PENDENTE</t>
        </is>
      </c>
    </row>
    <row r="698" ht="15" customHeight="1" s="290">
      <c r="A698" s="296" t="inlineStr">
        <is>
          <t>PANTANAL</t>
        </is>
      </c>
      <c r="B698" s="296" t="inlineStr">
        <is>
          <t>ESGOTO</t>
        </is>
      </c>
      <c r="C698" s="296" t="inlineStr">
        <is>
          <t>T-104</t>
        </is>
      </c>
      <c r="D698" s="349" t="inlineStr">
        <is>
          <t>PI 67</t>
        </is>
      </c>
      <c r="E698" s="349" t="inlineStr">
        <is>
          <t>PI 68</t>
        </is>
      </c>
      <c r="F698" s="349" t="n">
        <v>2.59</v>
      </c>
      <c r="G698" s="349" t="inlineStr">
        <is>
          <t>200</t>
        </is>
      </c>
      <c r="H698" s="349" t="inlineStr">
        <is>
          <t>Tubo PVC</t>
        </is>
      </c>
      <c r="I698" s="345" t="n">
        <v>0.73</v>
      </c>
      <c r="J698" s="349" t="n">
        <v>1.51</v>
      </c>
      <c r="K698" s="349" t="n">
        <v>0.269228</v>
      </c>
      <c r="L698" s="349" t="inlineStr">
        <is>
          <t>PENDENTE</t>
        </is>
      </c>
    </row>
    <row r="699" ht="15" customHeight="1" s="290">
      <c r="A699" s="295" t="inlineStr">
        <is>
          <t>PANTANAL</t>
        </is>
      </c>
      <c r="B699" s="295" t="inlineStr">
        <is>
          <t>ESGOTO</t>
        </is>
      </c>
      <c r="C699" s="295" t="inlineStr">
        <is>
          <t>T-105</t>
        </is>
      </c>
      <c r="D699" s="334" t="inlineStr">
        <is>
          <t>PI 67</t>
        </is>
      </c>
      <c r="E699" s="334" t="inlineStr">
        <is>
          <t>PI 68</t>
        </is>
      </c>
      <c r="F699" s="334" t="n">
        <v>1.56</v>
      </c>
      <c r="G699" s="334" t="inlineStr">
        <is>
          <t>200</t>
        </is>
      </c>
      <c r="H699" s="334" t="inlineStr">
        <is>
          <t>Tubo PVC</t>
        </is>
      </c>
      <c r="I699" s="340" t="n">
        <v>0.73</v>
      </c>
      <c r="J699" s="334" t="n">
        <v>0.91</v>
      </c>
      <c r="K699" s="334" t="n">
        <v>0.446987</v>
      </c>
      <c r="L699" s="334" t="inlineStr">
        <is>
          <t>PENDENTE</t>
        </is>
      </c>
    </row>
    <row r="700" ht="15" customHeight="1" s="290">
      <c r="A700" s="296" t="inlineStr">
        <is>
          <t>PANTANAL</t>
        </is>
      </c>
      <c r="B700" s="296" t="inlineStr">
        <is>
          <t>ESGOTO</t>
        </is>
      </c>
      <c r="C700" s="296" t="inlineStr">
        <is>
          <t>T-106</t>
        </is>
      </c>
      <c r="D700" s="349" t="inlineStr">
        <is>
          <t>PI 69</t>
        </is>
      </c>
      <c r="E700" s="349" t="inlineStr">
        <is>
          <t>PI 136</t>
        </is>
      </c>
      <c r="F700" s="349" t="n">
        <v>10.06</v>
      </c>
      <c r="G700" s="349" t="inlineStr">
        <is>
          <t>200</t>
        </is>
      </c>
      <c r="H700" s="349" t="inlineStr">
        <is>
          <t>Tubo PVC</t>
        </is>
      </c>
      <c r="I700" s="345" t="n">
        <v>0.5</v>
      </c>
      <c r="J700" s="349" t="n">
        <v>4.02</v>
      </c>
      <c r="K700" s="349" t="n">
        <v>0.028111</v>
      </c>
      <c r="L700" s="349" t="inlineStr">
        <is>
          <t>PENDENTE</t>
        </is>
      </c>
    </row>
    <row r="701" ht="15" customHeight="1" s="290">
      <c r="A701" s="295" t="inlineStr">
        <is>
          <t>PANTANAL</t>
        </is>
      </c>
      <c r="B701" s="295" t="inlineStr">
        <is>
          <t>ESGOTO</t>
        </is>
      </c>
      <c r="C701" s="295" t="inlineStr">
        <is>
          <t>T-107</t>
        </is>
      </c>
      <c r="D701" s="334" t="inlineStr">
        <is>
          <t>PI 68</t>
        </is>
      </c>
      <c r="E701" s="334" t="inlineStr">
        <is>
          <t>PI 69</t>
        </is>
      </c>
      <c r="F701" s="334" t="n">
        <v>1.08</v>
      </c>
      <c r="G701" s="334" t="inlineStr">
        <is>
          <t>200</t>
        </is>
      </c>
      <c r="H701" s="334" t="inlineStr">
        <is>
          <t>Tubo PVC</t>
        </is>
      </c>
      <c r="I701" s="340" t="n">
        <v>0.5</v>
      </c>
      <c r="J701" s="334" t="n">
        <v>0.43</v>
      </c>
      <c r="K701" s="334" t="n">
        <v>0.44537</v>
      </c>
      <c r="L701" s="334" t="inlineStr">
        <is>
          <t>PENDENTE</t>
        </is>
      </c>
    </row>
    <row r="702" ht="15" customHeight="1" s="290">
      <c r="A702" s="296" t="inlineStr">
        <is>
          <t>PANTANAL</t>
        </is>
      </c>
      <c r="B702" s="296" t="inlineStr">
        <is>
          <t>ESGOTO</t>
        </is>
      </c>
      <c r="C702" s="296" t="inlineStr">
        <is>
          <t>T-108</t>
        </is>
      </c>
      <c r="D702" s="349" t="inlineStr">
        <is>
          <t>PI 71</t>
        </is>
      </c>
      <c r="E702" s="349" t="inlineStr">
        <is>
          <t>PI 72</t>
        </is>
      </c>
      <c r="F702" s="349" t="n">
        <v>16.17</v>
      </c>
      <c r="G702" s="349" t="inlineStr">
        <is>
          <t>200</t>
        </is>
      </c>
      <c r="H702" s="349" t="inlineStr">
        <is>
          <t>Tubo PVC</t>
        </is>
      </c>
      <c r="I702" s="345" t="n">
        <v>0.6</v>
      </c>
      <c r="J702" s="349" t="n">
        <v>7.76</v>
      </c>
      <c r="K702" s="349" t="n">
        <v>0.066926</v>
      </c>
      <c r="L702" s="349" t="inlineStr">
        <is>
          <t>PENDENTE</t>
        </is>
      </c>
    </row>
    <row r="703" ht="15" customHeight="1" s="290">
      <c r="A703" s="295" t="inlineStr">
        <is>
          <t>PANTANAL</t>
        </is>
      </c>
      <c r="B703" s="295" t="inlineStr">
        <is>
          <t>ESGOTO</t>
        </is>
      </c>
      <c r="C703" s="295" t="inlineStr">
        <is>
          <t>T-109</t>
        </is>
      </c>
      <c r="D703" s="334" t="inlineStr">
        <is>
          <t>PI 71</t>
        </is>
      </c>
      <c r="E703" s="334" t="inlineStr">
        <is>
          <t>PI 63</t>
        </is>
      </c>
      <c r="F703" s="334" t="n">
        <v>1.55</v>
      </c>
      <c r="G703" s="334" t="inlineStr">
        <is>
          <t>200</t>
        </is>
      </c>
      <c r="H703" s="334" t="inlineStr">
        <is>
          <t>Tubo PVC</t>
        </is>
      </c>
      <c r="I703" s="340" t="n">
        <v>0.6</v>
      </c>
      <c r="J703" s="334" t="n">
        <v>0.74</v>
      </c>
      <c r="K703" s="334" t="n">
        <v>0.173613</v>
      </c>
      <c r="L703" s="334" t="inlineStr">
        <is>
          <t>PENDENTE</t>
        </is>
      </c>
    </row>
    <row r="704" ht="15" customHeight="1" s="290">
      <c r="A704" s="296" t="inlineStr">
        <is>
          <t>PANTANAL</t>
        </is>
      </c>
      <c r="B704" s="296" t="inlineStr">
        <is>
          <t>ESGOTO</t>
        </is>
      </c>
      <c r="C704" s="296" t="inlineStr">
        <is>
          <t>T-110</t>
        </is>
      </c>
      <c r="D704" s="349" t="inlineStr">
        <is>
          <t>PI 71</t>
        </is>
      </c>
      <c r="E704" s="349" t="inlineStr">
        <is>
          <t>PI 63</t>
        </is>
      </c>
      <c r="F704" s="349" t="n">
        <v>0.93</v>
      </c>
      <c r="G704" s="349" t="inlineStr">
        <is>
          <t>200</t>
        </is>
      </c>
      <c r="H704" s="349" t="inlineStr">
        <is>
          <t>Tubo PVC</t>
        </is>
      </c>
      <c r="I704" s="345" t="n">
        <v>0.6</v>
      </c>
      <c r="J704" s="349" t="n">
        <v>0.45</v>
      </c>
      <c r="K704" s="349" t="n">
        <v>0.289355</v>
      </c>
      <c r="L704" s="349" t="inlineStr">
        <is>
          <t>PENDENTE</t>
        </is>
      </c>
    </row>
    <row r="705" ht="15" customHeight="1" s="290">
      <c r="A705" s="295" t="inlineStr">
        <is>
          <t>PANTANAL</t>
        </is>
      </c>
      <c r="B705" s="295" t="inlineStr">
        <is>
          <t>ESGOTO</t>
        </is>
      </c>
      <c r="C705" s="295" t="inlineStr">
        <is>
          <t>T-111</t>
        </is>
      </c>
      <c r="D705" s="334" t="inlineStr">
        <is>
          <t>PI 72</t>
        </is>
      </c>
      <c r="E705" s="334" t="inlineStr">
        <is>
          <t>PI 73</t>
        </is>
      </c>
      <c r="F705" s="334" t="n">
        <v>3.74</v>
      </c>
      <c r="G705" s="334" t="inlineStr">
        <is>
          <t>200</t>
        </is>
      </c>
      <c r="H705" s="334" t="inlineStr">
        <is>
          <t>Tubo PVC</t>
        </is>
      </c>
      <c r="I705" s="340" t="n">
        <v>0.6</v>
      </c>
      <c r="J705" s="334" t="n">
        <v>1.8</v>
      </c>
      <c r="K705" s="334" t="n">
        <v>0.567059</v>
      </c>
      <c r="L705" s="334" t="inlineStr">
        <is>
          <t>PENDENTE</t>
        </is>
      </c>
    </row>
    <row r="706" ht="15" customHeight="1" s="290">
      <c r="A706" s="296" t="inlineStr">
        <is>
          <t>PANTANAL</t>
        </is>
      </c>
      <c r="B706" s="296" t="inlineStr">
        <is>
          <t>ESGOTO</t>
        </is>
      </c>
      <c r="C706" s="296" t="inlineStr">
        <is>
          <t>T-112</t>
        </is>
      </c>
      <c r="D706" s="349" t="inlineStr">
        <is>
          <t>PI 72</t>
        </is>
      </c>
      <c r="E706" s="349" t="inlineStr">
        <is>
          <t>PI 73</t>
        </is>
      </c>
      <c r="F706" s="349" t="n">
        <v>2</v>
      </c>
      <c r="G706" s="349" t="inlineStr">
        <is>
          <t>200</t>
        </is>
      </c>
      <c r="H706" s="349" t="inlineStr">
        <is>
          <t>Tubo PVC</t>
        </is>
      </c>
      <c r="I706" s="345" t="n">
        <v>0.6</v>
      </c>
      <c r="J706" s="349" t="n">
        <v>0.96</v>
      </c>
      <c r="K706" s="349" t="n">
        <v>1.0604</v>
      </c>
      <c r="L706" s="349" t="inlineStr">
        <is>
          <t>PENDENTE</t>
        </is>
      </c>
    </row>
    <row r="707" ht="15" customHeight="1" s="290">
      <c r="A707" s="295" t="inlineStr">
        <is>
          <t>PANTANAL</t>
        </is>
      </c>
      <c r="B707" s="295" t="inlineStr">
        <is>
          <t>ESGOTO</t>
        </is>
      </c>
      <c r="C707" s="295" t="inlineStr">
        <is>
          <t>T-113</t>
        </is>
      </c>
      <c r="D707" s="334" t="inlineStr">
        <is>
          <t>PI 73</t>
        </is>
      </c>
      <c r="E707" s="334" t="inlineStr">
        <is>
          <t>PV 12</t>
        </is>
      </c>
      <c r="F707" s="334" t="n">
        <v>39.73</v>
      </c>
      <c r="G707" s="334" t="inlineStr">
        <is>
          <t>200</t>
        </is>
      </c>
      <c r="H707" s="334" t="inlineStr">
        <is>
          <t>Tubo PVC</t>
        </is>
      </c>
      <c r="I707" s="340" t="n">
        <v>0.7</v>
      </c>
      <c r="J707" s="334" t="n">
        <v>22.25</v>
      </c>
      <c r="K707" s="334" t="n">
        <v>0.021923</v>
      </c>
      <c r="L707" s="334" t="inlineStr">
        <is>
          <t>PENDENTE</t>
        </is>
      </c>
    </row>
    <row r="708" ht="15" customHeight="1" s="290">
      <c r="A708" s="296" t="inlineStr">
        <is>
          <t>PANTANAL</t>
        </is>
      </c>
      <c r="B708" s="296" t="inlineStr">
        <is>
          <t>ESGOTO</t>
        </is>
      </c>
      <c r="C708" s="296" t="inlineStr">
        <is>
          <t>T-114</t>
        </is>
      </c>
      <c r="D708" s="349" t="inlineStr">
        <is>
          <t>PI 74</t>
        </is>
      </c>
      <c r="E708" s="349" t="inlineStr">
        <is>
          <t>PI 75</t>
        </is>
      </c>
      <c r="F708" s="349" t="n">
        <v>2.17</v>
      </c>
      <c r="G708" s="349" t="inlineStr">
        <is>
          <t>200</t>
        </is>
      </c>
      <c r="H708" s="349" t="inlineStr">
        <is>
          <t>Tubo PVC</t>
        </is>
      </c>
      <c r="I708" s="345" t="n">
        <v>0.72</v>
      </c>
      <c r="J708" s="349" t="n">
        <v>1.26</v>
      </c>
      <c r="K708" s="349" t="n">
        <v>0.095023</v>
      </c>
      <c r="L708" s="349" t="inlineStr">
        <is>
          <t>PENDENTE</t>
        </is>
      </c>
    </row>
    <row r="709" ht="15" customHeight="1" s="290">
      <c r="A709" s="295" t="inlineStr">
        <is>
          <t>PANTANAL</t>
        </is>
      </c>
      <c r="B709" s="295" t="inlineStr">
        <is>
          <t>ESGOTO</t>
        </is>
      </c>
      <c r="C709" s="295" t="inlineStr">
        <is>
          <t>T-115</t>
        </is>
      </c>
      <c r="D709" s="334" t="inlineStr">
        <is>
          <t>PI 75</t>
        </is>
      </c>
      <c r="E709" s="334" t="inlineStr">
        <is>
          <t>PI 76</t>
        </is>
      </c>
      <c r="F709" s="334" t="n">
        <v>9.460000000000001</v>
      </c>
      <c r="G709" s="334" t="inlineStr">
        <is>
          <t>200</t>
        </is>
      </c>
      <c r="H709" s="334" t="inlineStr">
        <is>
          <t>Tubo PVC</t>
        </is>
      </c>
      <c r="I709" s="340" t="n">
        <v>0.6</v>
      </c>
      <c r="J709" s="334" t="n">
        <v>4.54</v>
      </c>
      <c r="K709" s="334" t="n">
        <v>0.037294</v>
      </c>
      <c r="L709" s="334" t="inlineStr">
        <is>
          <t>PENDENTE</t>
        </is>
      </c>
    </row>
    <row r="710" ht="15" customHeight="1" s="290">
      <c r="A710" s="296" t="inlineStr">
        <is>
          <t>PANTANAL</t>
        </is>
      </c>
      <c r="B710" s="296" t="inlineStr">
        <is>
          <t>ESGOTO</t>
        </is>
      </c>
      <c r="C710" s="296" t="inlineStr">
        <is>
          <t>T-116</t>
        </is>
      </c>
      <c r="D710" s="349" t="inlineStr">
        <is>
          <t>PI 76</t>
        </is>
      </c>
      <c r="E710" s="349" t="inlineStr">
        <is>
          <t>PI 75</t>
        </is>
      </c>
      <c r="F710" s="349" t="n">
        <v>2</v>
      </c>
      <c r="G710" s="349" t="inlineStr">
        <is>
          <t>200</t>
        </is>
      </c>
      <c r="H710" s="349" t="inlineStr">
        <is>
          <t>Tubo PVC</t>
        </is>
      </c>
      <c r="I710" s="345" t="n">
        <v>0.6</v>
      </c>
      <c r="J710" s="349" t="n">
        <v>0.96</v>
      </c>
      <c r="K710" s="349" t="n">
        <v>0.1764</v>
      </c>
      <c r="L710" s="349" t="inlineStr">
        <is>
          <t>PENDENTE</t>
        </is>
      </c>
    </row>
    <row r="711" ht="15" customHeight="1" s="290">
      <c r="A711" s="295" t="inlineStr">
        <is>
          <t>PANTANAL</t>
        </is>
      </c>
      <c r="B711" s="295" t="inlineStr">
        <is>
          <t>ESGOTO</t>
        </is>
      </c>
      <c r="C711" s="295" t="inlineStr">
        <is>
          <t>T-117</t>
        </is>
      </c>
      <c r="D711" s="334" t="inlineStr">
        <is>
          <t>PI 75</t>
        </is>
      </c>
      <c r="E711" s="334" t="inlineStr">
        <is>
          <t>PI 74</t>
        </is>
      </c>
      <c r="F711" s="334" t="n">
        <v>1.3</v>
      </c>
      <c r="G711" s="334" t="inlineStr">
        <is>
          <t>200</t>
        </is>
      </c>
      <c r="H711" s="334" t="inlineStr">
        <is>
          <t>Tubo PVC</t>
        </is>
      </c>
      <c r="I711" s="340" t="n">
        <v>0.72</v>
      </c>
      <c r="J711" s="334" t="n">
        <v>0.75</v>
      </c>
      <c r="K711" s="334" t="n">
        <v>0.158615</v>
      </c>
      <c r="L711" s="334" t="inlineStr">
        <is>
          <t>PENDENTE</t>
        </is>
      </c>
    </row>
    <row r="712" ht="15" customHeight="1" s="290">
      <c r="A712" s="296" t="inlineStr">
        <is>
          <t>PANTANAL</t>
        </is>
      </c>
      <c r="B712" s="296" t="inlineStr">
        <is>
          <t>ESGOTO</t>
        </is>
      </c>
      <c r="C712" s="296" t="inlineStr">
        <is>
          <t>T-118</t>
        </is>
      </c>
      <c r="D712" s="349" t="inlineStr">
        <is>
          <t>PI 76</t>
        </is>
      </c>
      <c r="E712" s="349" t="inlineStr">
        <is>
          <t>PI 77</t>
        </is>
      </c>
      <c r="F712" s="349" t="n">
        <v>19.73</v>
      </c>
      <c r="G712" s="349" t="inlineStr">
        <is>
          <t>200</t>
        </is>
      </c>
      <c r="H712" s="349" t="inlineStr">
        <is>
          <t>Tubo PVC</t>
        </is>
      </c>
      <c r="I712" s="345" t="n">
        <v>0.6</v>
      </c>
      <c r="J712" s="349" t="n">
        <v>9.470000000000001</v>
      </c>
      <c r="K712" s="349" t="n">
        <v>0.08189100000000001</v>
      </c>
      <c r="L712" s="349" t="inlineStr">
        <is>
          <t>PENDENTE</t>
        </is>
      </c>
    </row>
    <row r="713" ht="15" customHeight="1" s="290">
      <c r="A713" s="295" t="inlineStr">
        <is>
          <t>PANTANAL</t>
        </is>
      </c>
      <c r="B713" s="295" t="inlineStr">
        <is>
          <t>ESGOTO</t>
        </is>
      </c>
      <c r="C713" s="295" t="inlineStr">
        <is>
          <t>T-119</t>
        </is>
      </c>
      <c r="D713" s="334" t="inlineStr">
        <is>
          <t>PI 78</t>
        </is>
      </c>
      <c r="E713" s="334" t="inlineStr">
        <is>
          <t>PI 76</t>
        </is>
      </c>
      <c r="F713" s="334" t="n">
        <v>6.45</v>
      </c>
      <c r="G713" s="334" t="inlineStr">
        <is>
          <t>200</t>
        </is>
      </c>
      <c r="H713" s="334" t="inlineStr">
        <is>
          <t>Tubo PVC</t>
        </is>
      </c>
      <c r="I713" s="340" t="n">
        <v>0.6</v>
      </c>
      <c r="J713" s="334" t="n">
        <v>3.1</v>
      </c>
      <c r="K713" s="334" t="n">
        <v>0.006496</v>
      </c>
      <c r="L713" s="334" t="inlineStr">
        <is>
          <t>PENDENTE</t>
        </is>
      </c>
    </row>
    <row r="714" ht="15" customHeight="1" s="290">
      <c r="A714" s="296" t="inlineStr">
        <is>
          <t>PANTANAL</t>
        </is>
      </c>
      <c r="B714" s="296" t="inlineStr">
        <is>
          <t>ESGOTO</t>
        </is>
      </c>
      <c r="C714" s="296" t="inlineStr">
        <is>
          <t>T-120</t>
        </is>
      </c>
      <c r="D714" s="349" t="inlineStr">
        <is>
          <t>PI 78</t>
        </is>
      </c>
      <c r="E714" s="349" t="inlineStr">
        <is>
          <t>PI 76</t>
        </is>
      </c>
      <c r="F714" s="349" t="n">
        <v>2</v>
      </c>
      <c r="G714" s="349" t="inlineStr">
        <is>
          <t>200</t>
        </is>
      </c>
      <c r="H714" s="349" t="inlineStr">
        <is>
          <t>Tubo PVC</t>
        </is>
      </c>
      <c r="I714" s="345" t="n">
        <v>0.6</v>
      </c>
      <c r="J714" s="349" t="n">
        <v>0.96</v>
      </c>
      <c r="K714" s="349" t="n">
        <v>0.02095</v>
      </c>
      <c r="L714" s="349" t="inlineStr">
        <is>
          <t>PENDENTE</t>
        </is>
      </c>
    </row>
    <row r="715" ht="15" customHeight="1" s="290">
      <c r="A715" s="295" t="inlineStr">
        <is>
          <t>PANTANAL</t>
        </is>
      </c>
      <c r="B715" s="295" t="inlineStr">
        <is>
          <t>ESGOTO</t>
        </is>
      </c>
      <c r="C715" s="295" t="inlineStr">
        <is>
          <t>T-121</t>
        </is>
      </c>
      <c r="D715" s="334" t="inlineStr">
        <is>
          <t>PI 77</t>
        </is>
      </c>
      <c r="E715" s="334" t="inlineStr">
        <is>
          <t>PI 79</t>
        </is>
      </c>
      <c r="F715" s="334" t="n">
        <v>1.34</v>
      </c>
      <c r="G715" s="334" t="inlineStr">
        <is>
          <t>200</t>
        </is>
      </c>
      <c r="H715" s="334" t="inlineStr">
        <is>
          <t>Tubo PVC</t>
        </is>
      </c>
      <c r="I715" s="340" t="n">
        <v>0.6</v>
      </c>
      <c r="J715" s="334" t="n">
        <v>0.64</v>
      </c>
      <c r="K715" s="334" t="n">
        <v>0.07753699999999999</v>
      </c>
      <c r="L715" s="334" t="inlineStr">
        <is>
          <t>PENDENTE</t>
        </is>
      </c>
    </row>
    <row r="716" ht="15" customHeight="1" s="290">
      <c r="A716" s="296" t="inlineStr">
        <is>
          <t>PANTANAL</t>
        </is>
      </c>
      <c r="B716" s="296" t="inlineStr">
        <is>
          <t>ESGOTO</t>
        </is>
      </c>
      <c r="C716" s="296" t="inlineStr">
        <is>
          <t>T-122</t>
        </is>
      </c>
      <c r="D716" s="349" t="inlineStr">
        <is>
          <t>PI 79</t>
        </is>
      </c>
      <c r="E716" s="349" t="inlineStr">
        <is>
          <t>PI 77</t>
        </is>
      </c>
      <c r="F716" s="349" t="n">
        <v>0.8100000000000001</v>
      </c>
      <c r="G716" s="349" t="inlineStr">
        <is>
          <t>200</t>
        </is>
      </c>
      <c r="H716" s="349" t="inlineStr">
        <is>
          <t>Tubo PVC</t>
        </is>
      </c>
      <c r="I716" s="345" t="n">
        <v>0.6</v>
      </c>
      <c r="J716" s="349" t="n">
        <v>0.39</v>
      </c>
      <c r="K716" s="349" t="n">
        <v>0.128272</v>
      </c>
      <c r="L716" s="349" t="inlineStr">
        <is>
          <t>PENDENTE</t>
        </is>
      </c>
    </row>
    <row r="717" ht="15" customHeight="1" s="290">
      <c r="A717" s="295" t="inlineStr">
        <is>
          <t>PANTANAL</t>
        </is>
      </c>
      <c r="B717" s="295" t="inlineStr">
        <is>
          <t>ESGOTO</t>
        </is>
      </c>
      <c r="C717" s="295" t="inlineStr">
        <is>
          <t>T-123</t>
        </is>
      </c>
      <c r="D717" s="334" t="inlineStr">
        <is>
          <t>PI 58</t>
        </is>
      </c>
      <c r="E717" s="334" t="inlineStr">
        <is>
          <t>PI 79</t>
        </is>
      </c>
      <c r="F717" s="334" t="n">
        <v>22.39</v>
      </c>
      <c r="G717" s="334" t="inlineStr">
        <is>
          <t>200</t>
        </is>
      </c>
      <c r="H717" s="334" t="inlineStr">
        <is>
          <t>Tubo PVC</t>
        </is>
      </c>
      <c r="I717" s="340" t="n">
        <v>0.6</v>
      </c>
      <c r="J717" s="334" t="n">
        <v>10.75</v>
      </c>
      <c r="K717" s="334" t="n">
        <v>0.002023</v>
      </c>
      <c r="L717" s="334" t="inlineStr">
        <is>
          <t>PENDENTE</t>
        </is>
      </c>
    </row>
    <row r="718" ht="15" customHeight="1" s="290">
      <c r="A718" s="296" t="inlineStr">
        <is>
          <t>PANTANAL</t>
        </is>
      </c>
      <c r="B718" s="296" t="inlineStr">
        <is>
          <t>ESGOTO</t>
        </is>
      </c>
      <c r="C718" s="296" t="inlineStr">
        <is>
          <t>T-124</t>
        </is>
      </c>
      <c r="D718" s="349" t="inlineStr">
        <is>
          <t>PI 80</t>
        </is>
      </c>
      <c r="E718" s="349" t="inlineStr">
        <is>
          <t>PI 81</t>
        </is>
      </c>
      <c r="F718" s="349" t="n">
        <v>5.32</v>
      </c>
      <c r="G718" s="349" t="inlineStr">
        <is>
          <t>200</t>
        </is>
      </c>
      <c r="H718" s="349" t="inlineStr">
        <is>
          <t>Tubo PVC</t>
        </is>
      </c>
      <c r="I718" s="345" t="n">
        <v>0.6</v>
      </c>
      <c r="J718" s="349" t="n">
        <v>2.55</v>
      </c>
      <c r="K718" s="349" t="n">
        <v>0.065038</v>
      </c>
      <c r="L718" s="349" t="inlineStr">
        <is>
          <t>PENDENTE</t>
        </is>
      </c>
    </row>
    <row r="719" ht="15" customHeight="1" s="290">
      <c r="A719" s="295" t="inlineStr">
        <is>
          <t>PANTANAL</t>
        </is>
      </c>
      <c r="B719" s="295" t="inlineStr">
        <is>
          <t>ESGOTO</t>
        </is>
      </c>
      <c r="C719" s="295" t="inlineStr">
        <is>
          <t>T-125</t>
        </is>
      </c>
      <c r="D719" s="334" t="inlineStr">
        <is>
          <t>PI 80</t>
        </is>
      </c>
      <c r="E719" s="334" t="inlineStr">
        <is>
          <t>PI 81</t>
        </is>
      </c>
      <c r="F719" s="334" t="n">
        <v>2</v>
      </c>
      <c r="G719" s="334" t="inlineStr">
        <is>
          <t>200</t>
        </is>
      </c>
      <c r="H719" s="334" t="inlineStr">
        <is>
          <t>Tubo PVC</t>
        </is>
      </c>
      <c r="I719" s="340" t="n">
        <v>0.6</v>
      </c>
      <c r="J719" s="334" t="n">
        <v>0.96</v>
      </c>
      <c r="K719" s="334" t="n">
        <v>0.173</v>
      </c>
      <c r="L719" s="334" t="inlineStr">
        <is>
          <t>PENDENTE</t>
        </is>
      </c>
    </row>
    <row r="720" ht="15" customHeight="1" s="290">
      <c r="A720" s="296" t="inlineStr">
        <is>
          <t>PANTANAL</t>
        </is>
      </c>
      <c r="B720" s="296" t="inlineStr">
        <is>
          <t>ESGOTO</t>
        </is>
      </c>
      <c r="C720" s="296" t="inlineStr">
        <is>
          <t>T-126</t>
        </is>
      </c>
      <c r="D720" s="349" t="inlineStr">
        <is>
          <t>PI 81</t>
        </is>
      </c>
      <c r="E720" s="349" t="inlineStr">
        <is>
          <t>PI 82</t>
        </is>
      </c>
      <c r="F720" s="349" t="n">
        <v>0.42</v>
      </c>
      <c r="G720" s="349" t="inlineStr">
        <is>
          <t>200</t>
        </is>
      </c>
      <c r="H720" s="349" t="inlineStr">
        <is>
          <t>Tubo PVC</t>
        </is>
      </c>
      <c r="I720" s="345" t="n">
        <v>0.6</v>
      </c>
      <c r="J720" s="349" t="n">
        <v>0.2</v>
      </c>
      <c r="K720" s="349" t="n">
        <v>0.028095</v>
      </c>
      <c r="L720" s="349" t="inlineStr">
        <is>
          <t>PENDENTE</t>
        </is>
      </c>
    </row>
    <row r="721" ht="15" customHeight="1" s="290">
      <c r="A721" s="295" t="inlineStr">
        <is>
          <t>PANTANAL</t>
        </is>
      </c>
      <c r="B721" s="295" t="inlineStr">
        <is>
          <t>ESGOTO</t>
        </is>
      </c>
      <c r="C721" s="295" t="inlineStr">
        <is>
          <t>T-127</t>
        </is>
      </c>
      <c r="D721" s="334" t="inlineStr">
        <is>
          <t>PI 81</t>
        </is>
      </c>
      <c r="E721" s="334" t="inlineStr">
        <is>
          <t>PI 82</t>
        </is>
      </c>
      <c r="F721" s="334" t="n">
        <v>0.25</v>
      </c>
      <c r="G721" s="334" t="inlineStr">
        <is>
          <t>200</t>
        </is>
      </c>
      <c r="H721" s="334" t="inlineStr">
        <is>
          <t>Tubo PVC</t>
        </is>
      </c>
      <c r="I721" s="340" t="n">
        <v>0.6</v>
      </c>
      <c r="J721" s="334" t="n">
        <v>0.12</v>
      </c>
      <c r="K721" s="334" t="n">
        <v>0.0472</v>
      </c>
      <c r="L721" s="334" t="inlineStr">
        <is>
          <t>PENDENTE</t>
        </is>
      </c>
    </row>
    <row r="722" ht="15" customHeight="1" s="290">
      <c r="A722" s="296" t="inlineStr">
        <is>
          <t>PANTANAL</t>
        </is>
      </c>
      <c r="B722" s="296" t="inlineStr">
        <is>
          <t>ESGOTO</t>
        </is>
      </c>
      <c r="C722" s="296" t="inlineStr">
        <is>
          <t>T-128</t>
        </is>
      </c>
      <c r="D722" s="349" t="inlineStr">
        <is>
          <t>PI 82</t>
        </is>
      </c>
      <c r="E722" s="349" t="inlineStr">
        <is>
          <t>PI 83</t>
        </is>
      </c>
      <c r="F722" s="349" t="n">
        <v>14.9</v>
      </c>
      <c r="G722" s="349" t="inlineStr">
        <is>
          <t>200</t>
        </is>
      </c>
      <c r="H722" s="349" t="inlineStr">
        <is>
          <t>Tubo PVC</t>
        </is>
      </c>
      <c r="I722" s="345" t="n">
        <v>0.6</v>
      </c>
      <c r="J722" s="349" t="n">
        <v>7.15</v>
      </c>
      <c r="K722" s="349" t="n">
        <v>0.015309</v>
      </c>
      <c r="L722" s="349" t="inlineStr">
        <is>
          <t>PENDENTE</t>
        </is>
      </c>
    </row>
    <row r="723" ht="15" customHeight="1" s="290">
      <c r="A723" s="295" t="inlineStr">
        <is>
          <t>PANTANAL</t>
        </is>
      </c>
      <c r="B723" s="295" t="inlineStr">
        <is>
          <t>ESGOTO</t>
        </is>
      </c>
      <c r="C723" s="295" t="inlineStr">
        <is>
          <t>T-129</t>
        </is>
      </c>
      <c r="D723" s="334" t="inlineStr">
        <is>
          <t>PI 80</t>
        </is>
      </c>
      <c r="E723" s="334" t="inlineStr">
        <is>
          <t>PI 84</t>
        </is>
      </c>
      <c r="F723" s="334" t="n">
        <v>3.48</v>
      </c>
      <c r="G723" s="334" t="inlineStr">
        <is>
          <t>200</t>
        </is>
      </c>
      <c r="H723" s="334" t="inlineStr">
        <is>
          <t>Tubo PVC</t>
        </is>
      </c>
      <c r="I723" s="340" t="n">
        <v>0.6</v>
      </c>
      <c r="J723" s="334" t="n">
        <v>1.67</v>
      </c>
      <c r="K723" s="334" t="n">
        <v>0.005</v>
      </c>
      <c r="L723" s="334" t="inlineStr">
        <is>
          <t>PENDENTE</t>
        </is>
      </c>
    </row>
    <row r="724" ht="15" customHeight="1" s="290">
      <c r="A724" s="296" t="inlineStr">
        <is>
          <t>PANTANAL</t>
        </is>
      </c>
      <c r="B724" s="296" t="inlineStr">
        <is>
          <t>ESGOTO</t>
        </is>
      </c>
      <c r="C724" s="296" t="inlineStr">
        <is>
          <t>T-130</t>
        </is>
      </c>
      <c r="D724" s="349" t="inlineStr">
        <is>
          <t>PI 80</t>
        </is>
      </c>
      <c r="E724" s="349" t="inlineStr">
        <is>
          <t>PI 84</t>
        </is>
      </c>
      <c r="F724" s="349" t="n">
        <v>2</v>
      </c>
      <c r="G724" s="349" t="inlineStr">
        <is>
          <t>200</t>
        </is>
      </c>
      <c r="H724" s="349" t="inlineStr">
        <is>
          <t>Tubo PVC</t>
        </is>
      </c>
      <c r="I724" s="345" t="n">
        <v>0.6</v>
      </c>
      <c r="J724" s="349" t="n">
        <v>0.96</v>
      </c>
      <c r="K724" s="349" t="n">
        <v>0.00015</v>
      </c>
      <c r="L724" s="349" t="inlineStr">
        <is>
          <t>PENDENTE</t>
        </is>
      </c>
    </row>
    <row r="725" ht="15" customHeight="1" s="290">
      <c r="A725" s="295" t="inlineStr">
        <is>
          <t>PANTANAL</t>
        </is>
      </c>
      <c r="B725" s="295" t="inlineStr">
        <is>
          <t>ESGOTO</t>
        </is>
      </c>
      <c r="C725" s="295" t="inlineStr">
        <is>
          <t>T-131</t>
        </is>
      </c>
      <c r="D725" s="334" t="inlineStr">
        <is>
          <t>PI 84</t>
        </is>
      </c>
      <c r="E725" s="334" t="inlineStr">
        <is>
          <t>PI 85</t>
        </is>
      </c>
      <c r="F725" s="334" t="n">
        <v>12.37</v>
      </c>
      <c r="G725" s="334" t="inlineStr">
        <is>
          <t>200</t>
        </is>
      </c>
      <c r="H725" s="334" t="inlineStr">
        <is>
          <t>Tubo PVC</t>
        </is>
      </c>
      <c r="I725" s="340" t="n">
        <v>0.6</v>
      </c>
      <c r="J725" s="334" t="n">
        <v>5.94</v>
      </c>
      <c r="K725" s="334" t="n">
        <v>0.019361</v>
      </c>
      <c r="L725" s="334" t="inlineStr">
        <is>
          <t>PENDENTE</t>
        </is>
      </c>
    </row>
    <row r="726" ht="15" customHeight="1" s="290">
      <c r="A726" s="296" t="inlineStr">
        <is>
          <t>PANTANAL</t>
        </is>
      </c>
      <c r="B726" s="296" t="inlineStr">
        <is>
          <t>ESGOTO</t>
        </is>
      </c>
      <c r="C726" s="296" t="inlineStr">
        <is>
          <t>T-132</t>
        </is>
      </c>
      <c r="D726" s="349" t="inlineStr">
        <is>
          <t>PI 86</t>
        </is>
      </c>
      <c r="E726" s="349" t="inlineStr">
        <is>
          <t>PI 127</t>
        </is>
      </c>
      <c r="F726" s="349" t="n">
        <v>12.82</v>
      </c>
      <c r="G726" s="349" t="inlineStr">
        <is>
          <t>200</t>
        </is>
      </c>
      <c r="H726" s="349" t="inlineStr">
        <is>
          <t>Tubo PVC</t>
        </is>
      </c>
      <c r="I726" s="345" t="n">
        <v>0.3</v>
      </c>
      <c r="J726" s="349" t="n">
        <v>3.13</v>
      </c>
      <c r="K726" s="349" t="n">
        <v>0.067192</v>
      </c>
      <c r="L726" s="349" t="inlineStr">
        <is>
          <t>PENDENTE</t>
        </is>
      </c>
    </row>
    <row r="727" ht="15" customHeight="1" s="290">
      <c r="A727" s="295" t="inlineStr">
        <is>
          <t>PANTANAL</t>
        </is>
      </c>
      <c r="B727" s="295" t="inlineStr">
        <is>
          <t>ESGOTO</t>
        </is>
      </c>
      <c r="C727" s="295" t="inlineStr">
        <is>
          <t>T-133</t>
        </is>
      </c>
      <c r="D727" s="334" t="inlineStr">
        <is>
          <t>PI 85</t>
        </is>
      </c>
      <c r="E727" s="334" t="inlineStr">
        <is>
          <t>PI 86</t>
        </is>
      </c>
      <c r="F727" s="334" t="n">
        <v>12.33</v>
      </c>
      <c r="G727" s="334" t="inlineStr">
        <is>
          <t>200</t>
        </is>
      </c>
      <c r="H727" s="334" t="inlineStr">
        <is>
          <t>Tubo PVC</t>
        </is>
      </c>
      <c r="I727" s="340" t="n">
        <v>0.6</v>
      </c>
      <c r="J727" s="334" t="n">
        <v>5.92</v>
      </c>
      <c r="K727" s="334" t="n">
        <v>0.017161</v>
      </c>
      <c r="L727" s="334" t="inlineStr">
        <is>
          <t>PENDENTE</t>
        </is>
      </c>
    </row>
    <row r="728" ht="15" customHeight="1" s="290">
      <c r="A728" s="296" t="inlineStr">
        <is>
          <t>PANTANAL</t>
        </is>
      </c>
      <c r="B728" s="296" t="inlineStr">
        <is>
          <t>ESGOTO</t>
        </is>
      </c>
      <c r="C728" s="296" t="inlineStr">
        <is>
          <t>T-134</t>
        </is>
      </c>
      <c r="D728" s="349" t="inlineStr">
        <is>
          <t>PI 86</t>
        </is>
      </c>
      <c r="E728" s="349" t="inlineStr">
        <is>
          <t>PI 87</t>
        </is>
      </c>
      <c r="F728" s="349" t="n">
        <v>10.99</v>
      </c>
      <c r="G728" s="349" t="inlineStr">
        <is>
          <t>200</t>
        </is>
      </c>
      <c r="H728" s="349" t="inlineStr">
        <is>
          <t>Tubo PVC</t>
        </is>
      </c>
      <c r="I728" s="345" t="n">
        <v>0.66</v>
      </c>
      <c r="J728" s="349" t="n">
        <v>5.81</v>
      </c>
      <c r="K728" s="349" t="n">
        <v>0.005869</v>
      </c>
      <c r="L728" s="349" t="inlineStr">
        <is>
          <t>PENDENTE</t>
        </is>
      </c>
    </row>
    <row r="729" ht="15" customHeight="1" s="290">
      <c r="A729" s="295" t="inlineStr">
        <is>
          <t>PANTANAL</t>
        </is>
      </c>
      <c r="B729" s="295" t="inlineStr">
        <is>
          <t>ESGOTO</t>
        </is>
      </c>
      <c r="C729" s="295" t="inlineStr">
        <is>
          <t>T-135</t>
        </is>
      </c>
      <c r="D729" s="334" t="inlineStr">
        <is>
          <t>PI 87</t>
        </is>
      </c>
      <c r="E729" s="334" t="inlineStr">
        <is>
          <t>PV 15</t>
        </is>
      </c>
      <c r="F729" s="334" t="n">
        <v>19.25</v>
      </c>
      <c r="G729" s="334" t="inlineStr">
        <is>
          <t>200</t>
        </is>
      </c>
      <c r="H729" s="334" t="inlineStr">
        <is>
          <t>Tubo PVC</t>
        </is>
      </c>
      <c r="I729" s="340" t="n">
        <v>0.76</v>
      </c>
      <c r="J729" s="334" t="n">
        <v>11.71</v>
      </c>
      <c r="K729" s="334" t="n">
        <v>0.033034</v>
      </c>
      <c r="L729" s="334" t="inlineStr">
        <is>
          <t>PENDENTE</t>
        </is>
      </c>
    </row>
    <row r="730" ht="15" customHeight="1" s="290">
      <c r="A730" s="296" t="inlineStr">
        <is>
          <t>PANTANAL</t>
        </is>
      </c>
      <c r="B730" s="296" t="inlineStr">
        <is>
          <t>ESGOTO</t>
        </is>
      </c>
      <c r="C730" s="296" t="inlineStr">
        <is>
          <t>T-136</t>
        </is>
      </c>
      <c r="D730" s="349" t="inlineStr">
        <is>
          <t>PI 83</t>
        </is>
      </c>
      <c r="E730" s="349" t="inlineStr">
        <is>
          <t>PV 14</t>
        </is>
      </c>
      <c r="F730" s="349" t="n">
        <v>9.359999999999999</v>
      </c>
      <c r="G730" s="349" t="inlineStr">
        <is>
          <t>200</t>
        </is>
      </c>
      <c r="H730" s="349" t="inlineStr">
        <is>
          <t>Tubo PVC</t>
        </is>
      </c>
      <c r="I730" s="345" t="n">
        <v>0.7</v>
      </c>
      <c r="J730" s="349" t="n">
        <v>5.24</v>
      </c>
      <c r="K730" s="349" t="n">
        <v>0.019647</v>
      </c>
      <c r="L730" s="349" t="inlineStr">
        <is>
          <t>PENDENTE</t>
        </is>
      </c>
    </row>
    <row r="731" ht="15" customHeight="1" s="290">
      <c r="A731" s="295" t="inlineStr">
        <is>
          <t>PANTANAL</t>
        </is>
      </c>
      <c r="B731" s="295" t="inlineStr">
        <is>
          <t>ESGOTO</t>
        </is>
      </c>
      <c r="C731" s="295" t="inlineStr">
        <is>
          <t>T-137</t>
        </is>
      </c>
      <c r="D731" s="334" t="inlineStr">
        <is>
          <t>PI 83</t>
        </is>
      </c>
      <c r="E731" s="334" t="inlineStr">
        <is>
          <t>PV 14</t>
        </is>
      </c>
      <c r="F731" s="334" t="n">
        <v>2</v>
      </c>
      <c r="G731" s="334" t="inlineStr">
        <is>
          <t>200</t>
        </is>
      </c>
      <c r="H731" s="334" t="inlineStr">
        <is>
          <t>Tubo PVC</t>
        </is>
      </c>
      <c r="I731" s="340" t="n">
        <v>0.7</v>
      </c>
      <c r="J731" s="334" t="n">
        <v>1.12</v>
      </c>
      <c r="K731" s="334" t="n">
        <v>0.09195</v>
      </c>
      <c r="L731" s="334" t="inlineStr">
        <is>
          <t>PENDENTE</t>
        </is>
      </c>
    </row>
    <row r="732" ht="15" customHeight="1" s="290">
      <c r="A732" s="296" t="inlineStr">
        <is>
          <t>PANTANAL</t>
        </is>
      </c>
      <c r="B732" s="296" t="inlineStr">
        <is>
          <t>ESGOTO</t>
        </is>
      </c>
      <c r="C732" s="296" t="inlineStr">
        <is>
          <t>T-138</t>
        </is>
      </c>
      <c r="D732" s="349" t="inlineStr">
        <is>
          <t>PI 80</t>
        </is>
      </c>
      <c r="E732" s="349" t="inlineStr">
        <is>
          <t>PI 88</t>
        </is>
      </c>
      <c r="F732" s="349" t="n">
        <v>4.21</v>
      </c>
      <c r="G732" s="349" t="inlineStr">
        <is>
          <t>200</t>
        </is>
      </c>
      <c r="H732" s="349" t="inlineStr">
        <is>
          <t>Tubo PVC</t>
        </is>
      </c>
      <c r="I732" s="345" t="n">
        <v>0.6</v>
      </c>
      <c r="J732" s="349" t="n">
        <v>2.02</v>
      </c>
      <c r="K732" s="349" t="n">
        <v>0.1419</v>
      </c>
      <c r="L732" s="349" t="inlineStr">
        <is>
          <t>PENDENTE</t>
        </is>
      </c>
    </row>
    <row r="733" ht="15" customHeight="1" s="290">
      <c r="A733" s="295" t="inlineStr">
        <is>
          <t>PANTANAL</t>
        </is>
      </c>
      <c r="B733" s="295" t="inlineStr">
        <is>
          <t>ESGOTO</t>
        </is>
      </c>
      <c r="C733" s="295" t="inlineStr">
        <is>
          <t>T-139</t>
        </is>
      </c>
      <c r="D733" s="334" t="inlineStr">
        <is>
          <t>PI 88</t>
        </is>
      </c>
      <c r="E733" s="334" t="inlineStr">
        <is>
          <t>PI 80</t>
        </is>
      </c>
      <c r="F733" s="334" t="n">
        <v>2</v>
      </c>
      <c r="G733" s="334" t="inlineStr">
        <is>
          <t>200</t>
        </is>
      </c>
      <c r="H733" s="334" t="inlineStr">
        <is>
          <t>Tubo PVC</t>
        </is>
      </c>
      <c r="I733" s="340" t="n">
        <v>0.6</v>
      </c>
      <c r="J733" s="334" t="n">
        <v>0.96</v>
      </c>
      <c r="K733" s="334" t="n">
        <v>0.2987</v>
      </c>
      <c r="L733" s="334" t="inlineStr">
        <is>
          <t>PENDENTE</t>
        </is>
      </c>
    </row>
    <row r="734" ht="15" customHeight="1" s="290">
      <c r="A734" s="296" t="inlineStr">
        <is>
          <t>PANTANAL</t>
        </is>
      </c>
      <c r="B734" s="296" t="inlineStr">
        <is>
          <t>ESGOTO</t>
        </is>
      </c>
      <c r="C734" s="296" t="inlineStr">
        <is>
          <t>T-140</t>
        </is>
      </c>
      <c r="D734" s="349" t="inlineStr">
        <is>
          <t>PI 88</t>
        </is>
      </c>
      <c r="E734" s="349" t="inlineStr">
        <is>
          <t>PI 89</t>
        </is>
      </c>
      <c r="F734" s="349" t="n">
        <v>16.55</v>
      </c>
      <c r="G734" s="349" t="inlineStr">
        <is>
          <t>200</t>
        </is>
      </c>
      <c r="H734" s="349" t="inlineStr">
        <is>
          <t>Tubo PVC</t>
        </is>
      </c>
      <c r="I734" s="345" t="n">
        <v>0.6</v>
      </c>
      <c r="J734" s="349" t="n">
        <v>7.94</v>
      </c>
      <c r="K734" s="349" t="n">
        <v>0.070562</v>
      </c>
      <c r="L734" s="349" t="inlineStr">
        <is>
          <t>PENDENTE</t>
        </is>
      </c>
    </row>
    <row r="735" ht="15" customHeight="1" s="290">
      <c r="A735" s="295" t="inlineStr">
        <is>
          <t>PANTANAL</t>
        </is>
      </c>
      <c r="B735" s="295" t="inlineStr">
        <is>
          <t>ESGOTO</t>
        </is>
      </c>
      <c r="C735" s="295" t="inlineStr">
        <is>
          <t>T-141</t>
        </is>
      </c>
      <c r="D735" s="334" t="inlineStr">
        <is>
          <t>PI 92</t>
        </is>
      </c>
      <c r="E735" s="334" t="inlineStr">
        <is>
          <t>PI 90</t>
        </is>
      </c>
      <c r="F735" s="334" t="n">
        <v>16.4</v>
      </c>
      <c r="G735" s="334" t="inlineStr">
        <is>
          <t>200</t>
        </is>
      </c>
      <c r="H735" s="334" t="inlineStr">
        <is>
          <t>Tubo PVC</t>
        </is>
      </c>
      <c r="I735" s="340" t="n">
        <v>0.71</v>
      </c>
      <c r="J735" s="334" t="n">
        <v>9.26</v>
      </c>
      <c r="K735" s="334" t="n">
        <v>0.005585</v>
      </c>
      <c r="L735" s="334" t="inlineStr">
        <is>
          <t>PENDENTE</t>
        </is>
      </c>
    </row>
    <row r="736" ht="15" customHeight="1" s="290">
      <c r="A736" s="296" t="inlineStr">
        <is>
          <t>PANTANAL</t>
        </is>
      </c>
      <c r="B736" s="296" t="inlineStr">
        <is>
          <t>ESGOTO</t>
        </is>
      </c>
      <c r="C736" s="296" t="inlineStr">
        <is>
          <t>T-142</t>
        </is>
      </c>
      <c r="D736" s="349" t="inlineStr">
        <is>
          <t>PI 90</t>
        </is>
      </c>
      <c r="E736" s="349" t="inlineStr">
        <is>
          <t>PI 91</t>
        </is>
      </c>
      <c r="F736" s="349" t="n">
        <v>18.86</v>
      </c>
      <c r="G736" s="349" t="inlineStr">
        <is>
          <t>200</t>
        </is>
      </c>
      <c r="H736" s="349" t="inlineStr">
        <is>
          <t>Tubo PVC</t>
        </is>
      </c>
      <c r="I736" s="345" t="n">
        <v>0.79</v>
      </c>
      <c r="J736" s="349" t="n">
        <v>11.97</v>
      </c>
      <c r="K736" s="349" t="n">
        <v>0.005509</v>
      </c>
      <c r="L736" s="349" t="inlineStr">
        <is>
          <t>PENDENTE</t>
        </is>
      </c>
    </row>
    <row r="737" ht="15" customHeight="1" s="290">
      <c r="A737" s="295" t="inlineStr">
        <is>
          <t>PANTANAL</t>
        </is>
      </c>
      <c r="B737" s="295" t="inlineStr">
        <is>
          <t>ESGOTO</t>
        </is>
      </c>
      <c r="C737" s="295" t="inlineStr">
        <is>
          <t>T-143</t>
        </is>
      </c>
      <c r="D737" s="334" t="inlineStr">
        <is>
          <t>PI 91</t>
        </is>
      </c>
      <c r="E737" s="334" t="inlineStr">
        <is>
          <t>PI 93</t>
        </is>
      </c>
      <c r="F737" s="334" t="n">
        <v>7.04</v>
      </c>
      <c r="G737" s="334" t="inlineStr">
        <is>
          <t>200</t>
        </is>
      </c>
      <c r="H737" s="334" t="inlineStr">
        <is>
          <t>Tubo PVC</t>
        </is>
      </c>
      <c r="I737" s="340" t="n">
        <v>0.6899999999999999</v>
      </c>
      <c r="J737" s="334" t="n">
        <v>3.87</v>
      </c>
      <c r="K737" s="334" t="n">
        <v>0.024787</v>
      </c>
      <c r="L737" s="334" t="inlineStr">
        <is>
          <t>PENDENTE</t>
        </is>
      </c>
    </row>
    <row r="738" ht="15" customHeight="1" s="290">
      <c r="A738" s="296" t="inlineStr">
        <is>
          <t>PANTANAL</t>
        </is>
      </c>
      <c r="B738" s="296" t="inlineStr">
        <is>
          <t>ESGOTO</t>
        </is>
      </c>
      <c r="C738" s="296" t="inlineStr">
        <is>
          <t>T-144</t>
        </is>
      </c>
      <c r="D738" s="349" t="inlineStr">
        <is>
          <t>PI 91</t>
        </is>
      </c>
      <c r="E738" s="349" t="inlineStr">
        <is>
          <t>PI 93</t>
        </is>
      </c>
      <c r="F738" s="349" t="n">
        <v>2</v>
      </c>
      <c r="G738" s="349" t="inlineStr">
        <is>
          <t>200</t>
        </is>
      </c>
      <c r="H738" s="349" t="inlineStr">
        <is>
          <t>Tubo PVC</t>
        </is>
      </c>
      <c r="I738" s="345" t="n">
        <v>0.6899999999999999</v>
      </c>
      <c r="J738" s="349" t="n">
        <v>1.1</v>
      </c>
      <c r="K738" s="349" t="n">
        <v>0.08724999999999999</v>
      </c>
      <c r="L738" s="349" t="inlineStr">
        <is>
          <t>PENDENTE</t>
        </is>
      </c>
    </row>
    <row r="739" ht="15" customHeight="1" s="290">
      <c r="A739" s="295" t="inlineStr">
        <is>
          <t>PANTANAL</t>
        </is>
      </c>
      <c r="B739" s="295" t="inlineStr">
        <is>
          <t>ESGOTO</t>
        </is>
      </c>
      <c r="C739" s="295" t="inlineStr">
        <is>
          <t>T-145</t>
        </is>
      </c>
      <c r="D739" s="334" t="inlineStr">
        <is>
          <t>PI 93</t>
        </is>
      </c>
      <c r="E739" s="334" t="inlineStr">
        <is>
          <t>PI 94</t>
        </is>
      </c>
      <c r="F739" s="334" t="n">
        <v>21.12</v>
      </c>
      <c r="G739" s="334" t="inlineStr">
        <is>
          <t>200</t>
        </is>
      </c>
      <c r="H739" s="334" t="inlineStr">
        <is>
          <t>Tubo PVC</t>
        </is>
      </c>
      <c r="I739" s="340" t="n">
        <v>0.65</v>
      </c>
      <c r="J739" s="334" t="n">
        <v>10.98</v>
      </c>
      <c r="K739" s="334" t="n">
        <v>0.005289</v>
      </c>
      <c r="L739" s="334" t="inlineStr">
        <is>
          <t>PENDENTE</t>
        </is>
      </c>
    </row>
    <row r="740" ht="15" customHeight="1" s="290">
      <c r="A740" s="296" t="inlineStr">
        <is>
          <t>PANTANAL</t>
        </is>
      </c>
      <c r="B740" s="296" t="inlineStr">
        <is>
          <t>ESGOTO</t>
        </is>
      </c>
      <c r="C740" s="296" t="inlineStr">
        <is>
          <t>T-146</t>
        </is>
      </c>
      <c r="D740" s="349" t="inlineStr">
        <is>
          <t>PI 94</t>
        </is>
      </c>
      <c r="E740" s="349" t="inlineStr">
        <is>
          <t>PI 95</t>
        </is>
      </c>
      <c r="F740" s="349" t="n">
        <v>17.31</v>
      </c>
      <c r="G740" s="349" t="inlineStr">
        <is>
          <t>200</t>
        </is>
      </c>
      <c r="H740" s="349" t="inlineStr">
        <is>
          <t>Tubo PVC</t>
        </is>
      </c>
      <c r="I740" s="345" t="n">
        <v>0.45</v>
      </c>
      <c r="J740" s="349" t="n">
        <v>6.23</v>
      </c>
      <c r="K740" s="349" t="n">
        <v>0.011785</v>
      </c>
      <c r="L740" s="349" t="inlineStr">
        <is>
          <t>PENDENTE</t>
        </is>
      </c>
    </row>
    <row r="741" ht="15" customHeight="1" s="290">
      <c r="A741" s="295" t="inlineStr">
        <is>
          <t>PANTANAL</t>
        </is>
      </c>
      <c r="B741" s="295" t="inlineStr">
        <is>
          <t>ESGOTO</t>
        </is>
      </c>
      <c r="C741" s="295" t="inlineStr">
        <is>
          <t>T-147</t>
        </is>
      </c>
      <c r="D741" s="334" t="inlineStr">
        <is>
          <t>PI 95</t>
        </is>
      </c>
      <c r="E741" s="334" t="inlineStr">
        <is>
          <t>PI 96</t>
        </is>
      </c>
      <c r="F741" s="334" t="n">
        <v>16.79</v>
      </c>
      <c r="G741" s="334" t="inlineStr">
        <is>
          <t>200</t>
        </is>
      </c>
      <c r="H741" s="334" t="inlineStr">
        <is>
          <t>Tubo PVC</t>
        </is>
      </c>
      <c r="I741" s="340" t="n">
        <v>0.4</v>
      </c>
      <c r="J741" s="334" t="n">
        <v>5.37</v>
      </c>
      <c r="K741" s="334" t="n">
        <v>0.038511</v>
      </c>
      <c r="L741" s="334" t="inlineStr">
        <is>
          <t>PENDENTE</t>
        </is>
      </c>
    </row>
    <row r="742" ht="15" customHeight="1" s="290">
      <c r="A742" s="296" t="inlineStr">
        <is>
          <t>PANTANAL</t>
        </is>
      </c>
      <c r="B742" s="296" t="inlineStr">
        <is>
          <t>ESGOTO</t>
        </is>
      </c>
      <c r="C742" s="296" t="inlineStr">
        <is>
          <t>T-148</t>
        </is>
      </c>
      <c r="D742" s="349" t="inlineStr">
        <is>
          <t>PI 96</t>
        </is>
      </c>
      <c r="E742" s="349" t="inlineStr">
        <is>
          <t>PI 97</t>
        </is>
      </c>
      <c r="F742" s="349" t="n">
        <v>0.61</v>
      </c>
      <c r="G742" s="349" t="inlineStr">
        <is>
          <t>200</t>
        </is>
      </c>
      <c r="H742" s="349" t="inlineStr">
        <is>
          <t>Tubo PVC</t>
        </is>
      </c>
      <c r="I742" s="345" t="n">
        <v>0.6</v>
      </c>
      <c r="J742" s="349" t="n">
        <v>0.29</v>
      </c>
      <c r="K742" s="349" t="n">
        <v>0.732459</v>
      </c>
      <c r="L742" s="349" t="inlineStr">
        <is>
          <t>PENDENTE</t>
        </is>
      </c>
    </row>
    <row r="743" ht="15" customHeight="1" s="290">
      <c r="A743" s="295" t="inlineStr">
        <is>
          <t>PANTANAL</t>
        </is>
      </c>
      <c r="B743" s="295" t="inlineStr">
        <is>
          <t>ESGOTO</t>
        </is>
      </c>
      <c r="C743" s="295" t="inlineStr">
        <is>
          <t>T-149</t>
        </is>
      </c>
      <c r="D743" s="334" t="inlineStr">
        <is>
          <t>PI 97</t>
        </is>
      </c>
      <c r="E743" s="334" t="inlineStr">
        <is>
          <t>PI 96</t>
        </is>
      </c>
      <c r="F743" s="334" t="n">
        <v>0.37</v>
      </c>
      <c r="G743" s="334" t="inlineStr">
        <is>
          <t>200</t>
        </is>
      </c>
      <c r="H743" s="334" t="inlineStr">
        <is>
          <t>Tubo PVC</t>
        </is>
      </c>
      <c r="I743" s="340" t="n">
        <v>0.6</v>
      </c>
      <c r="J743" s="334" t="n">
        <v>0.18</v>
      </c>
      <c r="K743" s="334" t="n">
        <v>1.207568</v>
      </c>
      <c r="L743" s="334" t="inlineStr">
        <is>
          <t>PENDENTE</t>
        </is>
      </c>
    </row>
    <row r="744" ht="15" customHeight="1" s="290">
      <c r="A744" s="296" t="inlineStr">
        <is>
          <t>PANTANAL</t>
        </is>
      </c>
      <c r="B744" s="296" t="inlineStr">
        <is>
          <t>ESGOTO</t>
        </is>
      </c>
      <c r="C744" s="296" t="inlineStr">
        <is>
          <t>T-150</t>
        </is>
      </c>
      <c r="D744" s="349" t="inlineStr">
        <is>
          <t>PI 97</t>
        </is>
      </c>
      <c r="E744" s="349" t="inlineStr">
        <is>
          <t>PI 98</t>
        </is>
      </c>
      <c r="F744" s="349" t="n">
        <v>18.63</v>
      </c>
      <c r="G744" s="349" t="inlineStr">
        <is>
          <t>200</t>
        </is>
      </c>
      <c r="H744" s="349" t="inlineStr">
        <is>
          <t>Tubo PVC</t>
        </is>
      </c>
      <c r="I744" s="345" t="n">
        <v>0.6</v>
      </c>
      <c r="J744" s="349" t="n">
        <v>8.94</v>
      </c>
      <c r="K744" s="349" t="n">
        <v>0.014788</v>
      </c>
      <c r="L744" s="349" t="inlineStr">
        <is>
          <t>PENDENTE</t>
        </is>
      </c>
    </row>
    <row r="745" ht="15" customHeight="1" s="290">
      <c r="A745" s="295" t="inlineStr">
        <is>
          <t>PANTANAL</t>
        </is>
      </c>
      <c r="B745" s="295" t="inlineStr">
        <is>
          <t>ESGOTO</t>
        </is>
      </c>
      <c r="C745" s="295" t="inlineStr">
        <is>
          <t>T-151</t>
        </is>
      </c>
      <c r="D745" s="334" t="inlineStr">
        <is>
          <t>PI 98</t>
        </is>
      </c>
      <c r="E745" s="334" t="inlineStr">
        <is>
          <t>PI 99</t>
        </is>
      </c>
      <c r="F745" s="334" t="n">
        <v>13.93</v>
      </c>
      <c r="G745" s="334" t="inlineStr">
        <is>
          <t>200</t>
        </is>
      </c>
      <c r="H745" s="334" t="inlineStr">
        <is>
          <t>Tubo PVC</t>
        </is>
      </c>
      <c r="I745" s="340" t="n">
        <v>0.6</v>
      </c>
      <c r="J745" s="334" t="n">
        <v>6.69</v>
      </c>
      <c r="K745" s="334" t="n">
        <v>0.09730800000000001</v>
      </c>
      <c r="L745" s="334" t="inlineStr">
        <is>
          <t>PENDENTE</t>
        </is>
      </c>
    </row>
    <row r="746" ht="15" customHeight="1" s="290">
      <c r="A746" s="296" t="inlineStr">
        <is>
          <t>PANTANAL</t>
        </is>
      </c>
      <c r="B746" s="296" t="inlineStr">
        <is>
          <t>ESGOTO</t>
        </is>
      </c>
      <c r="C746" s="296" t="inlineStr">
        <is>
          <t>T-152</t>
        </is>
      </c>
      <c r="D746" s="349" t="inlineStr">
        <is>
          <t>PI 99</t>
        </is>
      </c>
      <c r="E746" s="349" t="inlineStr">
        <is>
          <t>PI 100</t>
        </is>
      </c>
      <c r="F746" s="349" t="n">
        <v>1.89</v>
      </c>
      <c r="G746" s="349" t="inlineStr">
        <is>
          <t>200</t>
        </is>
      </c>
      <c r="H746" s="349" t="inlineStr">
        <is>
          <t>Tubo PVC</t>
        </is>
      </c>
      <c r="I746" s="345" t="n">
        <v>0.6</v>
      </c>
      <c r="J746" s="349" t="n">
        <v>0.91</v>
      </c>
      <c r="K746" s="349" t="n">
        <v>0.045661</v>
      </c>
      <c r="L746" s="349" t="inlineStr">
        <is>
          <t>PENDENTE</t>
        </is>
      </c>
    </row>
    <row r="747" ht="15" customHeight="1" s="290">
      <c r="A747" s="295" t="inlineStr">
        <is>
          <t>PANTANAL</t>
        </is>
      </c>
      <c r="B747" s="295" t="inlineStr">
        <is>
          <t>ESGOTO</t>
        </is>
      </c>
      <c r="C747" s="295" t="inlineStr">
        <is>
          <t>T-153</t>
        </is>
      </c>
      <c r="D747" s="334" t="inlineStr">
        <is>
          <t>PI 99</t>
        </is>
      </c>
      <c r="E747" s="334" t="inlineStr">
        <is>
          <t>PI 100</t>
        </is>
      </c>
      <c r="F747" s="334" t="n">
        <v>1.14</v>
      </c>
      <c r="G747" s="334" t="inlineStr">
        <is>
          <t>200</t>
        </is>
      </c>
      <c r="H747" s="334" t="inlineStr">
        <is>
          <t>Tubo PVC</t>
        </is>
      </c>
      <c r="I747" s="340" t="n">
        <v>0.6</v>
      </c>
      <c r="J747" s="334" t="n">
        <v>0.55</v>
      </c>
      <c r="K747" s="334" t="n">
        <v>0.07570200000000001</v>
      </c>
      <c r="L747" s="334" t="inlineStr">
        <is>
          <t>PENDENTE</t>
        </is>
      </c>
    </row>
    <row r="748" ht="15" customHeight="1" s="290">
      <c r="A748" s="296" t="inlineStr">
        <is>
          <t>PANTANAL</t>
        </is>
      </c>
      <c r="B748" s="296" t="inlineStr">
        <is>
          <t>ESGOTO</t>
        </is>
      </c>
      <c r="C748" s="296" t="inlineStr">
        <is>
          <t>T-154</t>
        </is>
      </c>
      <c r="D748" s="349" t="inlineStr">
        <is>
          <t>PI 100</t>
        </is>
      </c>
      <c r="E748" s="349" t="inlineStr">
        <is>
          <t>PI 101</t>
        </is>
      </c>
      <c r="F748" s="349" t="n">
        <v>10.48</v>
      </c>
      <c r="G748" s="349" t="inlineStr">
        <is>
          <t>200</t>
        </is>
      </c>
      <c r="H748" s="349" t="inlineStr">
        <is>
          <t>Tubo PVC</t>
        </is>
      </c>
      <c r="I748" s="345" t="n">
        <v>0.6</v>
      </c>
      <c r="J748" s="349" t="n">
        <v>5.03</v>
      </c>
      <c r="K748" s="349" t="n">
        <v>0.060305</v>
      </c>
      <c r="L748" s="349" t="inlineStr">
        <is>
          <t>PENDENTE</t>
        </is>
      </c>
    </row>
    <row r="749" ht="15" customHeight="1" s="290">
      <c r="A749" s="295" t="inlineStr">
        <is>
          <t>PANTANAL</t>
        </is>
      </c>
      <c r="B749" s="295" t="inlineStr">
        <is>
          <t>ESGOTO</t>
        </is>
      </c>
      <c r="C749" s="295" t="inlineStr">
        <is>
          <t>T-155</t>
        </is>
      </c>
      <c r="D749" s="334" t="inlineStr">
        <is>
          <t>PI 101</t>
        </is>
      </c>
      <c r="E749" s="334" t="inlineStr">
        <is>
          <t>PI 102</t>
        </is>
      </c>
      <c r="F749" s="334" t="n">
        <v>5.8</v>
      </c>
      <c r="G749" s="334" t="inlineStr">
        <is>
          <t>200</t>
        </is>
      </c>
      <c r="H749" s="334" t="inlineStr">
        <is>
          <t>Tubo PVC</t>
        </is>
      </c>
      <c r="I749" s="340" t="n">
        <v>0.6</v>
      </c>
      <c r="J749" s="334" t="n">
        <v>2.78</v>
      </c>
      <c r="K749" s="334" t="n">
        <v>0.155448</v>
      </c>
      <c r="L749" s="334" t="inlineStr">
        <is>
          <t>PENDENTE</t>
        </is>
      </c>
    </row>
    <row r="750" ht="15" customHeight="1" s="290">
      <c r="A750" s="296" t="inlineStr">
        <is>
          <t>PANTANAL</t>
        </is>
      </c>
      <c r="B750" s="296" t="inlineStr">
        <is>
          <t>ESGOTO</t>
        </is>
      </c>
      <c r="C750" s="296" t="inlineStr">
        <is>
          <t>T-156</t>
        </is>
      </c>
      <c r="D750" s="349" t="inlineStr">
        <is>
          <t>PI 101</t>
        </is>
      </c>
      <c r="E750" s="349" t="inlineStr">
        <is>
          <t>PI 102</t>
        </is>
      </c>
      <c r="F750" s="349" t="n">
        <v>2</v>
      </c>
      <c r="G750" s="349" t="inlineStr">
        <is>
          <t>200</t>
        </is>
      </c>
      <c r="H750" s="349" t="inlineStr">
        <is>
          <t>Tubo PVC</t>
        </is>
      </c>
      <c r="I750" s="345" t="n">
        <v>0.6</v>
      </c>
      <c r="J750" s="349" t="n">
        <v>0.96</v>
      </c>
      <c r="K750" s="349" t="n">
        <v>0.4508</v>
      </c>
      <c r="L750" s="349" t="inlineStr">
        <is>
          <t>PENDENTE</t>
        </is>
      </c>
    </row>
    <row r="751" ht="15" customHeight="1" s="290">
      <c r="A751" s="295" t="inlineStr">
        <is>
          <t>PANTANAL</t>
        </is>
      </c>
      <c r="B751" s="295" t="inlineStr">
        <is>
          <t>ESGOTO</t>
        </is>
      </c>
      <c r="C751" s="295" t="inlineStr">
        <is>
          <t>T-157</t>
        </is>
      </c>
      <c r="D751" s="334" t="inlineStr">
        <is>
          <t>PI 103</t>
        </is>
      </c>
      <c r="E751" s="334" t="inlineStr">
        <is>
          <t>PI 104</t>
        </is>
      </c>
      <c r="F751" s="334" t="n">
        <v>2.23</v>
      </c>
      <c r="G751" s="334" t="inlineStr">
        <is>
          <t>200</t>
        </is>
      </c>
      <c r="H751" s="334" t="inlineStr">
        <is>
          <t>Tubo PVC</t>
        </is>
      </c>
      <c r="I751" s="340" t="n">
        <v>0.6</v>
      </c>
      <c r="J751" s="334" t="n">
        <v>1.07</v>
      </c>
      <c r="K751" s="334" t="n">
        <v>0.109372</v>
      </c>
      <c r="L751" s="334" t="inlineStr">
        <is>
          <t>PENDENTE</t>
        </is>
      </c>
    </row>
    <row r="752" ht="15" customHeight="1" s="290">
      <c r="A752" s="296" t="inlineStr">
        <is>
          <t>PANTANAL</t>
        </is>
      </c>
      <c r="B752" s="296" t="inlineStr">
        <is>
          <t>ESGOTO</t>
        </is>
      </c>
      <c r="C752" s="296" t="inlineStr">
        <is>
          <t>T-158</t>
        </is>
      </c>
      <c r="D752" s="349" t="inlineStr">
        <is>
          <t>PI 103</t>
        </is>
      </c>
      <c r="E752" s="349" t="inlineStr">
        <is>
          <t>PI 104</t>
        </is>
      </c>
      <c r="F752" s="349" t="n">
        <v>1.34</v>
      </c>
      <c r="G752" s="349" t="inlineStr">
        <is>
          <t>200</t>
        </is>
      </c>
      <c r="H752" s="349" t="inlineStr">
        <is>
          <t>Tubo PVC</t>
        </is>
      </c>
      <c r="I752" s="345" t="n">
        <v>0.6</v>
      </c>
      <c r="J752" s="349" t="n">
        <v>0.64</v>
      </c>
      <c r="K752" s="349" t="n">
        <v>0.182015</v>
      </c>
      <c r="L752" s="349" t="inlineStr">
        <is>
          <t>PENDENTE</t>
        </is>
      </c>
    </row>
    <row r="753" ht="15" customHeight="1" s="290">
      <c r="A753" s="295" t="inlineStr">
        <is>
          <t>PANTANAL</t>
        </is>
      </c>
      <c r="B753" s="295" t="inlineStr">
        <is>
          <t>ESGOTO</t>
        </is>
      </c>
      <c r="C753" s="295" t="inlineStr">
        <is>
          <t>T-159</t>
        </is>
      </c>
      <c r="D753" s="334" t="inlineStr">
        <is>
          <t>PI 103</t>
        </is>
      </c>
      <c r="E753" s="334" t="inlineStr">
        <is>
          <t>PI 102</t>
        </is>
      </c>
      <c r="F753" s="334" t="n">
        <v>2.26</v>
      </c>
      <c r="G753" s="334" t="inlineStr">
        <is>
          <t>200</t>
        </is>
      </c>
      <c r="H753" s="334" t="inlineStr">
        <is>
          <t>Tubo PVC</t>
        </is>
      </c>
      <c r="I753" s="340" t="n">
        <v>0.6</v>
      </c>
      <c r="J753" s="334" t="n">
        <v>1.08</v>
      </c>
      <c r="K753" s="334" t="n">
        <v>0.118274</v>
      </c>
      <c r="L753" s="334" t="inlineStr">
        <is>
          <t>PENDENTE</t>
        </is>
      </c>
    </row>
    <row r="754" ht="15" customHeight="1" s="290">
      <c r="A754" s="296" t="inlineStr">
        <is>
          <t>PANTANAL</t>
        </is>
      </c>
      <c r="B754" s="296" t="inlineStr">
        <is>
          <t>ESGOTO</t>
        </is>
      </c>
      <c r="C754" s="296" t="inlineStr">
        <is>
          <t>T-160</t>
        </is>
      </c>
      <c r="D754" s="349" t="inlineStr">
        <is>
          <t>PI 102</t>
        </is>
      </c>
      <c r="E754" s="349" t="inlineStr">
        <is>
          <t>PI 103</t>
        </is>
      </c>
      <c r="F754" s="349" t="n">
        <v>1.36</v>
      </c>
      <c r="G754" s="349" t="inlineStr">
        <is>
          <t>200</t>
        </is>
      </c>
      <c r="H754" s="349" t="inlineStr">
        <is>
          <t>Tubo PVC</t>
        </is>
      </c>
      <c r="I754" s="345" t="n">
        <v>0.6</v>
      </c>
      <c r="J754" s="349" t="n">
        <v>0.65</v>
      </c>
      <c r="K754" s="349" t="n">
        <v>0.196544</v>
      </c>
      <c r="L754" s="349" t="inlineStr">
        <is>
          <t>PENDENTE</t>
        </is>
      </c>
    </row>
    <row r="755" ht="15" customHeight="1" s="290">
      <c r="A755" s="295" t="inlineStr">
        <is>
          <t>PANTANAL</t>
        </is>
      </c>
      <c r="B755" s="295" t="inlineStr">
        <is>
          <t>ESGOTO</t>
        </is>
      </c>
      <c r="C755" s="295" t="inlineStr">
        <is>
          <t>T-161</t>
        </is>
      </c>
      <c r="D755" s="334" t="inlineStr">
        <is>
          <t>PI 104</t>
        </is>
      </c>
      <c r="E755" s="334" t="inlineStr">
        <is>
          <t>PI 94</t>
        </is>
      </c>
      <c r="F755" s="334" t="n">
        <v>8.32</v>
      </c>
      <c r="G755" s="334" t="inlineStr">
        <is>
          <t>200</t>
        </is>
      </c>
      <c r="H755" s="334" t="inlineStr">
        <is>
          <t>Tubo PVC</t>
        </is>
      </c>
      <c r="I755" s="340" t="n">
        <v>0.65</v>
      </c>
      <c r="J755" s="334" t="n">
        <v>4.33</v>
      </c>
      <c r="K755" s="334" t="n">
        <v>0.046791</v>
      </c>
      <c r="L755" s="334" t="inlineStr">
        <is>
          <t>PENDENTE</t>
        </is>
      </c>
    </row>
    <row r="756" ht="15" customHeight="1" s="290">
      <c r="A756" s="296" t="inlineStr">
        <is>
          <t>PANTANAL</t>
        </is>
      </c>
      <c r="B756" s="296" t="inlineStr">
        <is>
          <t>ESGOTO</t>
        </is>
      </c>
      <c r="C756" s="296" t="inlineStr">
        <is>
          <t>T-162</t>
        </is>
      </c>
      <c r="D756" s="349" t="inlineStr">
        <is>
          <t>PI 100</t>
        </is>
      </c>
      <c r="E756" s="349" t="inlineStr">
        <is>
          <t>PI 105</t>
        </is>
      </c>
      <c r="F756" s="349" t="n">
        <v>4.08</v>
      </c>
      <c r="G756" s="349" t="inlineStr">
        <is>
          <t>200</t>
        </is>
      </c>
      <c r="H756" s="349" t="inlineStr">
        <is>
          <t>Tubo PVC</t>
        </is>
      </c>
      <c r="I756" s="345" t="n">
        <v>0.6</v>
      </c>
      <c r="J756" s="349" t="n">
        <v>1.96</v>
      </c>
      <c r="K756" s="349" t="n">
        <v>0.074755</v>
      </c>
      <c r="L756" s="349" t="inlineStr">
        <is>
          <t>PENDENTE</t>
        </is>
      </c>
    </row>
    <row r="757" ht="15" customHeight="1" s="290">
      <c r="A757" s="295" t="inlineStr">
        <is>
          <t>PANTANAL</t>
        </is>
      </c>
      <c r="B757" s="295" t="inlineStr">
        <is>
          <t>ESGOTO</t>
        </is>
      </c>
      <c r="C757" s="295" t="inlineStr">
        <is>
          <t>T-163</t>
        </is>
      </c>
      <c r="D757" s="334" t="inlineStr">
        <is>
          <t>PI 105</t>
        </is>
      </c>
      <c r="E757" s="334" t="inlineStr">
        <is>
          <t>PI 100</t>
        </is>
      </c>
      <c r="F757" s="334" t="n">
        <v>2</v>
      </c>
      <c r="G757" s="334" t="inlineStr">
        <is>
          <t>200</t>
        </is>
      </c>
      <c r="H757" s="334" t="inlineStr">
        <is>
          <t>Tubo PVC</t>
        </is>
      </c>
      <c r="I757" s="340" t="n">
        <v>0.6</v>
      </c>
      <c r="J757" s="334" t="n">
        <v>0.96</v>
      </c>
      <c r="K757" s="334" t="n">
        <v>0.1525</v>
      </c>
      <c r="L757" s="334" t="inlineStr">
        <is>
          <t>PENDENTE</t>
        </is>
      </c>
    </row>
    <row r="758" ht="15" customHeight="1" s="290">
      <c r="A758" s="296" t="inlineStr">
        <is>
          <t>PANTANAL</t>
        </is>
      </c>
      <c r="B758" s="296" t="inlineStr">
        <is>
          <t>ESGOTO</t>
        </is>
      </c>
      <c r="C758" s="296" t="inlineStr">
        <is>
          <t>T-164</t>
        </is>
      </c>
      <c r="D758" s="349" t="inlineStr">
        <is>
          <t>PI 105</t>
        </is>
      </c>
      <c r="E758" s="349" t="inlineStr">
        <is>
          <t>PI 106</t>
        </is>
      </c>
      <c r="F758" s="349" t="n">
        <v>4.75</v>
      </c>
      <c r="G758" s="349" t="inlineStr">
        <is>
          <t>200</t>
        </is>
      </c>
      <c r="H758" s="349" t="inlineStr">
        <is>
          <t>Tubo PVC</t>
        </is>
      </c>
      <c r="I758" s="345" t="n">
        <v>0.6</v>
      </c>
      <c r="J758" s="349" t="n">
        <v>2.28</v>
      </c>
      <c r="K758" s="349" t="n">
        <v>0.039768</v>
      </c>
      <c r="L758" s="349" t="inlineStr">
        <is>
          <t>PENDENTE</t>
        </is>
      </c>
    </row>
    <row r="759" ht="15" customHeight="1" s="290">
      <c r="A759" s="295" t="inlineStr">
        <is>
          <t>PANTANAL</t>
        </is>
      </c>
      <c r="B759" s="295" t="inlineStr">
        <is>
          <t>ESGOTO</t>
        </is>
      </c>
      <c r="C759" s="295" t="inlineStr">
        <is>
          <t>T-165</t>
        </is>
      </c>
      <c r="D759" s="334" t="inlineStr">
        <is>
          <t>PI 106</t>
        </is>
      </c>
      <c r="E759" s="334" t="inlineStr">
        <is>
          <t>PI 105</t>
        </is>
      </c>
      <c r="F759" s="334" t="n">
        <v>2</v>
      </c>
      <c r="G759" s="334" t="inlineStr">
        <is>
          <t>200</t>
        </is>
      </c>
      <c r="H759" s="334" t="inlineStr">
        <is>
          <t>Tubo PVC</t>
        </is>
      </c>
      <c r="I759" s="340" t="n">
        <v>0.6</v>
      </c>
      <c r="J759" s="334" t="n">
        <v>0.96</v>
      </c>
      <c r="K759" s="334" t="n">
        <v>0.09445000000000001</v>
      </c>
      <c r="L759" s="334" t="inlineStr">
        <is>
          <t>PENDENTE</t>
        </is>
      </c>
    </row>
    <row r="760" ht="15" customHeight="1" s="290">
      <c r="A760" s="296" t="inlineStr">
        <is>
          <t>PANTANAL</t>
        </is>
      </c>
      <c r="B760" s="296" t="inlineStr">
        <is>
          <t>ESGOTO</t>
        </is>
      </c>
      <c r="C760" s="296" t="inlineStr">
        <is>
          <t>T-166</t>
        </is>
      </c>
      <c r="D760" s="349" t="inlineStr">
        <is>
          <t>PI 106</t>
        </is>
      </c>
      <c r="E760" s="349" t="inlineStr">
        <is>
          <t>PI 107</t>
        </is>
      </c>
      <c r="F760" s="349" t="n">
        <v>2.94</v>
      </c>
      <c r="G760" s="349" t="inlineStr">
        <is>
          <t>200</t>
        </is>
      </c>
      <c r="H760" s="349" t="inlineStr">
        <is>
          <t>Tubo PVC</t>
        </is>
      </c>
      <c r="I760" s="345" t="n">
        <v>0.6</v>
      </c>
      <c r="J760" s="349" t="n">
        <v>1.41</v>
      </c>
      <c r="K760" s="349" t="n">
        <v>0.003639</v>
      </c>
      <c r="L760" s="349" t="inlineStr">
        <is>
          <t>PENDENTE</t>
        </is>
      </c>
    </row>
    <row r="761" ht="15" customHeight="1" s="290">
      <c r="A761" s="295" t="inlineStr">
        <is>
          <t>PANTANAL</t>
        </is>
      </c>
      <c r="B761" s="295" t="inlineStr">
        <is>
          <t>ESGOTO</t>
        </is>
      </c>
      <c r="C761" s="295" t="inlineStr">
        <is>
          <t>T-167</t>
        </is>
      </c>
      <c r="D761" s="334" t="inlineStr">
        <is>
          <t>PI 107</t>
        </is>
      </c>
      <c r="E761" s="334" t="inlineStr">
        <is>
          <t>PI 106</t>
        </is>
      </c>
      <c r="F761" s="334" t="n">
        <v>1.76</v>
      </c>
      <c r="G761" s="334" t="inlineStr">
        <is>
          <t>200</t>
        </is>
      </c>
      <c r="H761" s="334" t="inlineStr">
        <is>
          <t>Tubo PVC</t>
        </is>
      </c>
      <c r="I761" s="340" t="n">
        <v>0.6</v>
      </c>
      <c r="J761" s="334" t="n">
        <v>0.84</v>
      </c>
      <c r="K761" s="334" t="n">
        <v>0.00608</v>
      </c>
      <c r="L761" s="334" t="inlineStr">
        <is>
          <t>PENDENTE</t>
        </is>
      </c>
    </row>
    <row r="762" ht="15" customHeight="1" s="290">
      <c r="A762" s="296" t="inlineStr">
        <is>
          <t>PANTANAL</t>
        </is>
      </c>
      <c r="B762" s="296" t="inlineStr">
        <is>
          <t>ESGOTO</t>
        </is>
      </c>
      <c r="C762" s="296" t="inlineStr">
        <is>
          <t>T-168</t>
        </is>
      </c>
      <c r="D762" s="349" t="inlineStr">
        <is>
          <t>PI 107</t>
        </is>
      </c>
      <c r="E762" s="349" t="inlineStr">
        <is>
          <t>PI 108</t>
        </is>
      </c>
      <c r="F762" s="349" t="n">
        <v>20.23</v>
      </c>
      <c r="G762" s="349" t="inlineStr">
        <is>
          <t>200</t>
        </is>
      </c>
      <c r="H762" s="349" t="inlineStr">
        <is>
          <t>Tubo PVC</t>
        </is>
      </c>
      <c r="I762" s="345" t="n">
        <v>0.6</v>
      </c>
      <c r="J762" s="349" t="n">
        <v>9.710000000000001</v>
      </c>
      <c r="K762" s="349" t="n">
        <v>0.026856</v>
      </c>
      <c r="L762" s="349" t="inlineStr">
        <is>
          <t>PENDENTE</t>
        </is>
      </c>
    </row>
    <row r="763" ht="15" customHeight="1" s="290">
      <c r="A763" s="295" t="inlineStr">
        <is>
          <t>PANTANAL</t>
        </is>
      </c>
      <c r="B763" s="295" t="inlineStr">
        <is>
          <t>ESGOTO</t>
        </is>
      </c>
      <c r="C763" s="295" t="inlineStr">
        <is>
          <t>T-169</t>
        </is>
      </c>
      <c r="D763" s="334" t="inlineStr">
        <is>
          <t>PI 108</t>
        </is>
      </c>
      <c r="E763" s="334" t="inlineStr">
        <is>
          <t>PI 109</t>
        </is>
      </c>
      <c r="F763" s="334" t="n">
        <v>16.65</v>
      </c>
      <c r="G763" s="334" t="inlineStr">
        <is>
          <t>200</t>
        </is>
      </c>
      <c r="H763" s="334" t="inlineStr">
        <is>
          <t>Tubo PVC</t>
        </is>
      </c>
      <c r="I763" s="340" t="n">
        <v>0.6</v>
      </c>
      <c r="J763" s="334" t="n">
        <v>7.99</v>
      </c>
      <c r="K763" s="334" t="n">
        <v>0.107021</v>
      </c>
      <c r="L763" s="334" t="inlineStr">
        <is>
          <t>PENDENTE</t>
        </is>
      </c>
    </row>
    <row r="764" ht="15" customHeight="1" s="290">
      <c r="A764" s="296" t="inlineStr">
        <is>
          <t>PANTANAL</t>
        </is>
      </c>
      <c r="B764" s="296" t="inlineStr">
        <is>
          <t>ESGOTO</t>
        </is>
      </c>
      <c r="C764" s="296" t="inlineStr">
        <is>
          <t>T-170</t>
        </is>
      </c>
      <c r="D764" s="349" t="inlineStr">
        <is>
          <t>PI 109</t>
        </is>
      </c>
      <c r="E764" s="349" t="inlineStr">
        <is>
          <t>PI 68</t>
        </is>
      </c>
      <c r="F764" s="349" t="n">
        <v>13.78</v>
      </c>
      <c r="G764" s="349" t="inlineStr">
        <is>
          <t>200</t>
        </is>
      </c>
      <c r="H764" s="349" t="inlineStr">
        <is>
          <t>Tubo PVC</t>
        </is>
      </c>
      <c r="I764" s="345" t="n">
        <v>0.6</v>
      </c>
      <c r="J764" s="349" t="n">
        <v>6.61</v>
      </c>
      <c r="K764" s="349" t="n">
        <v>0.021154</v>
      </c>
      <c r="L764" s="349" t="inlineStr">
        <is>
          <t>PENDENTE</t>
        </is>
      </c>
    </row>
    <row r="765" ht="15" customHeight="1" s="290">
      <c r="A765" s="295" t="inlineStr">
        <is>
          <t>PANTANAL</t>
        </is>
      </c>
      <c r="B765" s="295" t="inlineStr">
        <is>
          <t>ESGOTO</t>
        </is>
      </c>
      <c r="C765" s="295" t="inlineStr">
        <is>
          <t>T-171</t>
        </is>
      </c>
      <c r="D765" s="334" t="inlineStr">
        <is>
          <t>PI 108</t>
        </is>
      </c>
      <c r="E765" s="334" t="inlineStr">
        <is>
          <t>PI 110</t>
        </is>
      </c>
      <c r="F765" s="334" t="n">
        <v>4.65</v>
      </c>
      <c r="G765" s="334" t="inlineStr">
        <is>
          <t>200</t>
        </is>
      </c>
      <c r="H765" s="334" t="inlineStr">
        <is>
          <t>Tubo PVC</t>
        </is>
      </c>
      <c r="I765" s="340" t="n">
        <v>0.75</v>
      </c>
      <c r="J765" s="334" t="n">
        <v>2.79</v>
      </c>
      <c r="K765" s="334" t="n">
        <v>0.023505</v>
      </c>
      <c r="L765" s="334" t="inlineStr">
        <is>
          <t>PENDENTE</t>
        </is>
      </c>
    </row>
    <row r="766" ht="15" customHeight="1" s="290">
      <c r="A766" s="296" t="inlineStr">
        <is>
          <t>PANTANAL</t>
        </is>
      </c>
      <c r="B766" s="296" t="inlineStr">
        <is>
          <t>ESGOTO</t>
        </is>
      </c>
      <c r="C766" s="296" t="inlineStr">
        <is>
          <t>T-172</t>
        </is>
      </c>
      <c r="D766" s="349" t="inlineStr">
        <is>
          <t>PI 110</t>
        </is>
      </c>
      <c r="E766" s="349" t="inlineStr">
        <is>
          <t>PI 111</t>
        </is>
      </c>
      <c r="F766" s="349" t="n">
        <v>2.79</v>
      </c>
      <c r="G766" s="349" t="inlineStr">
        <is>
          <t>200</t>
        </is>
      </c>
      <c r="H766" s="349" t="inlineStr">
        <is>
          <t>Tubo PVC</t>
        </is>
      </c>
      <c r="I766" s="345" t="n">
        <v>0.65</v>
      </c>
      <c r="J766" s="349" t="n">
        <v>1.45</v>
      </c>
      <c r="K766" s="349" t="n">
        <v>0.079857</v>
      </c>
      <c r="L766" s="349" t="inlineStr">
        <is>
          <t>PENDENTE</t>
        </is>
      </c>
    </row>
    <row r="767" ht="15" customHeight="1" s="290">
      <c r="A767" s="295" t="inlineStr">
        <is>
          <t>PANTANAL</t>
        </is>
      </c>
      <c r="B767" s="295" t="inlineStr">
        <is>
          <t>ESGOTO</t>
        </is>
      </c>
      <c r="C767" s="295" t="inlineStr">
        <is>
          <t>T-173</t>
        </is>
      </c>
      <c r="D767" s="334" t="inlineStr">
        <is>
          <t>PI 111</t>
        </is>
      </c>
      <c r="E767" s="334" t="inlineStr">
        <is>
          <t>PI 110</t>
        </is>
      </c>
      <c r="F767" s="334" t="n">
        <v>1.68</v>
      </c>
      <c r="G767" s="334" t="inlineStr">
        <is>
          <t>200</t>
        </is>
      </c>
      <c r="H767" s="334" t="inlineStr">
        <is>
          <t>Tubo PVC</t>
        </is>
      </c>
      <c r="I767" s="340" t="n">
        <v>0.65</v>
      </c>
      <c r="J767" s="334" t="n">
        <v>0.87</v>
      </c>
      <c r="K767" s="334" t="n">
        <v>0.132619</v>
      </c>
      <c r="L767" s="334" t="inlineStr">
        <is>
          <t>PENDENTE</t>
        </is>
      </c>
    </row>
    <row r="768" ht="15" customHeight="1" s="290">
      <c r="A768" s="296" t="inlineStr">
        <is>
          <t>PANTANAL</t>
        </is>
      </c>
      <c r="B768" s="296" t="inlineStr">
        <is>
          <t>ESGOTO</t>
        </is>
      </c>
      <c r="C768" s="296" t="inlineStr">
        <is>
          <t>T-174</t>
        </is>
      </c>
      <c r="D768" s="349" t="inlineStr">
        <is>
          <t>PI 110</t>
        </is>
      </c>
      <c r="E768" s="349" t="inlineStr">
        <is>
          <t>PI 108</t>
        </is>
      </c>
      <c r="F768" s="349" t="n">
        <v>2</v>
      </c>
      <c r="G768" s="349" t="inlineStr">
        <is>
          <t>200</t>
        </is>
      </c>
      <c r="H768" s="349" t="inlineStr">
        <is>
          <t>Tubo PVC</t>
        </is>
      </c>
      <c r="I768" s="345" t="n">
        <v>0.75</v>
      </c>
      <c r="J768" s="349" t="n">
        <v>1.2</v>
      </c>
      <c r="K768" s="349" t="n">
        <v>0.05465</v>
      </c>
      <c r="L768" s="349" t="inlineStr">
        <is>
          <t>PENDENTE</t>
        </is>
      </c>
    </row>
    <row r="769" ht="15" customHeight="1" s="290">
      <c r="A769" s="295" t="inlineStr">
        <is>
          <t>PANTANAL</t>
        </is>
      </c>
      <c r="B769" s="295" t="inlineStr">
        <is>
          <t>ESGOTO</t>
        </is>
      </c>
      <c r="C769" s="295" t="inlineStr">
        <is>
          <t>T-175</t>
        </is>
      </c>
      <c r="D769" s="334" t="inlineStr">
        <is>
          <t>PI 112</t>
        </is>
      </c>
      <c r="E769" s="334" t="inlineStr">
        <is>
          <t>PI 111</t>
        </is>
      </c>
      <c r="F769" s="334" t="n">
        <v>7.65</v>
      </c>
      <c r="G769" s="334" t="inlineStr">
        <is>
          <t>200</t>
        </is>
      </c>
      <c r="H769" s="334" t="inlineStr">
        <is>
          <t>Tubo PVC</t>
        </is>
      </c>
      <c r="I769" s="340" t="n">
        <v>0.4</v>
      </c>
      <c r="J769" s="334" t="n">
        <v>2.45</v>
      </c>
      <c r="K769" s="334" t="n">
        <v>0.009894999999999999</v>
      </c>
      <c r="L769" s="334" t="inlineStr">
        <is>
          <t>PENDENTE</t>
        </is>
      </c>
    </row>
    <row r="770" ht="15" customHeight="1" s="290">
      <c r="A770" s="296" t="inlineStr">
        <is>
          <t>PANTANAL</t>
        </is>
      </c>
      <c r="B770" s="296" t="inlineStr">
        <is>
          <t>ESGOTO</t>
        </is>
      </c>
      <c r="C770" s="296" t="inlineStr">
        <is>
          <t>T-176</t>
        </is>
      </c>
      <c r="D770" s="349" t="inlineStr">
        <is>
          <t>PI 111</t>
        </is>
      </c>
      <c r="E770" s="349" t="inlineStr">
        <is>
          <t>PI 112</t>
        </is>
      </c>
      <c r="F770" s="349" t="n">
        <v>2</v>
      </c>
      <c r="G770" s="349" t="inlineStr">
        <is>
          <t>200</t>
        </is>
      </c>
      <c r="H770" s="349" t="inlineStr">
        <is>
          <t>Tubo PVC</t>
        </is>
      </c>
      <c r="I770" s="345" t="n">
        <v>0.4</v>
      </c>
      <c r="J770" s="349" t="n">
        <v>0.64</v>
      </c>
      <c r="K770" s="349" t="n">
        <v>0.03785</v>
      </c>
      <c r="L770" s="349" t="inlineStr">
        <is>
          <t>PENDENTE</t>
        </is>
      </c>
    </row>
    <row r="771" ht="15" customHeight="1" s="290">
      <c r="A771" s="295" t="inlineStr">
        <is>
          <t>PANTANAL</t>
        </is>
      </c>
      <c r="B771" s="295" t="inlineStr">
        <is>
          <t>ESGOTO</t>
        </is>
      </c>
      <c r="C771" s="295" t="inlineStr">
        <is>
          <t>T-177</t>
        </is>
      </c>
      <c r="D771" s="334" t="inlineStr">
        <is>
          <t>PI 112</t>
        </is>
      </c>
      <c r="E771" s="334" t="inlineStr">
        <is>
          <t>PI 113</t>
        </is>
      </c>
      <c r="F771" s="334" t="n">
        <v>10.33</v>
      </c>
      <c r="G771" s="334" t="inlineStr">
        <is>
          <t>200</t>
        </is>
      </c>
      <c r="H771" s="334" t="inlineStr">
        <is>
          <t>Tubo PVC</t>
        </is>
      </c>
      <c r="I771" s="340" t="n">
        <v>0.5</v>
      </c>
      <c r="J771" s="334" t="n">
        <v>4.13</v>
      </c>
      <c r="K771" s="334" t="n">
        <v>0.026031</v>
      </c>
      <c r="L771" s="334" t="inlineStr">
        <is>
          <t>PENDENTE</t>
        </is>
      </c>
    </row>
    <row r="772" ht="15" customHeight="1" s="290">
      <c r="A772" s="296" t="inlineStr">
        <is>
          <t>PANTANAL</t>
        </is>
      </c>
      <c r="B772" s="296" t="inlineStr">
        <is>
          <t>ESGOTO</t>
        </is>
      </c>
      <c r="C772" s="296" t="inlineStr">
        <is>
          <t>T-178</t>
        </is>
      </c>
      <c r="D772" s="349" t="inlineStr">
        <is>
          <t>PI 113</t>
        </is>
      </c>
      <c r="E772" s="349" t="inlineStr">
        <is>
          <t>PI 71</t>
        </is>
      </c>
      <c r="F772" s="349" t="n">
        <v>4.36</v>
      </c>
      <c r="G772" s="349" t="inlineStr">
        <is>
          <t>200</t>
        </is>
      </c>
      <c r="H772" s="349" t="inlineStr">
        <is>
          <t>Tubo PVC</t>
        </is>
      </c>
      <c r="I772" s="345" t="n">
        <v>0.6</v>
      </c>
      <c r="J772" s="349" t="n">
        <v>2.09</v>
      </c>
      <c r="K772" s="349" t="n">
        <v>0.027592</v>
      </c>
      <c r="L772" s="349" t="inlineStr">
        <is>
          <t>PENDENTE</t>
        </is>
      </c>
    </row>
    <row r="773" ht="15" customHeight="1" s="290">
      <c r="A773" s="295" t="inlineStr">
        <is>
          <t>PANTANAL</t>
        </is>
      </c>
      <c r="B773" s="295" t="inlineStr">
        <is>
          <t>ESGOTO</t>
        </is>
      </c>
      <c r="C773" s="295" t="inlineStr">
        <is>
          <t>T-179</t>
        </is>
      </c>
      <c r="D773" s="334" t="inlineStr">
        <is>
          <t>PI 113</t>
        </is>
      </c>
      <c r="E773" s="334" t="inlineStr">
        <is>
          <t>PI 71</t>
        </is>
      </c>
      <c r="F773" s="334" t="n">
        <v>2</v>
      </c>
      <c r="G773" s="334" t="inlineStr">
        <is>
          <t>200</t>
        </is>
      </c>
      <c r="H773" s="334" t="inlineStr">
        <is>
          <t>Tubo PVC</t>
        </is>
      </c>
      <c r="I773" s="340" t="n">
        <v>0.6</v>
      </c>
      <c r="J773" s="334" t="n">
        <v>0.96</v>
      </c>
      <c r="K773" s="334" t="n">
        <v>0.06015</v>
      </c>
      <c r="L773" s="334" t="inlineStr">
        <is>
          <t>PENDENTE</t>
        </is>
      </c>
    </row>
    <row r="774" ht="15" customHeight="1" s="290">
      <c r="A774" s="296" t="inlineStr">
        <is>
          <t>PANTANAL</t>
        </is>
      </c>
      <c r="B774" s="296" t="inlineStr">
        <is>
          <t>ESGOTO</t>
        </is>
      </c>
      <c r="C774" s="296" t="inlineStr">
        <is>
          <t>T-180</t>
        </is>
      </c>
      <c r="D774" s="349" t="inlineStr">
        <is>
          <t>PI 113</t>
        </is>
      </c>
      <c r="E774" s="349" t="inlineStr">
        <is>
          <t>PI 114</t>
        </is>
      </c>
      <c r="F774" s="349" t="n">
        <v>20.02</v>
      </c>
      <c r="G774" s="349" t="inlineStr">
        <is>
          <t>200</t>
        </is>
      </c>
      <c r="H774" s="349" t="inlineStr">
        <is>
          <t>Tubo PVC</t>
        </is>
      </c>
      <c r="I774" s="345" t="n">
        <v>0.6</v>
      </c>
      <c r="J774" s="349" t="n">
        <v>9.609999999999999</v>
      </c>
      <c r="K774" s="349" t="n">
        <v>0.023856</v>
      </c>
      <c r="L774" s="349" t="inlineStr">
        <is>
          <t>PENDENTE</t>
        </is>
      </c>
    </row>
    <row r="775" ht="15" customHeight="1" s="290">
      <c r="A775" s="295" t="inlineStr">
        <is>
          <t>PANTANAL</t>
        </is>
      </c>
      <c r="B775" s="295" t="inlineStr">
        <is>
          <t>ESGOTO</t>
        </is>
      </c>
      <c r="C775" s="295" t="inlineStr">
        <is>
          <t>T-181</t>
        </is>
      </c>
      <c r="D775" s="334" t="inlineStr">
        <is>
          <t>PI 91</t>
        </is>
      </c>
      <c r="E775" s="334" t="inlineStr">
        <is>
          <t>PI 115</t>
        </is>
      </c>
      <c r="F775" s="334" t="n">
        <v>19.2</v>
      </c>
      <c r="G775" s="334" t="inlineStr">
        <is>
          <t>200</t>
        </is>
      </c>
      <c r="H775" s="334" t="inlineStr">
        <is>
          <t>Tubo PVC</t>
        </is>
      </c>
      <c r="I775" s="340" t="n">
        <v>0.6899999999999999</v>
      </c>
      <c r="J775" s="334" t="n">
        <v>10.56</v>
      </c>
      <c r="K775" s="334" t="n">
        <v>0.1235</v>
      </c>
      <c r="L775" s="334" t="inlineStr">
        <is>
          <t>PENDENTE</t>
        </is>
      </c>
    </row>
    <row r="776" ht="15" customHeight="1" s="290">
      <c r="A776" s="296" t="inlineStr">
        <is>
          <t>PANTANAL</t>
        </is>
      </c>
      <c r="B776" s="296" t="inlineStr">
        <is>
          <t>ESGOTO</t>
        </is>
      </c>
      <c r="C776" s="296" t="inlineStr">
        <is>
          <t>T-182</t>
        </is>
      </c>
      <c r="D776" s="349" t="inlineStr">
        <is>
          <t>PI 115</t>
        </is>
      </c>
      <c r="E776" s="349" t="inlineStr">
        <is>
          <t>PI 116</t>
        </is>
      </c>
      <c r="F776" s="349" t="n">
        <v>4.01</v>
      </c>
      <c r="G776" s="349" t="inlineStr">
        <is>
          <t>200</t>
        </is>
      </c>
      <c r="H776" s="349" t="inlineStr">
        <is>
          <t>Tubo PVC</t>
        </is>
      </c>
      <c r="I776" s="345" t="n">
        <v>0.6</v>
      </c>
      <c r="J776" s="349" t="n">
        <v>1.92</v>
      </c>
      <c r="K776" s="349" t="n">
        <v>0.046683</v>
      </c>
      <c r="L776" s="349" t="inlineStr">
        <is>
          <t>PENDENTE</t>
        </is>
      </c>
    </row>
    <row r="777" ht="15" customHeight="1" s="290">
      <c r="A777" s="295" t="inlineStr">
        <is>
          <t>PANTANAL</t>
        </is>
      </c>
      <c r="B777" s="295" t="inlineStr">
        <is>
          <t>ESGOTO</t>
        </is>
      </c>
      <c r="C777" s="295" t="inlineStr">
        <is>
          <t>T-183</t>
        </is>
      </c>
      <c r="D777" s="334" t="inlineStr">
        <is>
          <t>PI 116</t>
        </is>
      </c>
      <c r="E777" s="334" t="inlineStr">
        <is>
          <t>PI 115</t>
        </is>
      </c>
      <c r="F777" s="334" t="n">
        <v>2</v>
      </c>
      <c r="G777" s="334" t="inlineStr">
        <is>
          <t>200</t>
        </is>
      </c>
      <c r="H777" s="334" t="inlineStr">
        <is>
          <t>Tubo PVC</t>
        </is>
      </c>
      <c r="I777" s="340" t="n">
        <v>0.6</v>
      </c>
      <c r="J777" s="334" t="n">
        <v>0.96</v>
      </c>
      <c r="K777" s="334" t="n">
        <v>0.0936</v>
      </c>
      <c r="L777" s="334" t="inlineStr">
        <is>
          <t>PENDENTE</t>
        </is>
      </c>
    </row>
    <row r="778" ht="15" customHeight="1" s="290">
      <c r="A778" s="296" t="inlineStr">
        <is>
          <t>PANTANAL</t>
        </is>
      </c>
      <c r="B778" s="296" t="inlineStr">
        <is>
          <t>ESGOTO</t>
        </is>
      </c>
      <c r="C778" s="296" t="inlineStr">
        <is>
          <t>T-184</t>
        </is>
      </c>
      <c r="D778" s="349" t="inlineStr">
        <is>
          <t>PI 116</t>
        </is>
      </c>
      <c r="E778" s="349" t="inlineStr">
        <is>
          <t>PI 117</t>
        </is>
      </c>
      <c r="F778" s="349" t="n">
        <v>1.93</v>
      </c>
      <c r="G778" s="349" t="inlineStr">
        <is>
          <t>200</t>
        </is>
      </c>
      <c r="H778" s="349" t="inlineStr">
        <is>
          <t>Tubo PVC</t>
        </is>
      </c>
      <c r="I778" s="345" t="n">
        <v>0.6</v>
      </c>
      <c r="J778" s="349" t="n">
        <v>0.93</v>
      </c>
      <c r="K778" s="349" t="n">
        <v>0.103212</v>
      </c>
      <c r="L778" s="349" t="inlineStr">
        <is>
          <t>PENDENTE</t>
        </is>
      </c>
    </row>
    <row r="779" ht="15" customHeight="1" s="290">
      <c r="A779" s="295" t="inlineStr">
        <is>
          <t>PANTANAL</t>
        </is>
      </c>
      <c r="B779" s="295" t="inlineStr">
        <is>
          <t>ESGOTO</t>
        </is>
      </c>
      <c r="C779" s="295" t="inlineStr">
        <is>
          <t>T-185</t>
        </is>
      </c>
      <c r="D779" s="334" t="inlineStr">
        <is>
          <t>PI 117</t>
        </is>
      </c>
      <c r="E779" s="334" t="inlineStr">
        <is>
          <t>PI 116</t>
        </is>
      </c>
      <c r="F779" s="334" t="n">
        <v>1.16</v>
      </c>
      <c r="G779" s="334" t="inlineStr">
        <is>
          <t>200</t>
        </is>
      </c>
      <c r="H779" s="334" t="inlineStr">
        <is>
          <t>Tubo PVC</t>
        </is>
      </c>
      <c r="I779" s="340" t="n">
        <v>0.6</v>
      </c>
      <c r="J779" s="334" t="n">
        <v>0.5600000000000001</v>
      </c>
      <c r="K779" s="334" t="n">
        <v>0.171724</v>
      </c>
      <c r="L779" s="334" t="inlineStr">
        <is>
          <t>PENDENTE</t>
        </is>
      </c>
    </row>
    <row r="780" ht="15" customHeight="1" s="290">
      <c r="A780" s="296" t="inlineStr">
        <is>
          <t>PANTANAL</t>
        </is>
      </c>
      <c r="B780" s="296" t="inlineStr">
        <is>
          <t>ESGOTO</t>
        </is>
      </c>
      <c r="C780" s="296" t="inlineStr">
        <is>
          <t>T-186</t>
        </is>
      </c>
      <c r="D780" s="349" t="inlineStr">
        <is>
          <t>PI 117</t>
        </is>
      </c>
      <c r="E780" s="349" t="inlineStr">
        <is>
          <t>PI 118</t>
        </is>
      </c>
      <c r="F780" s="349" t="n">
        <v>7.12</v>
      </c>
      <c r="G780" s="349" t="inlineStr">
        <is>
          <t>200</t>
        </is>
      </c>
      <c r="H780" s="349" t="inlineStr">
        <is>
          <t>Tubo PVC</t>
        </is>
      </c>
      <c r="I780" s="345" t="n">
        <v>0.6</v>
      </c>
      <c r="J780" s="349" t="n">
        <v>3.42</v>
      </c>
      <c r="K780" s="349" t="n">
        <v>0.154438</v>
      </c>
      <c r="L780" s="349" t="inlineStr">
        <is>
          <t>PENDENTE</t>
        </is>
      </c>
    </row>
    <row r="781" ht="15" customHeight="1" s="290">
      <c r="A781" s="295" t="inlineStr">
        <is>
          <t>PANTANAL</t>
        </is>
      </c>
      <c r="B781" s="295" t="inlineStr">
        <is>
          <t>ESGOTO</t>
        </is>
      </c>
      <c r="C781" s="295" t="inlineStr">
        <is>
          <t>T-187</t>
        </is>
      </c>
      <c r="D781" s="334" t="inlineStr">
        <is>
          <t>PI 118</t>
        </is>
      </c>
      <c r="E781" s="334" t="inlineStr">
        <is>
          <t>PI 117</t>
        </is>
      </c>
      <c r="F781" s="334" t="n">
        <v>2</v>
      </c>
      <c r="G781" s="334" t="inlineStr">
        <is>
          <t>200</t>
        </is>
      </c>
      <c r="H781" s="334" t="inlineStr">
        <is>
          <t>Tubo PVC</t>
        </is>
      </c>
      <c r="I781" s="340" t="n">
        <v>0.6</v>
      </c>
      <c r="J781" s="334" t="n">
        <v>0.96</v>
      </c>
      <c r="K781" s="334" t="n">
        <v>0.5498</v>
      </c>
      <c r="L781" s="334" t="inlineStr">
        <is>
          <t>PENDENTE</t>
        </is>
      </c>
    </row>
    <row r="782" ht="15" customHeight="1" s="290">
      <c r="A782" s="296" t="inlineStr">
        <is>
          <t>PANTANAL</t>
        </is>
      </c>
      <c r="B782" s="296" t="inlineStr">
        <is>
          <t>ESGOTO</t>
        </is>
      </c>
      <c r="C782" s="296" t="inlineStr">
        <is>
          <t>T-188</t>
        </is>
      </c>
      <c r="D782" s="349" t="inlineStr">
        <is>
          <t>PI 118</t>
        </is>
      </c>
      <c r="E782" s="349" t="inlineStr">
        <is>
          <t>PI 119</t>
        </is>
      </c>
      <c r="F782" s="349" t="n">
        <v>3.84</v>
      </c>
      <c r="G782" s="349" t="inlineStr">
        <is>
          <t>200</t>
        </is>
      </c>
      <c r="H782" s="349" t="inlineStr">
        <is>
          <t>Tubo PVC</t>
        </is>
      </c>
      <c r="I782" s="345" t="n">
        <v>0.6</v>
      </c>
      <c r="J782" s="349" t="n">
        <v>1.84</v>
      </c>
      <c r="K782" s="349" t="n">
        <v>0.221432</v>
      </c>
      <c r="L782" s="349" t="inlineStr">
        <is>
          <t>PENDENTE</t>
        </is>
      </c>
    </row>
    <row r="783" ht="15" customHeight="1" s="290">
      <c r="A783" s="295" t="inlineStr">
        <is>
          <t>PANTANAL</t>
        </is>
      </c>
      <c r="B783" s="295" t="inlineStr">
        <is>
          <t>ESGOTO</t>
        </is>
      </c>
      <c r="C783" s="295" t="inlineStr">
        <is>
          <t>T-189</t>
        </is>
      </c>
      <c r="D783" s="334" t="inlineStr">
        <is>
          <t>PI 118</t>
        </is>
      </c>
      <c r="E783" s="334" t="inlineStr">
        <is>
          <t>PI 119</t>
        </is>
      </c>
      <c r="F783" s="334" t="n">
        <v>2</v>
      </c>
      <c r="G783" s="334" t="inlineStr">
        <is>
          <t>200</t>
        </is>
      </c>
      <c r="H783" s="334" t="inlineStr">
        <is>
          <t>Tubo PVC</t>
        </is>
      </c>
      <c r="I783" s="340" t="n">
        <v>0.6</v>
      </c>
      <c r="J783" s="334" t="n">
        <v>0.96</v>
      </c>
      <c r="K783" s="334" t="n">
        <v>0.42515</v>
      </c>
      <c r="L783" s="334" t="inlineStr">
        <is>
          <t>PENDENTE</t>
        </is>
      </c>
    </row>
    <row r="784" ht="15" customHeight="1" s="290">
      <c r="A784" s="296" t="inlineStr">
        <is>
          <t>PANTANAL</t>
        </is>
      </c>
      <c r="B784" s="296" t="inlineStr">
        <is>
          <t>ESGOTO</t>
        </is>
      </c>
      <c r="C784" s="296" t="inlineStr">
        <is>
          <t>T-190</t>
        </is>
      </c>
      <c r="D784" s="349" t="inlineStr">
        <is>
          <t>PI 120</t>
        </is>
      </c>
      <c r="E784" s="349" t="inlineStr">
        <is>
          <t>PI 107</t>
        </is>
      </c>
      <c r="F784" s="349" t="n">
        <v>4.79</v>
      </c>
      <c r="G784" s="349" t="inlineStr">
        <is>
          <t>200</t>
        </is>
      </c>
      <c r="H784" s="349" t="inlineStr">
        <is>
          <t>Tubo PVC</t>
        </is>
      </c>
      <c r="I784" s="345" t="n">
        <v>0.71</v>
      </c>
      <c r="J784" s="349" t="n">
        <v>2.71</v>
      </c>
      <c r="K784" s="349" t="n">
        <v>0.07198300000000001</v>
      </c>
      <c r="L784" s="349" t="inlineStr">
        <is>
          <t>PENDENTE</t>
        </is>
      </c>
    </row>
    <row r="785" ht="15" customHeight="1" s="290">
      <c r="A785" s="295" t="inlineStr">
        <is>
          <t>PANTANAL</t>
        </is>
      </c>
      <c r="B785" s="295" t="inlineStr">
        <is>
          <t>ESGOTO</t>
        </is>
      </c>
      <c r="C785" s="295" t="inlineStr">
        <is>
          <t>T-191</t>
        </is>
      </c>
      <c r="D785" s="334" t="inlineStr">
        <is>
          <t>PI 120</t>
        </is>
      </c>
      <c r="E785" s="334" t="inlineStr">
        <is>
          <t>PI 107</t>
        </is>
      </c>
      <c r="F785" s="334" t="n">
        <v>2</v>
      </c>
      <c r="G785" s="334" t="inlineStr">
        <is>
          <t>200</t>
        </is>
      </c>
      <c r="H785" s="334" t="inlineStr">
        <is>
          <t>Tubo PVC</t>
        </is>
      </c>
      <c r="I785" s="340" t="n">
        <v>0.71</v>
      </c>
      <c r="J785" s="334" t="n">
        <v>1.13</v>
      </c>
      <c r="K785" s="334" t="n">
        <v>0.1724</v>
      </c>
      <c r="L785" s="334" t="inlineStr">
        <is>
          <t>PENDENTE</t>
        </is>
      </c>
    </row>
    <row r="786" ht="15" customHeight="1" s="290">
      <c r="A786" s="296" t="inlineStr">
        <is>
          <t>PANTANAL</t>
        </is>
      </c>
      <c r="B786" s="296" t="inlineStr">
        <is>
          <t>ESGOTO</t>
        </is>
      </c>
      <c r="C786" s="296" t="inlineStr">
        <is>
          <t>T-192</t>
        </is>
      </c>
      <c r="D786" s="349" t="inlineStr">
        <is>
          <t>PI 121</t>
        </is>
      </c>
      <c r="E786" s="349" t="inlineStr">
        <is>
          <t>PI 112</t>
        </is>
      </c>
      <c r="F786" s="349" t="n">
        <v>16.91</v>
      </c>
      <c r="G786" s="349" t="inlineStr">
        <is>
          <t>200</t>
        </is>
      </c>
      <c r="H786" s="349" t="inlineStr">
        <is>
          <t>Tubo PVC</t>
        </is>
      </c>
      <c r="I786" s="345" t="n">
        <v>0.5</v>
      </c>
      <c r="J786" s="349" t="n">
        <v>6.76</v>
      </c>
      <c r="K786" s="349" t="n">
        <v>0.060538</v>
      </c>
      <c r="L786" s="349" t="inlineStr">
        <is>
          <t>PENDENTE</t>
        </is>
      </c>
    </row>
    <row r="787" ht="15" customHeight="1" s="290">
      <c r="A787" s="295" t="inlineStr">
        <is>
          <t>PANTANAL</t>
        </is>
      </c>
      <c r="B787" s="295" t="inlineStr">
        <is>
          <t>ESGOTO</t>
        </is>
      </c>
      <c r="C787" s="295" t="inlineStr">
        <is>
          <t>T-193</t>
        </is>
      </c>
      <c r="D787" s="334" t="inlineStr">
        <is>
          <t>PI 57</t>
        </is>
      </c>
      <c r="E787" s="334" t="inlineStr">
        <is>
          <t>PI 122</t>
        </is>
      </c>
      <c r="F787" s="334" t="n">
        <v>16.3</v>
      </c>
      <c r="G787" s="334" t="inlineStr">
        <is>
          <t>200</t>
        </is>
      </c>
      <c r="H787" s="334" t="inlineStr">
        <is>
          <t>Tubo PVC</t>
        </is>
      </c>
      <c r="I787" s="340" t="n">
        <v>0.6</v>
      </c>
      <c r="J787" s="334" t="n">
        <v>7.82</v>
      </c>
      <c r="K787" s="334" t="n">
        <v>0.031344</v>
      </c>
      <c r="L787" s="334" t="inlineStr">
        <is>
          <t>PENDENTE</t>
        </is>
      </c>
    </row>
    <row r="788" ht="15" customHeight="1" s="290">
      <c r="A788" s="296" t="inlineStr">
        <is>
          <t>PANTANAL</t>
        </is>
      </c>
      <c r="B788" s="296" t="inlineStr">
        <is>
          <t>ESGOTO</t>
        </is>
      </c>
      <c r="C788" s="296" t="inlineStr">
        <is>
          <t>T-194</t>
        </is>
      </c>
      <c r="D788" s="349" t="inlineStr">
        <is>
          <t>PI 122</t>
        </is>
      </c>
      <c r="E788" s="349" t="inlineStr">
        <is>
          <t>PV 03</t>
        </is>
      </c>
      <c r="F788" s="349" t="n">
        <v>1.19</v>
      </c>
      <c r="G788" s="349" t="inlineStr">
        <is>
          <t>200</t>
        </is>
      </c>
      <c r="H788" s="349" t="inlineStr">
        <is>
          <t>Tubo PVC</t>
        </is>
      </c>
      <c r="I788" s="345" t="n">
        <v>0.9</v>
      </c>
      <c r="J788" s="349" t="n">
        <v>0.86</v>
      </c>
      <c r="K788" s="349" t="n">
        <v>0.552101</v>
      </c>
      <c r="L788" s="349" t="inlineStr">
        <is>
          <t>PENDENTE</t>
        </is>
      </c>
    </row>
    <row r="789" ht="15" customHeight="1" s="290">
      <c r="A789" s="295" t="inlineStr">
        <is>
          <t>PANTANAL</t>
        </is>
      </c>
      <c r="B789" s="295" t="inlineStr">
        <is>
          <t>ESGOTO</t>
        </is>
      </c>
      <c r="C789" s="295" t="inlineStr">
        <is>
          <t>T-195</t>
        </is>
      </c>
      <c r="D789" s="334" t="inlineStr">
        <is>
          <t>PI 122</t>
        </is>
      </c>
      <c r="E789" s="334" t="inlineStr">
        <is>
          <t>PV 03</t>
        </is>
      </c>
      <c r="F789" s="334" t="n">
        <v>0.72</v>
      </c>
      <c r="G789" s="334" t="inlineStr">
        <is>
          <t>200</t>
        </is>
      </c>
      <c r="H789" s="334" t="inlineStr">
        <is>
          <t>Tubo PVC</t>
        </is>
      </c>
      <c r="I789" s="340" t="n">
        <v>0.9</v>
      </c>
      <c r="J789" s="334" t="n">
        <v>0.52</v>
      </c>
      <c r="K789" s="334" t="n">
        <v>0.9125</v>
      </c>
      <c r="L789" s="334" t="inlineStr">
        <is>
          <t>PENDENTE</t>
        </is>
      </c>
    </row>
    <row r="790" ht="15" customHeight="1" s="290">
      <c r="A790" s="296" t="inlineStr">
        <is>
          <t>PANTANAL</t>
        </is>
      </c>
      <c r="B790" s="296" t="inlineStr">
        <is>
          <t>ESGOTO</t>
        </is>
      </c>
      <c r="C790" s="296" t="inlineStr">
        <is>
          <t>T-196</t>
        </is>
      </c>
      <c r="D790" s="349" t="inlineStr">
        <is>
          <t>PI 70</t>
        </is>
      </c>
      <c r="E790" s="349" t="inlineStr">
        <is>
          <t>PI 123</t>
        </is>
      </c>
      <c r="F790" s="349" t="n">
        <v>7.12</v>
      </c>
      <c r="G790" s="349" t="inlineStr">
        <is>
          <t>300</t>
        </is>
      </c>
      <c r="H790" s="349" t="inlineStr">
        <is>
          <t>Tubo PVC</t>
        </is>
      </c>
      <c r="I790" s="345" t="n">
        <v>0.15</v>
      </c>
      <c r="J790" s="349" t="n">
        <v>0.88</v>
      </c>
      <c r="K790" s="349" t="n">
        <v>0.085955</v>
      </c>
      <c r="L790" s="349" t="inlineStr">
        <is>
          <t>PENDENTE</t>
        </is>
      </c>
    </row>
    <row r="791" ht="15" customHeight="1" s="290">
      <c r="A791" s="295" t="inlineStr">
        <is>
          <t>PANTANAL</t>
        </is>
      </c>
      <c r="B791" s="295" t="inlineStr">
        <is>
          <t>ESGOTO</t>
        </is>
      </c>
      <c r="C791" s="295" t="inlineStr">
        <is>
          <t>T-197</t>
        </is>
      </c>
      <c r="D791" s="334" t="inlineStr">
        <is>
          <t>PI 70</t>
        </is>
      </c>
      <c r="E791" s="334" t="inlineStr">
        <is>
          <t>PI 123</t>
        </is>
      </c>
      <c r="F791" s="334" t="n">
        <v>2</v>
      </c>
      <c r="G791" s="334" t="inlineStr">
        <is>
          <t>200</t>
        </is>
      </c>
      <c r="H791" s="334" t="inlineStr">
        <is>
          <t>Tubo PVC</t>
        </is>
      </c>
      <c r="I791" s="340" t="n">
        <v>0.15</v>
      </c>
      <c r="J791" s="334" t="n">
        <v>0.25</v>
      </c>
      <c r="K791" s="334" t="n">
        <v>0.306</v>
      </c>
      <c r="L791" s="334" t="inlineStr">
        <is>
          <t>PENDENTE</t>
        </is>
      </c>
    </row>
    <row r="792" ht="15" customHeight="1" s="290">
      <c r="A792" s="296" t="inlineStr">
        <is>
          <t>PANTANAL</t>
        </is>
      </c>
      <c r="B792" s="296" t="inlineStr">
        <is>
          <t>ESGOTO</t>
        </is>
      </c>
      <c r="C792" s="296" t="inlineStr">
        <is>
          <t>T-198</t>
        </is>
      </c>
      <c r="D792" s="349" t="inlineStr">
        <is>
          <t>PI 123</t>
        </is>
      </c>
      <c r="E792" s="349" t="inlineStr">
        <is>
          <t>PI 124</t>
        </is>
      </c>
      <c r="F792" s="349" t="n">
        <v>93.95999999999999</v>
      </c>
      <c r="G792" s="349" t="inlineStr">
        <is>
          <t>300</t>
        </is>
      </c>
      <c r="H792" s="349" t="inlineStr">
        <is>
          <t>Tubo PVC</t>
        </is>
      </c>
      <c r="I792" s="345" t="n">
        <v>0.15</v>
      </c>
      <c r="J792" s="349" t="n">
        <v>11.65</v>
      </c>
      <c r="K792" s="349" t="n">
        <v>0.002703</v>
      </c>
      <c r="L792" s="349" t="inlineStr">
        <is>
          <t>PENDENTE</t>
        </is>
      </c>
    </row>
    <row r="793" ht="15" customHeight="1" s="290">
      <c r="A793" s="295" t="inlineStr">
        <is>
          <t>PANTANAL</t>
        </is>
      </c>
      <c r="B793" s="295" t="inlineStr">
        <is>
          <t>ESGOTO</t>
        </is>
      </c>
      <c r="C793" s="295" t="inlineStr">
        <is>
          <t>T-199</t>
        </is>
      </c>
      <c r="D793" s="334" t="inlineStr">
        <is>
          <t>PI 124</t>
        </is>
      </c>
      <c r="E793" s="334" t="inlineStr">
        <is>
          <t>PI 125</t>
        </is>
      </c>
      <c r="F793" s="334" t="n">
        <v>9.83</v>
      </c>
      <c r="G793" s="334" t="inlineStr">
        <is>
          <t>300</t>
        </is>
      </c>
      <c r="H793" s="334" t="inlineStr">
        <is>
          <t>Tubo PVC</t>
        </is>
      </c>
      <c r="I793" s="340" t="n">
        <v>0.01</v>
      </c>
      <c r="J793" s="334" t="n">
        <v>0.08</v>
      </c>
      <c r="K793" s="334" t="n">
        <v>0.004374</v>
      </c>
      <c r="L793" s="334" t="inlineStr">
        <is>
          <t>PENDENTE</t>
        </is>
      </c>
    </row>
    <row r="794" ht="15" customHeight="1" s="290">
      <c r="A794" s="296" t="inlineStr">
        <is>
          <t>PANTANAL</t>
        </is>
      </c>
      <c r="B794" s="296" t="inlineStr">
        <is>
          <t>ESGOTO</t>
        </is>
      </c>
      <c r="C794" s="296" t="inlineStr">
        <is>
          <t>T-200</t>
        </is>
      </c>
      <c r="D794" s="349" t="inlineStr">
        <is>
          <t>PI 124</t>
        </is>
      </c>
      <c r="E794" s="349" t="inlineStr">
        <is>
          <t>PI 125</t>
        </is>
      </c>
      <c r="F794" s="349" t="n">
        <v>2</v>
      </c>
      <c r="G794" s="349" t="inlineStr">
        <is>
          <t>200</t>
        </is>
      </c>
      <c r="H794" s="349" t="inlineStr">
        <is>
          <t>Tubo PVC</t>
        </is>
      </c>
      <c r="I794" s="345" t="n">
        <v>0.01</v>
      </c>
      <c r="J794" s="349" t="n">
        <v>0.02</v>
      </c>
      <c r="K794" s="349" t="n">
        <v>0.0215</v>
      </c>
      <c r="L794" s="349" t="inlineStr">
        <is>
          <t>PENDENTE</t>
        </is>
      </c>
    </row>
    <row r="795" ht="15" customHeight="1" s="290">
      <c r="A795" s="295" t="inlineStr">
        <is>
          <t>PANTANAL</t>
        </is>
      </c>
      <c r="B795" s="295" t="inlineStr">
        <is>
          <t>ESGOTO</t>
        </is>
      </c>
      <c r="C795" s="295" t="inlineStr">
        <is>
          <t>T-201</t>
        </is>
      </c>
      <c r="D795" s="334" t="inlineStr">
        <is>
          <t>PI 126</t>
        </is>
      </c>
      <c r="E795" s="334" t="inlineStr">
        <is>
          <t>PI 127</t>
        </is>
      </c>
      <c r="F795" s="334" t="n">
        <v>75.59999999999999</v>
      </c>
      <c r="G795" s="334" t="inlineStr">
        <is>
          <t>300</t>
        </is>
      </c>
      <c r="H795" s="334" t="inlineStr">
        <is>
          <t>Tubo PVC</t>
        </is>
      </c>
      <c r="I795" s="340" t="n">
        <v>0.01</v>
      </c>
      <c r="J795" s="334" t="n">
        <v>0.6</v>
      </c>
      <c r="K795" s="334" t="n">
        <v>0.003585</v>
      </c>
      <c r="L795" s="334" t="inlineStr">
        <is>
          <t>PENDENTE</t>
        </is>
      </c>
    </row>
    <row r="796" ht="15" customHeight="1" s="290">
      <c r="A796" s="296" t="inlineStr">
        <is>
          <t>PANTANAL</t>
        </is>
      </c>
      <c r="B796" s="296" t="inlineStr">
        <is>
          <t>ESGOTO</t>
        </is>
      </c>
      <c r="C796" s="296" t="inlineStr">
        <is>
          <t>T-202</t>
        </is>
      </c>
      <c r="D796" s="349" t="inlineStr">
        <is>
          <t>PI 127</t>
        </is>
      </c>
      <c r="E796" s="349" t="inlineStr">
        <is>
          <t>PI 128</t>
        </is>
      </c>
      <c r="F796" s="349" t="n">
        <v>42.59</v>
      </c>
      <c r="G796" s="349" t="inlineStr">
        <is>
          <t>300</t>
        </is>
      </c>
      <c r="H796" s="349" t="inlineStr">
        <is>
          <t>Tubo PVC</t>
        </is>
      </c>
      <c r="I796" s="345" t="n">
        <v>0.01</v>
      </c>
      <c r="J796" s="349" t="n">
        <v>0.34</v>
      </c>
      <c r="K796" s="349" t="n">
        <v>0.003193</v>
      </c>
      <c r="L796" s="349" t="inlineStr">
        <is>
          <t>PENDENTE</t>
        </is>
      </c>
    </row>
    <row r="797" ht="15" customHeight="1" s="290">
      <c r="A797" s="295" t="inlineStr">
        <is>
          <t>PANTANAL</t>
        </is>
      </c>
      <c r="B797" s="295" t="inlineStr">
        <is>
          <t>ESGOTO</t>
        </is>
      </c>
      <c r="C797" s="295" t="inlineStr">
        <is>
          <t>T-203</t>
        </is>
      </c>
      <c r="D797" s="334" t="inlineStr">
        <is>
          <t>PI 128</t>
        </is>
      </c>
      <c r="E797" s="334" t="inlineStr">
        <is>
          <t>PI 129</t>
        </is>
      </c>
      <c r="F797" s="334" t="n">
        <v>22.89</v>
      </c>
      <c r="G797" s="334" t="inlineStr">
        <is>
          <t>300</t>
        </is>
      </c>
      <c r="H797" s="334" t="inlineStr">
        <is>
          <t>Tubo PVC</t>
        </is>
      </c>
      <c r="I797" s="340" t="n">
        <v>0.01</v>
      </c>
      <c r="J797" s="334" t="n">
        <v>0.18</v>
      </c>
      <c r="K797" s="334" t="n">
        <v>0.002665</v>
      </c>
      <c r="L797" s="334" t="inlineStr">
        <is>
          <t>PENDENTE</t>
        </is>
      </c>
    </row>
    <row r="798" ht="15" customHeight="1" s="290">
      <c r="A798" s="296" t="inlineStr">
        <is>
          <t>PANTANAL</t>
        </is>
      </c>
      <c r="B798" s="296" t="inlineStr">
        <is>
          <t>ESGOTO</t>
        </is>
      </c>
      <c r="C798" s="296" t="inlineStr">
        <is>
          <t>T-204</t>
        </is>
      </c>
      <c r="D798" s="349" t="inlineStr">
        <is>
          <t>PI 129</t>
        </is>
      </c>
      <c r="E798" s="349" t="inlineStr">
        <is>
          <t>PI 130</t>
        </is>
      </c>
      <c r="F798" s="349" t="n">
        <v>7.81</v>
      </c>
      <c r="G798" s="349" t="inlineStr">
        <is>
          <t>300</t>
        </is>
      </c>
      <c r="H798" s="349" t="inlineStr">
        <is>
          <t>Tubo PVC</t>
        </is>
      </c>
      <c r="I798" s="345" t="n">
        <v>0.01</v>
      </c>
      <c r="J798" s="349" t="n">
        <v>0.06</v>
      </c>
      <c r="K798" s="349" t="n">
        <v>0.005378</v>
      </c>
      <c r="L798" s="349" t="inlineStr">
        <is>
          <t>PENDENTE</t>
        </is>
      </c>
    </row>
    <row r="799" ht="15" customHeight="1" s="290">
      <c r="A799" s="295" t="inlineStr">
        <is>
          <t>PANTANAL</t>
        </is>
      </c>
      <c r="B799" s="295" t="inlineStr">
        <is>
          <t>ESGOTO</t>
        </is>
      </c>
      <c r="C799" s="295" t="inlineStr">
        <is>
          <t>T-205</t>
        </is>
      </c>
      <c r="D799" s="334" t="inlineStr">
        <is>
          <t>PI 130</t>
        </is>
      </c>
      <c r="E799" s="334" t="inlineStr">
        <is>
          <t>PI 131</t>
        </is>
      </c>
      <c r="F799" s="334" t="n">
        <v>9.31</v>
      </c>
      <c r="G799" s="334" t="inlineStr">
        <is>
          <t>300</t>
        </is>
      </c>
      <c r="H799" s="334" t="inlineStr">
        <is>
          <t>Tubo PVC</t>
        </is>
      </c>
      <c r="I799" s="340" t="n">
        <v>0.01</v>
      </c>
      <c r="J799" s="334" t="n">
        <v>0.07000000000000001</v>
      </c>
      <c r="K799" s="334" t="n">
        <v>0.00666</v>
      </c>
      <c r="L799" s="334" t="inlineStr">
        <is>
          <t>PENDENTE</t>
        </is>
      </c>
    </row>
    <row r="800" ht="15" customHeight="1" s="290">
      <c r="A800" s="296" t="inlineStr">
        <is>
          <t>PANTANAL</t>
        </is>
      </c>
      <c r="B800" s="296" t="inlineStr">
        <is>
          <t>ESGOTO</t>
        </is>
      </c>
      <c r="C800" s="296" t="inlineStr">
        <is>
          <t>T-206</t>
        </is>
      </c>
      <c r="D800" s="349" t="inlineStr">
        <is>
          <t>PI 125</t>
        </is>
      </c>
      <c r="E800" s="349" t="inlineStr">
        <is>
          <t>PI 126</t>
        </is>
      </c>
      <c r="F800" s="349" t="n">
        <v>39.02</v>
      </c>
      <c r="G800" s="349" t="inlineStr">
        <is>
          <t>300</t>
        </is>
      </c>
      <c r="H800" s="349" t="inlineStr">
        <is>
          <t>Tubo PVC</t>
        </is>
      </c>
      <c r="I800" s="345" t="n">
        <v>0.01</v>
      </c>
      <c r="J800" s="349" t="n">
        <v>0.31</v>
      </c>
      <c r="K800" s="349" t="n">
        <v>0.003101</v>
      </c>
      <c r="L800" s="349" t="inlineStr">
        <is>
          <t>PENDENTE</t>
        </is>
      </c>
    </row>
    <row r="801" ht="15" customHeight="1" s="290">
      <c r="A801" s="295" t="inlineStr">
        <is>
          <t>PANTANAL</t>
        </is>
      </c>
      <c r="B801" s="295" t="inlineStr">
        <is>
          <t>ESGOTO</t>
        </is>
      </c>
      <c r="C801" s="295" t="inlineStr">
        <is>
          <t>T-207</t>
        </is>
      </c>
      <c r="D801" s="334" t="inlineStr">
        <is>
          <t>PI 129</t>
        </is>
      </c>
      <c r="E801" s="334" t="inlineStr">
        <is>
          <t>PI 130</t>
        </is>
      </c>
      <c r="F801" s="334" t="n">
        <v>2</v>
      </c>
      <c r="G801" s="334" t="inlineStr">
        <is>
          <t>200</t>
        </is>
      </c>
      <c r="H801" s="334" t="inlineStr">
        <is>
          <t>Tubo PVC</t>
        </is>
      </c>
      <c r="I801" s="340" t="n">
        <v>0.01</v>
      </c>
      <c r="J801" s="334" t="n">
        <v>0.02</v>
      </c>
      <c r="K801" s="334" t="n">
        <v>0.021</v>
      </c>
      <c r="L801" s="334" t="inlineStr">
        <is>
          <t>PENDENTE</t>
        </is>
      </c>
    </row>
    <row r="802" ht="15" customHeight="1" s="290">
      <c r="A802" s="296" t="inlineStr">
        <is>
          <t>PANTANAL</t>
        </is>
      </c>
      <c r="B802" s="296" t="inlineStr">
        <is>
          <t>ESGOTO</t>
        </is>
      </c>
      <c r="C802" s="296" t="inlineStr">
        <is>
          <t>T-208</t>
        </is>
      </c>
      <c r="D802" s="349" t="inlineStr">
        <is>
          <t>PI 130</t>
        </is>
      </c>
      <c r="E802" s="349" t="inlineStr">
        <is>
          <t>PI 131</t>
        </is>
      </c>
      <c r="F802" s="349" t="n">
        <v>2</v>
      </c>
      <c r="G802" s="349" t="inlineStr">
        <is>
          <t>200</t>
        </is>
      </c>
      <c r="H802" s="349" t="inlineStr">
        <is>
          <t>Tubo PVC</t>
        </is>
      </c>
      <c r="I802" s="345" t="n">
        <v>0.01</v>
      </c>
      <c r="J802" s="349" t="n">
        <v>0.02</v>
      </c>
      <c r="K802" s="349" t="n">
        <v>0.031</v>
      </c>
      <c r="L802" s="349" t="inlineStr">
        <is>
          <t>PENDENTE</t>
        </is>
      </c>
    </row>
    <row r="803" ht="15" customHeight="1" s="290">
      <c r="A803" s="295" t="inlineStr">
        <is>
          <t>PANTANAL</t>
        </is>
      </c>
      <c r="B803" s="295" t="inlineStr">
        <is>
          <t>ESGOTO</t>
        </is>
      </c>
      <c r="C803" s="295" t="inlineStr">
        <is>
          <t>T-209</t>
        </is>
      </c>
      <c r="D803" s="334" t="inlineStr">
        <is>
          <t>PI 131</t>
        </is>
      </c>
      <c r="E803" s="334" t="inlineStr">
        <is>
          <t>PV 18</t>
        </is>
      </c>
      <c r="F803" s="334" t="n">
        <v>5.04</v>
      </c>
      <c r="G803" s="334" t="inlineStr">
        <is>
          <t>300</t>
        </is>
      </c>
      <c r="H803" s="334" t="inlineStr">
        <is>
          <t>Tubo PVC</t>
        </is>
      </c>
      <c r="I803" s="340" t="n">
        <v>0.53</v>
      </c>
      <c r="J803" s="334" t="n">
        <v>2.12</v>
      </c>
      <c r="K803" s="334" t="n">
        <v>0.026468</v>
      </c>
      <c r="L803" s="334" t="inlineStr">
        <is>
          <t>PENDENTE</t>
        </is>
      </c>
    </row>
    <row r="804" ht="15" customHeight="1" s="290">
      <c r="A804" s="296" t="inlineStr">
        <is>
          <t>PANTANAL</t>
        </is>
      </c>
      <c r="B804" s="296" t="inlineStr">
        <is>
          <t>ESGOTO</t>
        </is>
      </c>
      <c r="C804" s="296" t="inlineStr">
        <is>
          <t>T-210</t>
        </is>
      </c>
      <c r="D804" s="349" t="inlineStr">
        <is>
          <t>PI 131</t>
        </is>
      </c>
      <c r="E804" s="349" t="inlineStr">
        <is>
          <t>PV 18</t>
        </is>
      </c>
      <c r="F804" s="349" t="n">
        <v>2</v>
      </c>
      <c r="G804" s="349" t="inlineStr">
        <is>
          <t>200</t>
        </is>
      </c>
      <c r="H804" s="349" t="inlineStr">
        <is>
          <t>Tubo PVC</t>
        </is>
      </c>
      <c r="I804" s="345" t="n">
        <v>0.53</v>
      </c>
      <c r="J804" s="349" t="n">
        <v>0.84</v>
      </c>
      <c r="K804" s="349" t="n">
        <v>0.0667</v>
      </c>
      <c r="L804" s="349" t="inlineStr">
        <is>
          <t>PENDENTE</t>
        </is>
      </c>
    </row>
    <row r="805" ht="15" customHeight="1" s="290">
      <c r="A805" s="295" t="inlineStr">
        <is>
          <t>PANTANAL</t>
        </is>
      </c>
      <c r="B805" s="295" t="inlineStr">
        <is>
          <t>ESGOTO</t>
        </is>
      </c>
      <c r="C805" s="295" t="inlineStr">
        <is>
          <t>T-211</t>
        </is>
      </c>
      <c r="D805" s="334" t="inlineStr">
        <is>
          <t>PI 118</t>
        </is>
      </c>
      <c r="E805" s="334" t="inlineStr">
        <is>
          <t>PI 117</t>
        </is>
      </c>
      <c r="F805" s="334" t="n">
        <v>6.65</v>
      </c>
      <c r="G805" s="334" t="inlineStr">
        <is>
          <t>200</t>
        </is>
      </c>
      <c r="H805" s="334" t="inlineStr">
        <is>
          <t>Tubo PVC</t>
        </is>
      </c>
      <c r="I805" s="340" t="n">
        <v>0.6</v>
      </c>
      <c r="J805" s="334" t="n">
        <v>3.19</v>
      </c>
      <c r="K805" s="334" t="n">
        <v>0.165353</v>
      </c>
      <c r="L805" s="334" t="inlineStr">
        <is>
          <t>PENDENTE</t>
        </is>
      </c>
    </row>
    <row r="806" ht="15" customHeight="1" s="290">
      <c r="A806" s="296" t="inlineStr">
        <is>
          <t>PANTANAL</t>
        </is>
      </c>
      <c r="B806" s="296" t="inlineStr">
        <is>
          <t>ESGOTO</t>
        </is>
      </c>
      <c r="C806" s="296" t="inlineStr">
        <is>
          <t>T-212</t>
        </is>
      </c>
      <c r="D806" s="349" t="inlineStr">
        <is>
          <t>PI 119</t>
        </is>
      </c>
      <c r="E806" s="349" t="inlineStr">
        <is>
          <t>PI 115</t>
        </is>
      </c>
      <c r="F806" s="349" t="n">
        <v>9.23</v>
      </c>
      <c r="G806" s="349" t="inlineStr">
        <is>
          <t>200</t>
        </is>
      </c>
      <c r="H806" s="349" t="inlineStr">
        <is>
          <t>Tubo PVC</t>
        </is>
      </c>
      <c r="I806" s="345" t="n">
        <v>0.6</v>
      </c>
      <c r="J806" s="349" t="n">
        <v>4.43</v>
      </c>
      <c r="K806" s="349" t="n">
        <v>0.068873</v>
      </c>
      <c r="L806" s="349" t="inlineStr">
        <is>
          <t>PENDENTE</t>
        </is>
      </c>
    </row>
    <row r="807" ht="15" customHeight="1" s="290">
      <c r="A807" s="295" t="inlineStr">
        <is>
          <t>PANTANAL</t>
        </is>
      </c>
      <c r="B807" s="295" t="inlineStr">
        <is>
          <t>ESGOTO</t>
        </is>
      </c>
      <c r="C807" s="295" t="inlineStr">
        <is>
          <t>T-213</t>
        </is>
      </c>
      <c r="D807" s="334" t="inlineStr">
        <is>
          <t>PI 95</t>
        </is>
      </c>
      <c r="E807" s="334" t="inlineStr">
        <is>
          <t>PI 125</t>
        </is>
      </c>
      <c r="F807" s="334" t="n">
        <v>1.43</v>
      </c>
      <c r="G807" s="334" t="inlineStr">
        <is>
          <t>200</t>
        </is>
      </c>
      <c r="H807" s="334" t="inlineStr">
        <is>
          <t>Tubo PVC</t>
        </is>
      </c>
      <c r="I807" s="340" t="n">
        <v>0.1</v>
      </c>
      <c r="J807" s="334" t="n">
        <v>0.12</v>
      </c>
      <c r="K807" s="334" t="n">
        <v>0.213007</v>
      </c>
      <c r="L807" s="334" t="inlineStr">
        <is>
          <t>PENDENTE</t>
        </is>
      </c>
    </row>
    <row r="808" ht="15" customHeight="1" s="290">
      <c r="A808" s="296" t="inlineStr">
        <is>
          <t>PANTANAL</t>
        </is>
      </c>
      <c r="B808" s="296" t="inlineStr">
        <is>
          <t>ESGOTO</t>
        </is>
      </c>
      <c r="C808" s="296" t="inlineStr">
        <is>
          <t>T-214</t>
        </is>
      </c>
      <c r="D808" s="349" t="inlineStr">
        <is>
          <t>PI 95</t>
        </is>
      </c>
      <c r="E808" s="349" t="inlineStr">
        <is>
          <t>PI 125</t>
        </is>
      </c>
      <c r="F808" s="349" t="n">
        <v>0.86</v>
      </c>
      <c r="G808" s="349" t="inlineStr">
        <is>
          <t>200</t>
        </is>
      </c>
      <c r="H808" s="349" t="inlineStr">
        <is>
          <t>Tubo PVC</t>
        </is>
      </c>
      <c r="I808" s="345" t="n">
        <v>0.1</v>
      </c>
      <c r="J808" s="349" t="n">
        <v>0.07000000000000001</v>
      </c>
      <c r="K808" s="349" t="n">
        <v>0.354186</v>
      </c>
      <c r="L808" s="349" t="inlineStr">
        <is>
          <t>PENDENTE</t>
        </is>
      </c>
    </row>
    <row r="809" ht="15" customHeight="1" s="290">
      <c r="A809" s="295" t="inlineStr">
        <is>
          <t>PANTANAL</t>
        </is>
      </c>
      <c r="B809" s="295" t="inlineStr">
        <is>
          <t>ESGOTO</t>
        </is>
      </c>
      <c r="C809" s="295" t="inlineStr">
        <is>
          <t>T-215</t>
        </is>
      </c>
      <c r="D809" s="334" t="inlineStr">
        <is>
          <t>PI 93</t>
        </is>
      </c>
      <c r="E809" s="334" t="inlineStr">
        <is>
          <t>PI 126</t>
        </is>
      </c>
      <c r="F809" s="334" t="n">
        <v>2.28</v>
      </c>
      <c r="G809" s="334" t="inlineStr">
        <is>
          <t>200</t>
        </is>
      </c>
      <c r="H809" s="334" t="inlineStr">
        <is>
          <t>Tubo PVC</t>
        </is>
      </c>
      <c r="I809" s="340" t="n">
        <v>0.3</v>
      </c>
      <c r="J809" s="334" t="n">
        <v>0.5600000000000001</v>
      </c>
      <c r="K809" s="334" t="n">
        <v>0.325132</v>
      </c>
      <c r="L809" s="334" t="inlineStr">
        <is>
          <t>PENDENTE</t>
        </is>
      </c>
    </row>
    <row r="810" ht="15" customHeight="1" s="290">
      <c r="A810" s="296" t="inlineStr">
        <is>
          <t>PANTANAL</t>
        </is>
      </c>
      <c r="B810" s="296" t="inlineStr">
        <is>
          <t>ESGOTO</t>
        </is>
      </c>
      <c r="C810" s="296" t="inlineStr">
        <is>
          <t>T-216</t>
        </is>
      </c>
      <c r="D810" s="349" t="inlineStr">
        <is>
          <t>PI 93</t>
        </is>
      </c>
      <c r="E810" s="349" t="inlineStr">
        <is>
          <t>PI 126</t>
        </is>
      </c>
      <c r="F810" s="349" t="n">
        <v>1.37</v>
      </c>
      <c r="G810" s="349" t="inlineStr">
        <is>
          <t>200</t>
        </is>
      </c>
      <c r="H810" s="349" t="inlineStr">
        <is>
          <t>Tubo PVC</t>
        </is>
      </c>
      <c r="I810" s="345" t="n">
        <v>0.3</v>
      </c>
      <c r="J810" s="349" t="n">
        <v>0.33</v>
      </c>
      <c r="K810" s="349" t="n">
        <v>0.541095</v>
      </c>
      <c r="L810" s="349" t="inlineStr">
        <is>
          <t>PENDENTE</t>
        </is>
      </c>
    </row>
    <row r="811" ht="15" customHeight="1" s="290">
      <c r="A811" s="295" t="inlineStr">
        <is>
          <t>PANTANAL</t>
        </is>
      </c>
      <c r="B811" s="295" t="inlineStr">
        <is>
          <t>ESGOTO</t>
        </is>
      </c>
      <c r="C811" s="295" t="inlineStr">
        <is>
          <t>T-217</t>
        </is>
      </c>
      <c r="D811" s="334" t="inlineStr">
        <is>
          <t>PI 104</t>
        </is>
      </c>
      <c r="E811" s="334" t="inlineStr">
        <is>
          <t>PI 94</t>
        </is>
      </c>
      <c r="F811" s="334" t="n">
        <v>2</v>
      </c>
      <c r="G811" s="334" t="inlineStr">
        <is>
          <t>200</t>
        </is>
      </c>
      <c r="H811" s="334" t="inlineStr">
        <is>
          <t>Tubo PVC</t>
        </is>
      </c>
      <c r="I811" s="340" t="n">
        <v>0.65</v>
      </c>
      <c r="J811" s="334" t="n">
        <v>1.04</v>
      </c>
      <c r="K811" s="334" t="n">
        <v>0.19465</v>
      </c>
      <c r="L811" s="334" t="inlineStr">
        <is>
          <t>PENDENTE</t>
        </is>
      </c>
    </row>
    <row r="812" ht="15" customHeight="1" s="290">
      <c r="A812" s="296" t="inlineStr">
        <is>
          <t>PANTANAL</t>
        </is>
      </c>
      <c r="B812" s="296" t="inlineStr">
        <is>
          <t>ESGOTO</t>
        </is>
      </c>
      <c r="C812" s="296" t="inlineStr">
        <is>
          <t>T-218</t>
        </is>
      </c>
      <c r="D812" s="349" t="inlineStr">
        <is>
          <t>PI 92</t>
        </is>
      </c>
      <c r="E812" s="349" t="inlineStr">
        <is>
          <t>PI 165</t>
        </is>
      </c>
      <c r="F812" s="349" t="n">
        <v>10.8</v>
      </c>
      <c r="G812" s="349" t="inlineStr">
        <is>
          <t>200</t>
        </is>
      </c>
      <c r="H812" s="349" t="inlineStr">
        <is>
          <t>Tubo PVC</t>
        </is>
      </c>
      <c r="I812" s="345" t="n">
        <v>0.6</v>
      </c>
      <c r="J812" s="349" t="n">
        <v>5.18</v>
      </c>
      <c r="K812" s="349" t="n">
        <v>0.221315</v>
      </c>
      <c r="L812" s="349" t="inlineStr">
        <is>
          <t>PENDENTE</t>
        </is>
      </c>
    </row>
    <row r="813" ht="15" customHeight="1" s="290">
      <c r="A813" s="295" t="inlineStr">
        <is>
          <t>PANTANAL</t>
        </is>
      </c>
      <c r="B813" s="295" t="inlineStr">
        <is>
          <t>ESGOTO</t>
        </is>
      </c>
      <c r="C813" s="295" t="inlineStr">
        <is>
          <t>T-219</t>
        </is>
      </c>
      <c r="D813" s="334" t="inlineStr">
        <is>
          <t>PI 84</t>
        </is>
      </c>
      <c r="E813" s="334" t="inlineStr">
        <is>
          <t>PI 85</t>
        </is>
      </c>
      <c r="F813" s="334" t="n">
        <v>10.78</v>
      </c>
      <c r="G813" s="334" t="inlineStr">
        <is>
          <t>200</t>
        </is>
      </c>
      <c r="H813" s="334" t="inlineStr">
        <is>
          <t>Tubo PVC</t>
        </is>
      </c>
      <c r="I813" s="340" t="n">
        <v>0.6</v>
      </c>
      <c r="J813" s="334" t="n">
        <v>5.17</v>
      </c>
      <c r="K813" s="334" t="n">
        <v>0.022217</v>
      </c>
      <c r="L813" s="334" t="inlineStr">
        <is>
          <t>PENDENTE</t>
        </is>
      </c>
    </row>
    <row r="814" ht="15" customHeight="1" s="290">
      <c r="A814" s="296" t="inlineStr">
        <is>
          <t>PANTANAL</t>
        </is>
      </c>
      <c r="B814" s="296" t="inlineStr">
        <is>
          <t>ESGOTO</t>
        </is>
      </c>
      <c r="C814" s="296" t="inlineStr">
        <is>
          <t>T-220</t>
        </is>
      </c>
      <c r="D814" s="349" t="inlineStr">
        <is>
          <t>PI 123</t>
        </is>
      </c>
      <c r="E814" s="349" t="inlineStr">
        <is>
          <t>PI 69</t>
        </is>
      </c>
      <c r="F814" s="349" t="n">
        <v>12.59</v>
      </c>
      <c r="G814" s="349" t="inlineStr">
        <is>
          <t>200</t>
        </is>
      </c>
      <c r="H814" s="349" t="inlineStr">
        <is>
          <t>Tubo PVC</t>
        </is>
      </c>
      <c r="I814" s="345" t="n">
        <v>0.35</v>
      </c>
      <c r="J814" s="349" t="n">
        <v>3.53</v>
      </c>
      <c r="K814" s="349" t="n">
        <v>0.004178</v>
      </c>
      <c r="L814" s="349" t="inlineStr">
        <is>
          <t>PENDENTE</t>
        </is>
      </c>
    </row>
    <row r="815" ht="15" customHeight="1" s="290">
      <c r="A815" s="295" t="inlineStr">
        <is>
          <t>PANTANAL</t>
        </is>
      </c>
      <c r="B815" s="295" t="inlineStr">
        <is>
          <t>ESGOTO</t>
        </is>
      </c>
      <c r="C815" s="295" t="inlineStr">
        <is>
          <t>T-221</t>
        </is>
      </c>
      <c r="D815" s="334" t="inlineStr">
        <is>
          <t>PI 68</t>
        </is>
      </c>
      <c r="E815" s="334" t="inlineStr">
        <is>
          <t>PI 69</t>
        </is>
      </c>
      <c r="F815" s="334" t="n">
        <v>0.65</v>
      </c>
      <c r="G815" s="334" t="inlineStr">
        <is>
          <t>200</t>
        </is>
      </c>
      <c r="H815" s="334" t="inlineStr">
        <is>
          <t>Tubo PVC</t>
        </is>
      </c>
      <c r="I815" s="340" t="n">
        <v>0.5</v>
      </c>
      <c r="J815" s="334" t="n">
        <v>0.26</v>
      </c>
      <c r="K815" s="334" t="n">
        <v>0.74</v>
      </c>
      <c r="L815" s="334" t="inlineStr">
        <is>
          <t>PENDENTE</t>
        </is>
      </c>
    </row>
    <row r="816" ht="15" customHeight="1" s="290">
      <c r="A816" s="296" t="inlineStr">
        <is>
          <t>PANTANAL</t>
        </is>
      </c>
      <c r="B816" s="296" t="inlineStr">
        <is>
          <t>ESGOTO</t>
        </is>
      </c>
      <c r="C816" s="296" t="inlineStr">
        <is>
          <t>T-222</t>
        </is>
      </c>
      <c r="D816" s="349" t="inlineStr">
        <is>
          <t>PI 111</t>
        </is>
      </c>
      <c r="E816" s="349" t="inlineStr">
        <is>
          <t>PI 64</t>
        </is>
      </c>
      <c r="F816" s="349" t="n">
        <v>6.75</v>
      </c>
      <c r="G816" s="349" t="inlineStr">
        <is>
          <t>200</t>
        </is>
      </c>
      <c r="H816" s="349" t="inlineStr">
        <is>
          <t>Tubo PVC</t>
        </is>
      </c>
      <c r="I816" s="345" t="n">
        <v>0.5</v>
      </c>
      <c r="J816" s="349" t="n">
        <v>2.7</v>
      </c>
      <c r="K816" s="349" t="n">
        <v>0.155896</v>
      </c>
      <c r="L816" s="349" t="inlineStr">
        <is>
          <t>PENDENTE</t>
        </is>
      </c>
    </row>
    <row r="817" ht="15" customHeight="1" s="290">
      <c r="A817" s="295" t="inlineStr">
        <is>
          <t>PANTANAL</t>
        </is>
      </c>
      <c r="B817" s="295" t="inlineStr">
        <is>
          <t>ESGOTO</t>
        </is>
      </c>
      <c r="C817" s="295" t="inlineStr">
        <is>
          <t>T-223</t>
        </is>
      </c>
      <c r="D817" s="334" t="inlineStr">
        <is>
          <t>PI 132</t>
        </is>
      </c>
      <c r="E817" s="334" t="inlineStr">
        <is>
          <t>PI 133</t>
        </is>
      </c>
      <c r="F817" s="334" t="n">
        <v>11.03</v>
      </c>
      <c r="G817" s="334" t="inlineStr">
        <is>
          <t>200</t>
        </is>
      </c>
      <c r="H817" s="334" t="inlineStr">
        <is>
          <t>Tubo PVC</t>
        </is>
      </c>
      <c r="I817" s="340" t="n">
        <v>0.64</v>
      </c>
      <c r="J817" s="334" t="n">
        <v>5.62</v>
      </c>
      <c r="K817" s="334" t="n">
        <v>0.005866</v>
      </c>
      <c r="L817" s="334" t="inlineStr">
        <is>
          <t>PENDENTE</t>
        </is>
      </c>
    </row>
    <row r="818" ht="15" customHeight="1" s="290">
      <c r="A818" s="296" t="inlineStr">
        <is>
          <t>PANTANAL</t>
        </is>
      </c>
      <c r="B818" s="296" t="inlineStr">
        <is>
          <t>ESGOTO</t>
        </is>
      </c>
      <c r="C818" s="296" t="inlineStr">
        <is>
          <t>T-224</t>
        </is>
      </c>
      <c r="D818" s="349" t="inlineStr">
        <is>
          <t>PI 22</t>
        </is>
      </c>
      <c r="E818" s="349" t="inlineStr">
        <is>
          <t>PI 133</t>
        </is>
      </c>
      <c r="F818" s="349" t="n">
        <v>14.74</v>
      </c>
      <c r="G818" s="349" t="inlineStr">
        <is>
          <t>200</t>
        </is>
      </c>
      <c r="H818" s="349" t="inlineStr">
        <is>
          <t>Tubo PVC</t>
        </is>
      </c>
      <c r="I818" s="345" t="n">
        <v>0.64</v>
      </c>
      <c r="J818" s="349" t="n">
        <v>7.51</v>
      </c>
      <c r="K818" s="349" t="n">
        <v>0.016045</v>
      </c>
      <c r="L818" s="349" t="inlineStr">
        <is>
          <t>PENDENTE</t>
        </is>
      </c>
    </row>
    <row r="819" ht="15" customHeight="1" s="290">
      <c r="A819" s="295" t="inlineStr">
        <is>
          <t>PANTANAL</t>
        </is>
      </c>
      <c r="B819" s="295" t="inlineStr">
        <is>
          <t>ESGOTO</t>
        </is>
      </c>
      <c r="C819" s="295" t="inlineStr">
        <is>
          <t>T-225</t>
        </is>
      </c>
      <c r="D819" s="334" t="inlineStr">
        <is>
          <t>PI 134</t>
        </is>
      </c>
      <c r="E819" s="334" t="inlineStr">
        <is>
          <t>PV 08</t>
        </is>
      </c>
      <c r="F819" s="334" t="n">
        <v>19.33</v>
      </c>
      <c r="G819" s="334" t="inlineStr">
        <is>
          <t>200</t>
        </is>
      </c>
      <c r="H819" s="334" t="inlineStr">
        <is>
          <t>Tubo PVC</t>
        </is>
      </c>
      <c r="I819" s="340" t="n">
        <v>0.85</v>
      </c>
      <c r="J819" s="334" t="n">
        <v>13.14</v>
      </c>
      <c r="K819" s="334" t="n">
        <v>0.06261799999999999</v>
      </c>
      <c r="L819" s="334" t="inlineStr">
        <is>
          <t>PENDENTE</t>
        </is>
      </c>
    </row>
    <row r="820" ht="15" customHeight="1" s="290">
      <c r="A820" s="296" t="inlineStr">
        <is>
          <t>PANTANAL</t>
        </is>
      </c>
      <c r="B820" s="296" t="inlineStr">
        <is>
          <t>ESGOTO</t>
        </is>
      </c>
      <c r="C820" s="296" t="inlineStr">
        <is>
          <t>T-226</t>
        </is>
      </c>
      <c r="D820" s="349" t="inlineStr">
        <is>
          <t>PI 27</t>
        </is>
      </c>
      <c r="E820" s="349" t="inlineStr">
        <is>
          <t>PI 26</t>
        </is>
      </c>
      <c r="F820" s="349" t="n">
        <v>2.5</v>
      </c>
      <c r="G820" s="349" t="inlineStr">
        <is>
          <t>200</t>
        </is>
      </c>
      <c r="H820" s="349" t="inlineStr">
        <is>
          <t>Tubo PVC</t>
        </is>
      </c>
      <c r="I820" s="345" t="n">
        <v>0.82</v>
      </c>
      <c r="J820" s="349" t="n">
        <v>1.65</v>
      </c>
      <c r="K820" s="349" t="n">
        <v>0.11456</v>
      </c>
      <c r="L820" s="349" t="inlineStr">
        <is>
          <t>PENDENTE</t>
        </is>
      </c>
    </row>
    <row r="821" ht="15" customHeight="1" s="290">
      <c r="A821" s="295" t="inlineStr">
        <is>
          <t>PANTANAL</t>
        </is>
      </c>
      <c r="B821" s="295" t="inlineStr">
        <is>
          <t>ESGOTO</t>
        </is>
      </c>
      <c r="C821" s="295" t="inlineStr">
        <is>
          <t>T-227</t>
        </is>
      </c>
      <c r="D821" s="334" t="inlineStr">
        <is>
          <t>PI 26</t>
        </is>
      </c>
      <c r="E821" s="334" t="inlineStr">
        <is>
          <t>PI 28</t>
        </is>
      </c>
      <c r="F821" s="334" t="n">
        <v>2.5</v>
      </c>
      <c r="G821" s="334" t="inlineStr">
        <is>
          <t>200</t>
        </is>
      </c>
      <c r="H821" s="334" t="inlineStr">
        <is>
          <t>Tubo PVC</t>
        </is>
      </c>
      <c r="I821" s="340" t="n">
        <v>1</v>
      </c>
      <c r="J821" s="334" t="n">
        <v>2</v>
      </c>
      <c r="K821" s="334" t="n">
        <v>0.03048</v>
      </c>
      <c r="L821" s="334" t="inlineStr">
        <is>
          <t>PENDENTE</t>
        </is>
      </c>
    </row>
    <row r="822" ht="15" customHeight="1" s="290">
      <c r="A822" s="296" t="inlineStr">
        <is>
          <t>PANTANAL</t>
        </is>
      </c>
      <c r="B822" s="296" t="inlineStr">
        <is>
          <t>ESGOTO</t>
        </is>
      </c>
      <c r="C822" s="296" t="inlineStr">
        <is>
          <t>T-228</t>
        </is>
      </c>
      <c r="D822" s="349" t="inlineStr">
        <is>
          <t>PI 28</t>
        </is>
      </c>
      <c r="E822" s="349" t="inlineStr">
        <is>
          <t>PI 29</t>
        </is>
      </c>
      <c r="F822" s="349" t="n">
        <v>0.5</v>
      </c>
      <c r="G822" s="349" t="inlineStr">
        <is>
          <t>200</t>
        </is>
      </c>
      <c r="H822" s="349" t="inlineStr">
        <is>
          <t>Tubo PVC</t>
        </is>
      </c>
      <c r="I822" s="345" t="n">
        <v>0.97</v>
      </c>
      <c r="J822" s="349" t="n">
        <v>0.39</v>
      </c>
      <c r="K822" s="349" t="n">
        <v>0.0078</v>
      </c>
      <c r="L822" s="349" t="inlineStr">
        <is>
          <t>PENDENTE</t>
        </is>
      </c>
    </row>
    <row r="823" ht="15" customHeight="1" s="290">
      <c r="A823" s="295" t="inlineStr">
        <is>
          <t>PANTANAL</t>
        </is>
      </c>
      <c r="B823" s="295" t="inlineStr">
        <is>
          <t>ESGOTO</t>
        </is>
      </c>
      <c r="C823" s="295" t="inlineStr">
        <is>
          <t>T-229</t>
        </is>
      </c>
      <c r="D823" s="334" t="inlineStr">
        <is>
          <t>PI 61</t>
        </is>
      </c>
      <c r="E823" s="334" t="inlineStr">
        <is>
          <t>PI 136</t>
        </is>
      </c>
      <c r="F823" s="334" t="n">
        <v>36.84</v>
      </c>
      <c r="G823" s="334" t="inlineStr">
        <is>
          <t>200</t>
        </is>
      </c>
      <c r="H823" s="334" t="inlineStr">
        <is>
          <t>Tubo PVC</t>
        </is>
      </c>
      <c r="I823" s="340" t="n">
        <v>0.6</v>
      </c>
      <c r="J823" s="334" t="n">
        <v>17.68</v>
      </c>
      <c r="K823" s="334" t="n">
        <v>0.072951</v>
      </c>
      <c r="L823" s="334" t="inlineStr">
        <is>
          <t>PENDENTE</t>
        </is>
      </c>
    </row>
    <row r="824" ht="15" customHeight="1" s="290">
      <c r="A824" s="296" t="inlineStr">
        <is>
          <t>PANTANAL</t>
        </is>
      </c>
      <c r="B824" s="296" t="inlineStr">
        <is>
          <t>ESGOTO</t>
        </is>
      </c>
      <c r="C824" s="296" t="inlineStr">
        <is>
          <t>T-230</t>
        </is>
      </c>
      <c r="D824" s="349" t="inlineStr">
        <is>
          <t>PI 136</t>
        </is>
      </c>
      <c r="E824" s="349" t="inlineStr">
        <is>
          <t>PI 137</t>
        </is>
      </c>
      <c r="F824" s="349" t="n">
        <v>21.66</v>
      </c>
      <c r="G824" s="349" t="inlineStr">
        <is>
          <t>200</t>
        </is>
      </c>
      <c r="H824" s="349" t="inlineStr">
        <is>
          <t>Tubo PVC</t>
        </is>
      </c>
      <c r="I824" s="345" t="n">
        <v>0.45</v>
      </c>
      <c r="J824" s="349" t="n">
        <v>7.8</v>
      </c>
      <c r="K824" s="349" t="n">
        <v>0.002802</v>
      </c>
      <c r="L824" s="349" t="inlineStr">
        <is>
          <t>PENDENTE</t>
        </is>
      </c>
    </row>
    <row r="825" ht="15" customHeight="1" s="290">
      <c r="A825" s="295" t="inlineStr">
        <is>
          <t>PANTANAL</t>
        </is>
      </c>
      <c r="B825" s="295" t="inlineStr">
        <is>
          <t>ESGOTO</t>
        </is>
      </c>
      <c r="C825" s="295" t="inlineStr">
        <is>
          <t>T-231</t>
        </is>
      </c>
      <c r="D825" s="334" t="inlineStr">
        <is>
          <t>PI 137</t>
        </is>
      </c>
      <c r="E825" s="334" t="inlineStr">
        <is>
          <t>PI 138</t>
        </is>
      </c>
      <c r="F825" s="334" t="n">
        <v>11.4</v>
      </c>
      <c r="G825" s="334" t="inlineStr">
        <is>
          <t>200</t>
        </is>
      </c>
      <c r="H825" s="334" t="inlineStr">
        <is>
          <t>Tubo PVC</t>
        </is>
      </c>
      <c r="I825" s="340" t="n">
        <v>0.55</v>
      </c>
      <c r="J825" s="334" t="n">
        <v>5.02</v>
      </c>
      <c r="K825" s="334" t="n">
        <v>0.007912000000000001</v>
      </c>
      <c r="L825" s="334" t="inlineStr">
        <is>
          <t>PENDENTE</t>
        </is>
      </c>
    </row>
    <row r="826" ht="15" customHeight="1" s="290">
      <c r="A826" s="296" t="inlineStr">
        <is>
          <t>PANTANAL</t>
        </is>
      </c>
      <c r="B826" s="296" t="inlineStr">
        <is>
          <t>ESGOTO</t>
        </is>
      </c>
      <c r="C826" s="296" t="inlineStr">
        <is>
          <t>T-232</t>
        </is>
      </c>
      <c r="D826" s="349" t="inlineStr">
        <is>
          <t>PI 138</t>
        </is>
      </c>
      <c r="E826" s="349" t="inlineStr">
        <is>
          <t>PI 139</t>
        </is>
      </c>
      <c r="F826" s="349" t="n">
        <v>11.1</v>
      </c>
      <c r="G826" s="349" t="inlineStr">
        <is>
          <t>200</t>
        </is>
      </c>
      <c r="H826" s="349" t="inlineStr">
        <is>
          <t>Tubo PVC</t>
        </is>
      </c>
      <c r="I826" s="345" t="n">
        <v>0.82</v>
      </c>
      <c r="J826" s="349" t="n">
        <v>7.33</v>
      </c>
      <c r="K826" s="349" t="n">
        <v>0.000883</v>
      </c>
      <c r="L826" s="349" t="inlineStr">
        <is>
          <t>PENDENTE</t>
        </is>
      </c>
    </row>
    <row r="827" ht="15" customHeight="1" s="290">
      <c r="A827" s="295" t="inlineStr">
        <is>
          <t>PANTANAL</t>
        </is>
      </c>
      <c r="B827" s="295" t="inlineStr">
        <is>
          <t>ESGOTO</t>
        </is>
      </c>
      <c r="C827" s="295" t="inlineStr">
        <is>
          <t>T-233</t>
        </is>
      </c>
      <c r="D827" s="334" t="inlineStr">
        <is>
          <t>PI 139</t>
        </is>
      </c>
      <c r="E827" s="334" t="inlineStr">
        <is>
          <t>PI 140</t>
        </is>
      </c>
      <c r="F827" s="334" t="n">
        <v>17.42</v>
      </c>
      <c r="G827" s="334" t="inlineStr">
        <is>
          <t>200</t>
        </is>
      </c>
      <c r="H827" s="334" t="inlineStr">
        <is>
          <t>Tubo PVC</t>
        </is>
      </c>
      <c r="I827" s="340" t="n">
        <v>0.6</v>
      </c>
      <c r="J827" s="334" t="n">
        <v>8.359999999999999</v>
      </c>
      <c r="K827" s="334" t="n">
        <v>0.003519</v>
      </c>
      <c r="L827" s="334" t="inlineStr">
        <is>
          <t>PENDENTE</t>
        </is>
      </c>
    </row>
    <row r="828" ht="15" customHeight="1" s="290">
      <c r="A828" s="296" t="inlineStr">
        <is>
          <t>PANTANAL</t>
        </is>
      </c>
      <c r="B828" s="296" t="inlineStr">
        <is>
          <t>ESGOTO</t>
        </is>
      </c>
      <c r="C828" s="296" t="inlineStr">
        <is>
          <t>T-234</t>
        </is>
      </c>
      <c r="D828" s="349" t="inlineStr">
        <is>
          <t>PI 140</t>
        </is>
      </c>
      <c r="E828" s="349" t="inlineStr">
        <is>
          <t>PI 141</t>
        </is>
      </c>
      <c r="F828" s="349" t="n">
        <v>8.949999999999999</v>
      </c>
      <c r="G828" s="349" t="inlineStr">
        <is>
          <t>200</t>
        </is>
      </c>
      <c r="H828" s="349" t="inlineStr">
        <is>
          <t>Tubo PVC</t>
        </is>
      </c>
      <c r="I828" s="345" t="n">
        <v>0.33</v>
      </c>
      <c r="J828" s="349" t="n">
        <v>2.33</v>
      </c>
      <c r="K828" s="349" t="n">
        <v>0.00343</v>
      </c>
      <c r="L828" s="349" t="inlineStr">
        <is>
          <t>PENDENTE</t>
        </is>
      </c>
    </row>
    <row r="829" ht="15" customHeight="1" s="290">
      <c r="A829" s="295" t="inlineStr">
        <is>
          <t>PANTANAL</t>
        </is>
      </c>
      <c r="B829" s="295" t="inlineStr">
        <is>
          <t>ESGOTO</t>
        </is>
      </c>
      <c r="C829" s="295" t="inlineStr">
        <is>
          <t>T-235</t>
        </is>
      </c>
      <c r="D829" s="334" t="inlineStr">
        <is>
          <t>PI 141</t>
        </is>
      </c>
      <c r="E829" s="334" t="inlineStr">
        <is>
          <t>PI 142</t>
        </is>
      </c>
      <c r="F829" s="334" t="n">
        <v>20.39</v>
      </c>
      <c r="G829" s="334" t="inlineStr">
        <is>
          <t>200</t>
        </is>
      </c>
      <c r="H829" s="334" t="inlineStr">
        <is>
          <t>Tubo PVC</t>
        </is>
      </c>
      <c r="I829" s="340" t="n">
        <v>0.42</v>
      </c>
      <c r="J829" s="334" t="n">
        <v>6.93</v>
      </c>
      <c r="K829" s="334" t="n">
        <v>0.003286</v>
      </c>
      <c r="L829" s="334" t="inlineStr">
        <is>
          <t>PENDENTE</t>
        </is>
      </c>
    </row>
    <row r="830" ht="15" customHeight="1" s="290">
      <c r="A830" s="296" t="inlineStr">
        <is>
          <t>PANTANAL</t>
        </is>
      </c>
      <c r="B830" s="296" t="inlineStr">
        <is>
          <t>ESGOTO</t>
        </is>
      </c>
      <c r="C830" s="296" t="inlineStr">
        <is>
          <t>T-236</t>
        </is>
      </c>
      <c r="D830" s="349" t="inlineStr">
        <is>
          <t>PI 142</t>
        </is>
      </c>
      <c r="E830" s="349" t="inlineStr">
        <is>
          <t>PI 143</t>
        </is>
      </c>
      <c r="F830" s="349" t="n">
        <v>9.67</v>
      </c>
      <c r="G830" s="349" t="inlineStr">
        <is>
          <t>200</t>
        </is>
      </c>
      <c r="H830" s="349" t="inlineStr">
        <is>
          <t>Tubo PVC</t>
        </is>
      </c>
      <c r="I830" s="345" t="n">
        <v>0.66</v>
      </c>
      <c r="J830" s="349" t="n">
        <v>5.11</v>
      </c>
      <c r="K830" s="349" t="n">
        <v>0.002503</v>
      </c>
      <c r="L830" s="349" t="inlineStr">
        <is>
          <t>PENDENTE</t>
        </is>
      </c>
    </row>
    <row r="831" ht="15" customHeight="1" s="290">
      <c r="A831" s="295" t="inlineStr">
        <is>
          <t>PANTANAL</t>
        </is>
      </c>
      <c r="B831" s="295" t="inlineStr">
        <is>
          <t>ESGOTO</t>
        </is>
      </c>
      <c r="C831" s="295" t="inlineStr">
        <is>
          <t>T-237</t>
        </is>
      </c>
      <c r="D831" s="334" t="inlineStr">
        <is>
          <t>PI 143</t>
        </is>
      </c>
      <c r="E831" s="334" t="inlineStr">
        <is>
          <t>PI 144</t>
        </is>
      </c>
      <c r="F831" s="334" t="n">
        <v>7.17</v>
      </c>
      <c r="G831" s="334" t="inlineStr">
        <is>
          <t>200</t>
        </is>
      </c>
      <c r="H831" s="334" t="inlineStr">
        <is>
          <t>Tubo PVC</t>
        </is>
      </c>
      <c r="I831" s="340" t="n">
        <v>0.8100000000000001</v>
      </c>
      <c r="J831" s="334" t="n">
        <v>4.65</v>
      </c>
      <c r="K831" s="334" t="n">
        <v>0.004923</v>
      </c>
      <c r="L831" s="334" t="inlineStr">
        <is>
          <t>PENDENTE</t>
        </is>
      </c>
    </row>
    <row r="832" ht="15" customHeight="1" s="290">
      <c r="A832" s="296" t="inlineStr">
        <is>
          <t>PANTANAL</t>
        </is>
      </c>
      <c r="B832" s="296" t="inlineStr">
        <is>
          <t>ESGOTO</t>
        </is>
      </c>
      <c r="C832" s="296" t="inlineStr">
        <is>
          <t>T-238</t>
        </is>
      </c>
      <c r="D832" s="349" t="inlineStr">
        <is>
          <t>PI 144</t>
        </is>
      </c>
      <c r="E832" s="349" t="inlineStr">
        <is>
          <t>PI 145</t>
        </is>
      </c>
      <c r="F832" s="349" t="n">
        <v>8.640000000000001</v>
      </c>
      <c r="G832" s="349" t="inlineStr">
        <is>
          <t>200</t>
        </is>
      </c>
      <c r="H832" s="349" t="inlineStr">
        <is>
          <t>Tubo PVC</t>
        </is>
      </c>
      <c r="I832" s="345" t="n">
        <v>0.93</v>
      </c>
      <c r="J832" s="349" t="n">
        <v>6.39</v>
      </c>
      <c r="K832" s="349" t="n">
        <v>0.004595</v>
      </c>
      <c r="L832" s="349" t="inlineStr">
        <is>
          <t>PENDENTE</t>
        </is>
      </c>
    </row>
    <row r="833" ht="15" customHeight="1" s="290">
      <c r="A833" s="295" t="inlineStr">
        <is>
          <t>PANTANAL</t>
        </is>
      </c>
      <c r="B833" s="295" t="inlineStr">
        <is>
          <t>ESGOTO</t>
        </is>
      </c>
      <c r="C833" s="295" t="inlineStr">
        <is>
          <t>T-239</t>
        </is>
      </c>
      <c r="D833" s="334" t="inlineStr">
        <is>
          <t>PI 145</t>
        </is>
      </c>
      <c r="E833" s="334" t="inlineStr">
        <is>
          <t>PI 146</t>
        </is>
      </c>
      <c r="F833" s="334" t="n">
        <v>27.66</v>
      </c>
      <c r="G833" s="334" t="inlineStr">
        <is>
          <t>200</t>
        </is>
      </c>
      <c r="H833" s="334" t="inlineStr">
        <is>
          <t>Tubo PVC</t>
        </is>
      </c>
      <c r="I833" s="340" t="n">
        <v>1.1</v>
      </c>
      <c r="J833" s="334" t="n">
        <v>24.34</v>
      </c>
      <c r="K833" s="334" t="n">
        <v>0.002975</v>
      </c>
      <c r="L833" s="334" t="inlineStr">
        <is>
          <t>PENDENTE</t>
        </is>
      </c>
    </row>
    <row r="834" ht="15" customHeight="1" s="290">
      <c r="A834" s="296" t="inlineStr">
        <is>
          <t>PANTANAL</t>
        </is>
      </c>
      <c r="B834" s="296" t="inlineStr">
        <is>
          <t>ESGOTO</t>
        </is>
      </c>
      <c r="C834" s="296" t="inlineStr">
        <is>
          <t>T-240</t>
        </is>
      </c>
      <c r="D834" s="349" t="inlineStr">
        <is>
          <t>PI 146</t>
        </is>
      </c>
      <c r="E834" s="349" t="inlineStr">
        <is>
          <t>PV 20</t>
        </is>
      </c>
      <c r="F834" s="349" t="n">
        <v>38.15</v>
      </c>
      <c r="G834" s="349" t="inlineStr">
        <is>
          <t>300</t>
        </is>
      </c>
      <c r="H834" s="349" t="inlineStr">
        <is>
          <t>Tubo PVC</t>
        </is>
      </c>
      <c r="I834" s="345" t="n">
        <v>1.57</v>
      </c>
      <c r="J834" s="349" t="n">
        <v>48.07</v>
      </c>
      <c r="K834" s="349" t="n">
        <v>0.002121</v>
      </c>
      <c r="L834" s="349" t="inlineStr">
        <is>
          <t>PENDENTE</t>
        </is>
      </c>
    </row>
    <row r="835" ht="15" customHeight="1" s="290">
      <c r="A835" s="295" t="inlineStr">
        <is>
          <t>PANTANAL</t>
        </is>
      </c>
      <c r="B835" s="295" t="inlineStr">
        <is>
          <t>ESGOTO</t>
        </is>
      </c>
      <c r="C835" s="295" t="inlineStr">
        <is>
          <t>T-241</t>
        </is>
      </c>
      <c r="D835" s="334" t="inlineStr">
        <is>
          <t>PI 144</t>
        </is>
      </c>
      <c r="E835" s="334" t="inlineStr">
        <is>
          <t>PI 145</t>
        </is>
      </c>
      <c r="F835" s="334" t="n">
        <v>2</v>
      </c>
      <c r="G835" s="334" t="inlineStr">
        <is>
          <t>200</t>
        </is>
      </c>
      <c r="H835" s="334" t="inlineStr">
        <is>
          <t>Tubo PVC</t>
        </is>
      </c>
      <c r="I835" s="340" t="n">
        <v>0.93</v>
      </c>
      <c r="J835" s="334" t="n">
        <v>1.48</v>
      </c>
      <c r="K835" s="334" t="n">
        <v>0.01985</v>
      </c>
      <c r="L835" s="334" t="inlineStr">
        <is>
          <t>PENDENTE</t>
        </is>
      </c>
    </row>
    <row r="836" ht="15" customHeight="1" s="290">
      <c r="A836" s="296" t="inlineStr">
        <is>
          <t>PANTANAL</t>
        </is>
      </c>
      <c r="B836" s="296" t="inlineStr">
        <is>
          <t>ESGOTO</t>
        </is>
      </c>
      <c r="C836" s="296" t="inlineStr">
        <is>
          <t>T-242</t>
        </is>
      </c>
      <c r="D836" s="349" t="inlineStr">
        <is>
          <t>PI 143</t>
        </is>
      </c>
      <c r="E836" s="349" t="inlineStr">
        <is>
          <t>PI 144</t>
        </is>
      </c>
      <c r="F836" s="349" t="n">
        <v>2</v>
      </c>
      <c r="G836" s="349" t="inlineStr">
        <is>
          <t>200</t>
        </is>
      </c>
      <c r="H836" s="349" t="inlineStr">
        <is>
          <t>Tubo PVC</t>
        </is>
      </c>
      <c r="I836" s="345" t="n">
        <v>0.8100000000000001</v>
      </c>
      <c r="J836" s="349" t="n">
        <v>1.3</v>
      </c>
      <c r="K836" s="349" t="n">
        <v>0.01765</v>
      </c>
      <c r="L836" s="349" t="inlineStr">
        <is>
          <t>PENDENTE</t>
        </is>
      </c>
    </row>
    <row r="837" ht="15" customHeight="1" s="290">
      <c r="A837" s="295" t="inlineStr">
        <is>
          <t>PANTANAL</t>
        </is>
      </c>
      <c r="B837" s="295" t="inlineStr">
        <is>
          <t>ESGOTO</t>
        </is>
      </c>
      <c r="C837" s="295" t="inlineStr">
        <is>
          <t>T-243</t>
        </is>
      </c>
      <c r="D837" s="334" t="inlineStr">
        <is>
          <t>PI 142</t>
        </is>
      </c>
      <c r="E837" s="334" t="inlineStr">
        <is>
          <t>PI 143</t>
        </is>
      </c>
      <c r="F837" s="334" t="n">
        <v>2</v>
      </c>
      <c r="G837" s="334" t="inlineStr">
        <is>
          <t>200</t>
        </is>
      </c>
      <c r="H837" s="334" t="inlineStr">
        <is>
          <t>Tubo PVC</t>
        </is>
      </c>
      <c r="I837" s="340" t="n">
        <v>0.66</v>
      </c>
      <c r="J837" s="334" t="n">
        <v>1.06</v>
      </c>
      <c r="K837" s="334" t="n">
        <v>0.0121</v>
      </c>
      <c r="L837" s="334" t="inlineStr">
        <is>
          <t>PENDENTE</t>
        </is>
      </c>
    </row>
    <row r="838" ht="15" customHeight="1" s="290">
      <c r="A838" s="296" t="inlineStr">
        <is>
          <t>PANTANAL</t>
        </is>
      </c>
      <c r="B838" s="296" t="inlineStr">
        <is>
          <t>ESGOTO</t>
        </is>
      </c>
      <c r="C838" s="296" t="inlineStr">
        <is>
          <t>T-244</t>
        </is>
      </c>
      <c r="D838" s="349" t="inlineStr">
        <is>
          <t>PI 140</t>
        </is>
      </c>
      <c r="E838" s="349" t="inlineStr">
        <is>
          <t>PI 141</t>
        </is>
      </c>
      <c r="F838" s="349" t="n">
        <v>2</v>
      </c>
      <c r="G838" s="349" t="inlineStr">
        <is>
          <t>200</t>
        </is>
      </c>
      <c r="H838" s="349" t="inlineStr">
        <is>
          <t>Tubo PVC</t>
        </is>
      </c>
      <c r="I838" s="345" t="n">
        <v>0.33</v>
      </c>
      <c r="J838" s="349" t="n">
        <v>0.52</v>
      </c>
      <c r="K838" s="349" t="n">
        <v>0.01535</v>
      </c>
      <c r="L838" s="349" t="inlineStr">
        <is>
          <t>PENDENTE</t>
        </is>
      </c>
    </row>
    <row r="839" ht="15" customHeight="1" s="290">
      <c r="A839" s="295" t="inlineStr">
        <is>
          <t>PANTANAL</t>
        </is>
      </c>
      <c r="B839" s="295" t="inlineStr">
        <is>
          <t>ESGOTO</t>
        </is>
      </c>
      <c r="C839" s="295" t="inlineStr">
        <is>
          <t>T-245</t>
        </is>
      </c>
      <c r="D839" s="334" t="inlineStr">
        <is>
          <t>PI 01</t>
        </is>
      </c>
      <c r="E839" s="334" t="inlineStr">
        <is>
          <t>PI 147</t>
        </is>
      </c>
      <c r="F839" s="334" t="n">
        <v>11.43</v>
      </c>
      <c r="G839" s="334" t="inlineStr">
        <is>
          <t>200</t>
        </is>
      </c>
      <c r="H839" s="334" t="inlineStr">
        <is>
          <t>Tubo PVC</t>
        </is>
      </c>
      <c r="I839" s="340" t="n">
        <v>0.6</v>
      </c>
      <c r="J839" s="334" t="n">
        <v>5.49</v>
      </c>
      <c r="K839" s="334" t="n">
        <v>0.03014</v>
      </c>
      <c r="L839" s="334" t="inlineStr">
        <is>
          <t>PENDENTE</t>
        </is>
      </c>
    </row>
    <row r="840" ht="15" customHeight="1" s="290">
      <c r="A840" s="296" t="inlineStr">
        <is>
          <t>PANTANAL</t>
        </is>
      </c>
      <c r="B840" s="296" t="inlineStr">
        <is>
          <t>ESGOTO</t>
        </is>
      </c>
      <c r="C840" s="296" t="inlineStr">
        <is>
          <t>T-246</t>
        </is>
      </c>
      <c r="D840" s="349" t="inlineStr">
        <is>
          <t>PI 147</t>
        </is>
      </c>
      <c r="E840" s="349" t="inlineStr">
        <is>
          <t>PI 148</t>
        </is>
      </c>
      <c r="F840" s="349" t="n">
        <v>4.24</v>
      </c>
      <c r="G840" s="349" t="inlineStr">
        <is>
          <t>200</t>
        </is>
      </c>
      <c r="H840" s="349" t="inlineStr">
        <is>
          <t>Tubo PVC</t>
        </is>
      </c>
      <c r="I840" s="345" t="n">
        <v>0.6</v>
      </c>
      <c r="J840" s="349" t="n">
        <v>2.05</v>
      </c>
      <c r="K840" s="349" t="n">
        <v>0.007264</v>
      </c>
      <c r="L840" s="349" t="inlineStr">
        <is>
          <t>PENDENTE</t>
        </is>
      </c>
    </row>
    <row r="841" ht="15" customHeight="1" s="290">
      <c r="A841" s="295" t="inlineStr">
        <is>
          <t>PANTANAL</t>
        </is>
      </c>
      <c r="B841" s="295" t="inlineStr">
        <is>
          <t>ESGOTO</t>
        </is>
      </c>
      <c r="C841" s="295" t="inlineStr">
        <is>
          <t>T-247</t>
        </is>
      </c>
      <c r="D841" s="334" t="inlineStr">
        <is>
          <t>PI 147</t>
        </is>
      </c>
      <c r="E841" s="334" t="inlineStr">
        <is>
          <t>PI 148</t>
        </is>
      </c>
      <c r="F841" s="334" t="n">
        <v>2</v>
      </c>
      <c r="G841" s="334" t="inlineStr">
        <is>
          <t>200</t>
        </is>
      </c>
      <c r="H841" s="334" t="inlineStr">
        <is>
          <t>Tubo PVC</t>
        </is>
      </c>
      <c r="I841" s="340" t="n">
        <v>0.6</v>
      </c>
      <c r="J841" s="334" t="n">
        <v>0.97</v>
      </c>
      <c r="K841" s="334" t="n">
        <v>0.0154</v>
      </c>
      <c r="L841" s="334" t="inlineStr">
        <is>
          <t>PENDENTE</t>
        </is>
      </c>
    </row>
    <row r="842" ht="15" customHeight="1" s="290">
      <c r="A842" s="296" t="inlineStr">
        <is>
          <t>PANTANAL</t>
        </is>
      </c>
      <c r="B842" s="296" t="inlineStr">
        <is>
          <t>ESGOTO</t>
        </is>
      </c>
      <c r="C842" s="296" t="inlineStr">
        <is>
          <t>T-248</t>
        </is>
      </c>
      <c r="D842" s="349" t="inlineStr">
        <is>
          <t>PI 148</t>
        </is>
      </c>
      <c r="E842" s="349" t="inlineStr">
        <is>
          <t>PI 149</t>
        </is>
      </c>
      <c r="F842" s="349" t="n">
        <v>25.1</v>
      </c>
      <c r="G842" s="349" t="inlineStr">
        <is>
          <t>200</t>
        </is>
      </c>
      <c r="H842" s="349" t="inlineStr">
        <is>
          <t>Tubo PVC</t>
        </is>
      </c>
      <c r="I842" s="345" t="n">
        <v>0.95</v>
      </c>
      <c r="J842" s="349" t="n">
        <v>19.1</v>
      </c>
      <c r="K842" s="349" t="n">
        <v>0.005382</v>
      </c>
      <c r="L842" s="349" t="inlineStr">
        <is>
          <t>PENDENTE</t>
        </is>
      </c>
    </row>
    <row r="843" ht="15" customHeight="1" s="290">
      <c r="A843" s="295" t="inlineStr">
        <is>
          <t>PANTANAL</t>
        </is>
      </c>
      <c r="B843" s="295" t="inlineStr">
        <is>
          <t>ESGOTO</t>
        </is>
      </c>
      <c r="C843" s="295" t="inlineStr">
        <is>
          <t>T-249</t>
        </is>
      </c>
      <c r="D843" s="334" t="inlineStr">
        <is>
          <t>PI 150</t>
        </is>
      </c>
      <c r="E843" s="334" t="inlineStr">
        <is>
          <t>PI 151</t>
        </is>
      </c>
      <c r="F843" s="334" t="n">
        <v>11.93</v>
      </c>
      <c r="G843" s="334" t="inlineStr">
        <is>
          <t>200</t>
        </is>
      </c>
      <c r="H843" s="334" t="inlineStr">
        <is>
          <t>Tubo PVC</t>
        </is>
      </c>
      <c r="I843" s="340" t="n">
        <v>0.85</v>
      </c>
      <c r="J843" s="334" t="n">
        <v>8.119999999999999</v>
      </c>
      <c r="K843" s="334" t="n">
        <v>0.005801</v>
      </c>
      <c r="L843" s="334" t="inlineStr">
        <is>
          <t>PENDENTE</t>
        </is>
      </c>
    </row>
    <row r="844" ht="15" customHeight="1" s="290">
      <c r="A844" s="296" t="inlineStr">
        <is>
          <t>PANTANAL</t>
        </is>
      </c>
      <c r="B844" s="296" t="inlineStr">
        <is>
          <t>ESGOTO</t>
        </is>
      </c>
      <c r="C844" s="296" t="inlineStr">
        <is>
          <t>T-250</t>
        </is>
      </c>
      <c r="D844" s="349" t="inlineStr">
        <is>
          <t>PI 151</t>
        </is>
      </c>
      <c r="E844" s="349" t="inlineStr">
        <is>
          <t>PI 152</t>
        </is>
      </c>
      <c r="F844" s="349" t="n">
        <v>1.81</v>
      </c>
      <c r="G844" s="349" t="inlineStr">
        <is>
          <t>200</t>
        </is>
      </c>
      <c r="H844" s="349" t="inlineStr">
        <is>
          <t>Tubo PVC</t>
        </is>
      </c>
      <c r="I844" s="345" t="n">
        <v>0.9</v>
      </c>
      <c r="J844" s="349" t="n">
        <v>1.3</v>
      </c>
      <c r="K844" s="349" t="n">
        <v>0.010331</v>
      </c>
      <c r="L844" s="349" t="inlineStr">
        <is>
          <t>PENDENTE</t>
        </is>
      </c>
    </row>
    <row r="845" ht="15" customHeight="1" s="290">
      <c r="A845" s="295" t="inlineStr">
        <is>
          <t>PANTANAL</t>
        </is>
      </c>
      <c r="B845" s="295" t="inlineStr">
        <is>
          <t>ESGOTO</t>
        </is>
      </c>
      <c r="C845" s="295" t="inlineStr">
        <is>
          <t>T-251</t>
        </is>
      </c>
      <c r="D845" s="334" t="inlineStr">
        <is>
          <t>PI 151</t>
        </is>
      </c>
      <c r="E845" s="334" t="inlineStr">
        <is>
          <t>PI 152</t>
        </is>
      </c>
      <c r="F845" s="334" t="n">
        <v>1.09</v>
      </c>
      <c r="G845" s="334" t="inlineStr">
        <is>
          <t>200</t>
        </is>
      </c>
      <c r="H845" s="334" t="inlineStr">
        <is>
          <t>Tubo PVC</t>
        </is>
      </c>
      <c r="I845" s="340" t="n">
        <v>0.9</v>
      </c>
      <c r="J845" s="334" t="n">
        <v>0.78</v>
      </c>
      <c r="K845" s="334" t="n">
        <v>0.017156</v>
      </c>
      <c r="L845" s="334" t="inlineStr">
        <is>
          <t>PENDENTE</t>
        </is>
      </c>
    </row>
    <row r="846" ht="15" customHeight="1" s="290">
      <c r="A846" s="296" t="inlineStr">
        <is>
          <t>PANTANAL</t>
        </is>
      </c>
      <c r="B846" s="296" t="inlineStr">
        <is>
          <t>ESGOTO</t>
        </is>
      </c>
      <c r="C846" s="296" t="inlineStr">
        <is>
          <t>T-252</t>
        </is>
      </c>
      <c r="D846" s="349" t="inlineStr">
        <is>
          <t>PI 144</t>
        </is>
      </c>
      <c r="E846" s="349" t="inlineStr">
        <is>
          <t>PI 153</t>
        </is>
      </c>
      <c r="F846" s="349" t="n">
        <v>8.9</v>
      </c>
      <c r="G846" s="349" t="inlineStr">
        <is>
          <t>200</t>
        </is>
      </c>
      <c r="H846" s="349" t="inlineStr">
        <is>
          <t>Tubo PVC</t>
        </is>
      </c>
      <c r="I846" s="345" t="n">
        <v>0.72</v>
      </c>
      <c r="J846" s="349" t="n">
        <v>5.16</v>
      </c>
      <c r="K846" s="349" t="n">
        <v>0.007</v>
      </c>
      <c r="L846" s="349" t="inlineStr">
        <is>
          <t>PENDENTE</t>
        </is>
      </c>
    </row>
    <row r="847" ht="15" customHeight="1" s="290">
      <c r="A847" s="295" t="inlineStr">
        <is>
          <t>PANTANAL</t>
        </is>
      </c>
      <c r="B847" s="295" t="inlineStr">
        <is>
          <t>ESGOTO</t>
        </is>
      </c>
      <c r="C847" s="295" t="inlineStr">
        <is>
          <t>T-253</t>
        </is>
      </c>
      <c r="D847" s="334" t="inlineStr">
        <is>
          <t>PI 153</t>
        </is>
      </c>
      <c r="E847" s="334" t="inlineStr">
        <is>
          <t>PI 144</t>
        </is>
      </c>
      <c r="F847" s="334" t="n">
        <v>2</v>
      </c>
      <c r="G847" s="334" t="inlineStr">
        <is>
          <t>200</t>
        </is>
      </c>
      <c r="H847" s="334" t="inlineStr">
        <is>
          <t>Tubo PVC</t>
        </is>
      </c>
      <c r="I847" s="340" t="n">
        <v>0.72</v>
      </c>
      <c r="J847" s="334" t="n">
        <v>1.16</v>
      </c>
      <c r="K847" s="334" t="n">
        <v>0.03115</v>
      </c>
      <c r="L847" s="334" t="inlineStr">
        <is>
          <t>PENDENTE</t>
        </is>
      </c>
    </row>
    <row r="848" ht="15" customHeight="1" s="290">
      <c r="A848" s="296" t="inlineStr">
        <is>
          <t>PANTANAL</t>
        </is>
      </c>
      <c r="B848" s="296" t="inlineStr">
        <is>
          <t>ESGOTO</t>
        </is>
      </c>
      <c r="C848" s="296" t="inlineStr">
        <is>
          <t>T-254</t>
        </is>
      </c>
      <c r="D848" s="349" t="inlineStr">
        <is>
          <t>PI 154</t>
        </is>
      </c>
      <c r="E848" s="349" t="inlineStr">
        <is>
          <t>PI 155</t>
        </is>
      </c>
      <c r="F848" s="349" t="n">
        <v>8.06</v>
      </c>
      <c r="G848" s="349" t="inlineStr">
        <is>
          <t>200</t>
        </is>
      </c>
      <c r="H848" s="349" t="inlineStr">
        <is>
          <t>Tubo PVC</t>
        </is>
      </c>
      <c r="I848" s="345" t="n">
        <v>0.6</v>
      </c>
      <c r="J848" s="349" t="n">
        <v>3.87</v>
      </c>
      <c r="K848" s="349" t="n">
        <v>0.080447</v>
      </c>
      <c r="L848" s="349" t="inlineStr">
        <is>
          <t>PENDENTE</t>
        </is>
      </c>
    </row>
    <row r="849" ht="15" customHeight="1" s="290">
      <c r="A849" s="295" t="inlineStr">
        <is>
          <t>PANTANAL</t>
        </is>
      </c>
      <c r="B849" s="295" t="inlineStr">
        <is>
          <t>ESGOTO</t>
        </is>
      </c>
      <c r="C849" s="295" t="inlineStr">
        <is>
          <t>T-255</t>
        </is>
      </c>
      <c r="D849" s="334" t="inlineStr">
        <is>
          <t>PI 154</t>
        </is>
      </c>
      <c r="E849" s="334" t="inlineStr">
        <is>
          <t>PI 155</t>
        </is>
      </c>
      <c r="F849" s="334" t="n">
        <v>2</v>
      </c>
      <c r="G849" s="334" t="inlineStr">
        <is>
          <t>200</t>
        </is>
      </c>
      <c r="H849" s="334" t="inlineStr">
        <is>
          <t>Tubo PVC</t>
        </is>
      </c>
      <c r="I849" s="340" t="n">
        <v>0.6</v>
      </c>
      <c r="J849" s="334" t="n">
        <v>0.96</v>
      </c>
      <c r="K849" s="334" t="n">
        <v>0.3242</v>
      </c>
      <c r="L849" s="334" t="inlineStr">
        <is>
          <t>PENDENTE</t>
        </is>
      </c>
    </row>
    <row r="850" ht="15" customHeight="1" s="290">
      <c r="A850" s="296" t="inlineStr">
        <is>
          <t>PANTANAL</t>
        </is>
      </c>
      <c r="B850" s="296" t="inlineStr">
        <is>
          <t>ESGOTO</t>
        </is>
      </c>
      <c r="C850" s="296" t="inlineStr">
        <is>
          <t>T-256</t>
        </is>
      </c>
      <c r="D850" s="349" t="inlineStr">
        <is>
          <t>PI 155</t>
        </is>
      </c>
      <c r="E850" s="349" t="inlineStr">
        <is>
          <t>PI 143</t>
        </is>
      </c>
      <c r="F850" s="349" t="n">
        <v>9.380000000000001</v>
      </c>
      <c r="G850" s="349" t="inlineStr">
        <is>
          <t>200</t>
        </is>
      </c>
      <c r="H850" s="349" t="inlineStr">
        <is>
          <t>Tubo PVC</t>
        </is>
      </c>
      <c r="I850" s="345" t="n">
        <v>0.6899999999999999</v>
      </c>
      <c r="J850" s="349" t="n">
        <v>5.14</v>
      </c>
      <c r="K850" s="349" t="n">
        <v>0.019371</v>
      </c>
      <c r="L850" s="349" t="inlineStr">
        <is>
          <t>PENDENTE</t>
        </is>
      </c>
    </row>
    <row r="851" ht="15" customHeight="1" s="290">
      <c r="A851" s="295" t="inlineStr">
        <is>
          <t>PANTANAL</t>
        </is>
      </c>
      <c r="B851" s="295" t="inlineStr">
        <is>
          <t>ESGOTO</t>
        </is>
      </c>
      <c r="C851" s="295" t="inlineStr">
        <is>
          <t>T-257</t>
        </is>
      </c>
      <c r="D851" s="334" t="inlineStr">
        <is>
          <t>PI 155</t>
        </is>
      </c>
      <c r="E851" s="334" t="inlineStr">
        <is>
          <t>PI 143</t>
        </is>
      </c>
      <c r="F851" s="334" t="n">
        <v>2</v>
      </c>
      <c r="G851" s="334" t="inlineStr">
        <is>
          <t>200</t>
        </is>
      </c>
      <c r="H851" s="334" t="inlineStr">
        <is>
          <t>Tubo PVC</t>
        </is>
      </c>
      <c r="I851" s="340" t="n">
        <v>0.6899999999999999</v>
      </c>
      <c r="J851" s="334" t="n">
        <v>1.1</v>
      </c>
      <c r="K851" s="334" t="n">
        <v>0.09085</v>
      </c>
      <c r="L851" s="334" t="inlineStr">
        <is>
          <t>PENDENTE</t>
        </is>
      </c>
    </row>
    <row r="852" ht="15" customHeight="1" s="290">
      <c r="A852" s="296" t="inlineStr">
        <is>
          <t>PANTANAL</t>
        </is>
      </c>
      <c r="B852" s="296" t="inlineStr">
        <is>
          <t>ESGOTO</t>
        </is>
      </c>
      <c r="C852" s="296" t="inlineStr">
        <is>
          <t>T-258</t>
        </is>
      </c>
      <c r="D852" s="349" t="inlineStr">
        <is>
          <t>PI 142</t>
        </is>
      </c>
      <c r="E852" s="349" t="inlineStr">
        <is>
          <t>PI 156</t>
        </is>
      </c>
      <c r="F852" s="349" t="n">
        <v>5.25</v>
      </c>
      <c r="G852" s="349" t="inlineStr">
        <is>
          <t>200</t>
        </is>
      </c>
      <c r="H852" s="349" t="inlineStr">
        <is>
          <t>Tubo PVC</t>
        </is>
      </c>
      <c r="I852" s="345" t="n">
        <v>0.55</v>
      </c>
      <c r="J852" s="349" t="n">
        <v>2.29</v>
      </c>
      <c r="K852" s="349" t="n">
        <v>0.006819</v>
      </c>
      <c r="L852" s="349" t="inlineStr">
        <is>
          <t>PENDENTE</t>
        </is>
      </c>
    </row>
    <row r="853" ht="15" customHeight="1" s="290">
      <c r="A853" s="295" t="inlineStr">
        <is>
          <t>PANTANAL</t>
        </is>
      </c>
      <c r="B853" s="295" t="inlineStr">
        <is>
          <t>ESGOTO</t>
        </is>
      </c>
      <c r="C853" s="295" t="inlineStr">
        <is>
          <t>T-259</t>
        </is>
      </c>
      <c r="D853" s="334" t="inlineStr">
        <is>
          <t>PI 156</t>
        </is>
      </c>
      <c r="E853" s="334" t="inlineStr">
        <is>
          <t>PI 142</t>
        </is>
      </c>
      <c r="F853" s="334" t="n">
        <v>2</v>
      </c>
      <c r="G853" s="334" t="inlineStr">
        <is>
          <t>200</t>
        </is>
      </c>
      <c r="H853" s="334" t="inlineStr">
        <is>
          <t>Tubo PVC</t>
        </is>
      </c>
      <c r="I853" s="340" t="n">
        <v>0.55</v>
      </c>
      <c r="J853" s="334" t="n">
        <v>0.87</v>
      </c>
      <c r="K853" s="334" t="n">
        <v>0.0179</v>
      </c>
      <c r="L853" s="334" t="inlineStr">
        <is>
          <t>PENDENTE</t>
        </is>
      </c>
    </row>
    <row r="854" ht="15" customHeight="1" s="290">
      <c r="A854" s="296" t="inlineStr">
        <is>
          <t>PANTANAL</t>
        </is>
      </c>
      <c r="B854" s="296" t="inlineStr">
        <is>
          <t>ESGOTO</t>
        </is>
      </c>
      <c r="C854" s="296" t="inlineStr">
        <is>
          <t>T-260</t>
        </is>
      </c>
      <c r="D854" s="349" t="inlineStr">
        <is>
          <t>PI 156</t>
        </is>
      </c>
      <c r="E854" s="349" t="inlineStr">
        <is>
          <t>PI 157</t>
        </is>
      </c>
      <c r="F854" s="349" t="n">
        <v>2.57</v>
      </c>
      <c r="G854" s="349" t="inlineStr">
        <is>
          <t>200</t>
        </is>
      </c>
      <c r="H854" s="349" t="inlineStr">
        <is>
          <t>Tubo PVC</t>
        </is>
      </c>
      <c r="I854" s="345" t="n">
        <v>0.55</v>
      </c>
      <c r="J854" s="349" t="n">
        <v>1.14</v>
      </c>
      <c r="K854" s="349" t="n">
        <v>0.008716</v>
      </c>
      <c r="L854" s="349" t="inlineStr">
        <is>
          <t>PENDENTE</t>
        </is>
      </c>
    </row>
    <row r="855" ht="15" customHeight="1" s="290">
      <c r="A855" s="295" t="inlineStr">
        <is>
          <t>PANTANAL</t>
        </is>
      </c>
      <c r="B855" s="295" t="inlineStr">
        <is>
          <t>ESGOTO</t>
        </is>
      </c>
      <c r="C855" s="295" t="inlineStr">
        <is>
          <t>T-261</t>
        </is>
      </c>
      <c r="D855" s="334" t="inlineStr">
        <is>
          <t>PI 157</t>
        </is>
      </c>
      <c r="E855" s="334" t="inlineStr">
        <is>
          <t>PI 156</t>
        </is>
      </c>
      <c r="F855" s="334" t="n">
        <v>1.54</v>
      </c>
      <c r="G855" s="334" t="inlineStr">
        <is>
          <t>200</t>
        </is>
      </c>
      <c r="H855" s="334" t="inlineStr">
        <is>
          <t>Tubo PVC</t>
        </is>
      </c>
      <c r="I855" s="340" t="n">
        <v>0.55</v>
      </c>
      <c r="J855" s="334" t="n">
        <v>0.68</v>
      </c>
      <c r="K855" s="334" t="n">
        <v>0.014545</v>
      </c>
      <c r="L855" s="334" t="inlineStr">
        <is>
          <t>PENDENTE</t>
        </is>
      </c>
    </row>
    <row r="856" ht="15" customHeight="1" s="290">
      <c r="A856" s="296" t="inlineStr">
        <is>
          <t>PANTANAL</t>
        </is>
      </c>
      <c r="B856" s="296" t="inlineStr">
        <is>
          <t>ESGOTO</t>
        </is>
      </c>
      <c r="C856" s="296" t="inlineStr">
        <is>
          <t>T-262</t>
        </is>
      </c>
      <c r="D856" s="349" t="inlineStr">
        <is>
          <t>PI 157</t>
        </is>
      </c>
      <c r="E856" s="349" t="inlineStr">
        <is>
          <t>PI 158</t>
        </is>
      </c>
      <c r="F856" s="349" t="n">
        <v>7.44</v>
      </c>
      <c r="G856" s="349" t="inlineStr">
        <is>
          <t>200</t>
        </is>
      </c>
      <c r="H856" s="349" t="inlineStr">
        <is>
          <t>Tubo PVC</t>
        </is>
      </c>
      <c r="I856" s="345" t="n">
        <v>0.5</v>
      </c>
      <c r="J856" s="349" t="n">
        <v>3</v>
      </c>
      <c r="K856" s="349" t="n">
        <v>0.00629</v>
      </c>
      <c r="L856" s="349" t="inlineStr">
        <is>
          <t>PENDENTE</t>
        </is>
      </c>
    </row>
    <row r="857" ht="15" customHeight="1" s="290">
      <c r="A857" s="295" t="inlineStr">
        <is>
          <t>PANTANAL</t>
        </is>
      </c>
      <c r="B857" s="295" t="inlineStr">
        <is>
          <t>ESGOTO</t>
        </is>
      </c>
      <c r="C857" s="295" t="inlineStr">
        <is>
          <t>T-263</t>
        </is>
      </c>
      <c r="D857" s="334" t="inlineStr">
        <is>
          <t>PI 158</t>
        </is>
      </c>
      <c r="E857" s="334" t="inlineStr">
        <is>
          <t>PI 157</t>
        </is>
      </c>
      <c r="F857" s="334" t="n">
        <v>2</v>
      </c>
      <c r="G857" s="334" t="inlineStr">
        <is>
          <t>200</t>
        </is>
      </c>
      <c r="H857" s="334" t="inlineStr">
        <is>
          <t>Tubo PVC</t>
        </is>
      </c>
      <c r="I857" s="340" t="n">
        <v>0.5</v>
      </c>
      <c r="J857" s="334" t="n">
        <v>0.8100000000000001</v>
      </c>
      <c r="K857" s="334" t="n">
        <v>0.0234</v>
      </c>
      <c r="L857" s="334" t="inlineStr">
        <is>
          <t>PENDENTE</t>
        </is>
      </c>
    </row>
    <row r="858" ht="15" customHeight="1" s="290">
      <c r="A858" s="296" t="inlineStr">
        <is>
          <t>PANTANAL</t>
        </is>
      </c>
      <c r="B858" s="296" t="inlineStr">
        <is>
          <t>ESGOTO</t>
        </is>
      </c>
      <c r="C858" s="296" t="inlineStr">
        <is>
          <t>T-264</t>
        </is>
      </c>
      <c r="D858" s="349" t="inlineStr">
        <is>
          <t>PI 159</t>
        </is>
      </c>
      <c r="E858" s="349" t="inlineStr">
        <is>
          <t>PI 160</t>
        </is>
      </c>
      <c r="F858" s="349" t="n">
        <v>8.01</v>
      </c>
      <c r="G858" s="349" t="inlineStr">
        <is>
          <t>200</t>
        </is>
      </c>
      <c r="H858" s="349" t="inlineStr">
        <is>
          <t>Tubo PVC</t>
        </is>
      </c>
      <c r="I858" s="345" t="n">
        <v>0.44</v>
      </c>
      <c r="J858" s="349" t="n">
        <v>2.83</v>
      </c>
      <c r="K858" s="349" t="n">
        <v>0.004794</v>
      </c>
      <c r="L858" s="349" t="inlineStr">
        <is>
          <t>PENDENTE</t>
        </is>
      </c>
    </row>
    <row r="859" ht="15" customHeight="1" s="290">
      <c r="A859" s="295" t="inlineStr">
        <is>
          <t>PANTANAL</t>
        </is>
      </c>
      <c r="B859" s="295" t="inlineStr">
        <is>
          <t>ESGOTO</t>
        </is>
      </c>
      <c r="C859" s="295" t="inlineStr">
        <is>
          <t>T-265</t>
        </is>
      </c>
      <c r="D859" s="334" t="inlineStr">
        <is>
          <t>PI 158</t>
        </is>
      </c>
      <c r="E859" s="334" t="inlineStr">
        <is>
          <t>PI 159</t>
        </is>
      </c>
      <c r="F859" s="334" t="n">
        <v>0.19</v>
      </c>
      <c r="G859" s="334" t="inlineStr">
        <is>
          <t>200</t>
        </is>
      </c>
      <c r="H859" s="334" t="inlineStr">
        <is>
          <t>Tubo PVC</t>
        </is>
      </c>
      <c r="I859" s="340" t="n">
        <v>0.48</v>
      </c>
      <c r="J859" s="334" t="n">
        <v>0.07000000000000001</v>
      </c>
      <c r="K859" s="334" t="n">
        <v>0.055263</v>
      </c>
      <c r="L859" s="334" t="inlineStr">
        <is>
          <t>PENDENTE</t>
        </is>
      </c>
    </row>
    <row r="860" ht="15" customHeight="1" s="290">
      <c r="A860" s="296" t="inlineStr">
        <is>
          <t>PANTANAL</t>
        </is>
      </c>
      <c r="B860" s="296" t="inlineStr">
        <is>
          <t>ESGOTO</t>
        </is>
      </c>
      <c r="C860" s="296" t="inlineStr">
        <is>
          <t>T-266</t>
        </is>
      </c>
      <c r="D860" s="349" t="inlineStr">
        <is>
          <t>PI 159</t>
        </is>
      </c>
      <c r="E860" s="349" t="inlineStr">
        <is>
          <t>PI 158</t>
        </is>
      </c>
      <c r="F860" s="349" t="n">
        <v>0.11</v>
      </c>
      <c r="G860" s="349" t="inlineStr">
        <is>
          <t>200</t>
        </is>
      </c>
      <c r="H860" s="349" t="inlineStr">
        <is>
          <t>Tubo PVC</t>
        </is>
      </c>
      <c r="I860" s="345" t="n">
        <v>0.48</v>
      </c>
      <c r="J860" s="349" t="n">
        <v>0.04</v>
      </c>
      <c r="K860" s="349" t="n">
        <v>0.095455</v>
      </c>
      <c r="L860" s="349" t="inlineStr">
        <is>
          <t>PENDENTE</t>
        </is>
      </c>
    </row>
    <row r="861" ht="15" customHeight="1" s="290">
      <c r="A861" s="295" t="inlineStr">
        <is>
          <t>PANTANAL</t>
        </is>
      </c>
      <c r="B861" s="295" t="inlineStr">
        <is>
          <t>ESGOTO</t>
        </is>
      </c>
      <c r="C861" s="295" t="inlineStr">
        <is>
          <t>T-267</t>
        </is>
      </c>
      <c r="D861" s="334" t="inlineStr">
        <is>
          <t>PI 159</t>
        </is>
      </c>
      <c r="E861" s="334" t="inlineStr">
        <is>
          <t>PI 160</t>
        </is>
      </c>
      <c r="F861" s="334" t="n">
        <v>5.77</v>
      </c>
      <c r="G861" s="334" t="inlineStr">
        <is>
          <t>200</t>
        </is>
      </c>
      <c r="H861" s="334" t="inlineStr">
        <is>
          <t>Tubo PVC</t>
        </is>
      </c>
      <c r="I861" s="340" t="n">
        <v>0.44</v>
      </c>
      <c r="J861" s="334" t="n">
        <v>2.04</v>
      </c>
      <c r="K861" s="334" t="n">
        <v>0.006655</v>
      </c>
      <c r="L861" s="334" t="inlineStr">
        <is>
          <t>PENDENTE</t>
        </is>
      </c>
    </row>
    <row r="862" ht="15" customHeight="1" s="290">
      <c r="A862" s="296" t="inlineStr">
        <is>
          <t>PANTANAL</t>
        </is>
      </c>
      <c r="B862" s="296" t="inlineStr">
        <is>
          <t>ESGOTO</t>
        </is>
      </c>
      <c r="C862" s="296" t="inlineStr">
        <is>
          <t>T-268</t>
        </is>
      </c>
      <c r="D862" s="349" t="inlineStr">
        <is>
          <t>PI 160</t>
        </is>
      </c>
      <c r="E862" s="349" t="inlineStr">
        <is>
          <t>PI 159</t>
        </is>
      </c>
      <c r="F862" s="349" t="n">
        <v>2</v>
      </c>
      <c r="G862" s="349" t="inlineStr">
        <is>
          <t>200</t>
        </is>
      </c>
      <c r="H862" s="349" t="inlineStr">
        <is>
          <t>Tubo PVC</t>
        </is>
      </c>
      <c r="I862" s="345" t="n">
        <v>0.44</v>
      </c>
      <c r="J862" s="349" t="n">
        <v>0.71</v>
      </c>
      <c r="K862" s="349" t="n">
        <v>0.0192</v>
      </c>
      <c r="L862" s="349" t="inlineStr">
        <is>
          <t>PENDENTE</t>
        </is>
      </c>
    </row>
    <row r="863" ht="15" customHeight="1" s="290">
      <c r="A863" s="295" t="inlineStr">
        <is>
          <t>PANTANAL</t>
        </is>
      </c>
      <c r="B863" s="295" t="inlineStr">
        <is>
          <t>ESGOTO</t>
        </is>
      </c>
      <c r="C863" s="295" t="inlineStr">
        <is>
          <t>T-269</t>
        </is>
      </c>
      <c r="D863" s="334" t="inlineStr">
        <is>
          <t>PI 46</t>
        </is>
      </c>
      <c r="E863" s="334" t="inlineStr">
        <is>
          <t>PI 161</t>
        </is>
      </c>
      <c r="F863" s="334" t="n">
        <v>17.74</v>
      </c>
      <c r="G863" s="334" t="inlineStr">
        <is>
          <t>200</t>
        </is>
      </c>
      <c r="H863" s="334" t="inlineStr">
        <is>
          <t>Tubo PVC</t>
        </is>
      </c>
      <c r="I863" s="340" t="n">
        <v>0.45</v>
      </c>
      <c r="J863" s="334" t="n">
        <v>6.35</v>
      </c>
      <c r="K863" s="334" t="n">
        <v>0.005541</v>
      </c>
      <c r="L863" s="334" t="inlineStr">
        <is>
          <t>PENDENTE</t>
        </is>
      </c>
    </row>
    <row r="864" ht="15" customHeight="1" s="290">
      <c r="A864" s="296" t="inlineStr">
        <is>
          <t>PANTANAL</t>
        </is>
      </c>
      <c r="B864" s="296" t="inlineStr">
        <is>
          <t>ESGOTO</t>
        </is>
      </c>
      <c r="C864" s="296" t="inlineStr">
        <is>
          <t>T-270</t>
        </is>
      </c>
      <c r="D864" s="349" t="inlineStr">
        <is>
          <t>PI 161</t>
        </is>
      </c>
      <c r="E864" s="349" t="inlineStr">
        <is>
          <t>PI 162</t>
        </is>
      </c>
      <c r="F864" s="349" t="n">
        <v>22.6</v>
      </c>
      <c r="G864" s="349" t="inlineStr">
        <is>
          <t>200</t>
        </is>
      </c>
      <c r="H864" s="349" t="inlineStr">
        <is>
          <t>Tubo PVC</t>
        </is>
      </c>
      <c r="I864" s="345" t="n">
        <v>0.42</v>
      </c>
      <c r="J864" s="349" t="n">
        <v>7.64</v>
      </c>
      <c r="K864" s="349" t="n">
        <v>0.005425</v>
      </c>
      <c r="L864" s="349" t="inlineStr">
        <is>
          <t>PENDENTE</t>
        </is>
      </c>
    </row>
    <row r="865" ht="15" customHeight="1" s="290">
      <c r="A865" s="295" t="inlineStr">
        <is>
          <t>PANTANAL</t>
        </is>
      </c>
      <c r="B865" s="295" t="inlineStr">
        <is>
          <t>ESGOTO</t>
        </is>
      </c>
      <c r="C865" s="295" t="inlineStr">
        <is>
          <t>T-271</t>
        </is>
      </c>
      <c r="D865" s="334" t="inlineStr">
        <is>
          <t>PI 160</t>
        </is>
      </c>
      <c r="E865" s="334" t="inlineStr">
        <is>
          <t>PI 161</t>
        </is>
      </c>
      <c r="F865" s="334" t="n">
        <v>7.43</v>
      </c>
      <c r="G865" s="334" t="inlineStr">
        <is>
          <t>200</t>
        </is>
      </c>
      <c r="H865" s="334" t="inlineStr">
        <is>
          <t>Tubo PVC</t>
        </is>
      </c>
      <c r="I865" s="340" t="n">
        <v>0.33</v>
      </c>
      <c r="J865" s="334" t="n">
        <v>1.98</v>
      </c>
      <c r="K865" s="334" t="n">
        <v>0.006689</v>
      </c>
      <c r="L865" s="334" t="inlineStr">
        <is>
          <t>PENDENTE</t>
        </is>
      </c>
    </row>
    <row r="866" ht="15" customHeight="1" s="290">
      <c r="A866" s="296" t="inlineStr">
        <is>
          <t>PANTANAL</t>
        </is>
      </c>
      <c r="B866" s="296" t="inlineStr">
        <is>
          <t>ESGOTO</t>
        </is>
      </c>
      <c r="C866" s="296" t="inlineStr">
        <is>
          <t>T-272</t>
        </is>
      </c>
      <c r="D866" s="349" t="inlineStr">
        <is>
          <t>PI 160</t>
        </is>
      </c>
      <c r="E866" s="349" t="inlineStr">
        <is>
          <t>PI 161</t>
        </is>
      </c>
      <c r="F866" s="349" t="n">
        <v>2</v>
      </c>
      <c r="G866" s="349" t="inlineStr">
        <is>
          <t>200</t>
        </is>
      </c>
      <c r="H866" s="349" t="inlineStr">
        <is>
          <t>Tubo PVC</t>
        </is>
      </c>
      <c r="I866" s="345" t="n">
        <v>0.33</v>
      </c>
      <c r="J866" s="349" t="n">
        <v>0.53</v>
      </c>
      <c r="K866" s="349" t="n">
        <v>0.02485</v>
      </c>
      <c r="L866" s="349" t="inlineStr">
        <is>
          <t>PENDENTE</t>
        </is>
      </c>
    </row>
    <row r="867" ht="15" customHeight="1" s="290">
      <c r="A867" s="295" t="inlineStr">
        <is>
          <t>PANTANAL</t>
        </is>
      </c>
      <c r="B867" s="295" t="inlineStr">
        <is>
          <t>ESGOTO</t>
        </is>
      </c>
      <c r="C867" s="295" t="inlineStr">
        <is>
          <t>T-273</t>
        </is>
      </c>
      <c r="D867" s="334" t="inlineStr">
        <is>
          <t>PI 155</t>
        </is>
      </c>
      <c r="E867" s="334" t="inlineStr">
        <is>
          <t>PI 154</t>
        </is>
      </c>
      <c r="F867" s="334" t="n">
        <v>8.76</v>
      </c>
      <c r="G867" s="334" t="inlineStr">
        <is>
          <t>200</t>
        </is>
      </c>
      <c r="H867" s="334" t="inlineStr">
        <is>
          <t>Tubo PVC</t>
        </is>
      </c>
      <c r="I867" s="340" t="n">
        <v>0.6</v>
      </c>
      <c r="J867" s="334" t="n">
        <v>4.2</v>
      </c>
      <c r="K867" s="334" t="n">
        <v>0.074018</v>
      </c>
      <c r="L867" s="334" t="inlineStr">
        <is>
          <t>PENDENTE</t>
        </is>
      </c>
    </row>
    <row r="868" ht="15" customHeight="1" s="290">
      <c r="A868" s="296" t="inlineStr">
        <is>
          <t>PANTANAL</t>
        </is>
      </c>
      <c r="B868" s="296" t="inlineStr">
        <is>
          <t>ESGOTO</t>
        </is>
      </c>
      <c r="C868" s="296" t="inlineStr">
        <is>
          <t>T-274</t>
        </is>
      </c>
      <c r="D868" s="349" t="inlineStr">
        <is>
          <t>PI 160</t>
        </is>
      </c>
      <c r="E868" s="349" t="inlineStr">
        <is>
          <t>PI 158</t>
        </is>
      </c>
      <c r="F868" s="349" t="n">
        <v>6.49</v>
      </c>
      <c r="G868" s="349" t="inlineStr">
        <is>
          <t>200</t>
        </is>
      </c>
      <c r="H868" s="349" t="inlineStr">
        <is>
          <t>Tubo PVC</t>
        </is>
      </c>
      <c r="I868" s="345" t="n">
        <v>0.41</v>
      </c>
      <c r="J868" s="349" t="n">
        <v>2.11</v>
      </c>
      <c r="K868" s="349" t="n">
        <v>0.007535</v>
      </c>
      <c r="L868" s="349" t="inlineStr">
        <is>
          <t>PENDENTE</t>
        </is>
      </c>
    </row>
    <row r="869" ht="15" customHeight="1" s="290">
      <c r="A869" s="295" t="inlineStr">
        <is>
          <t>PANTANAL</t>
        </is>
      </c>
      <c r="B869" s="295" t="inlineStr">
        <is>
          <t>ESGOTO</t>
        </is>
      </c>
      <c r="C869" s="295" t="inlineStr">
        <is>
          <t>T-275</t>
        </is>
      </c>
      <c r="D869" s="334" t="inlineStr">
        <is>
          <t>PI 139</t>
        </is>
      </c>
      <c r="E869" s="334" t="inlineStr">
        <is>
          <t>PI 163</t>
        </is>
      </c>
      <c r="F869" s="334" t="n">
        <v>18.96</v>
      </c>
      <c r="G869" s="334" t="inlineStr">
        <is>
          <t>200</t>
        </is>
      </c>
      <c r="H869" s="334" t="inlineStr">
        <is>
          <t>Tubo PVC</t>
        </is>
      </c>
      <c r="I869" s="340" t="n">
        <v>0.72</v>
      </c>
      <c r="J869" s="334" t="n">
        <v>11</v>
      </c>
      <c r="K869" s="334" t="n">
        <v>0.131893</v>
      </c>
      <c r="L869" s="334" t="inlineStr">
        <is>
          <t>PENDENTE</t>
        </is>
      </c>
    </row>
    <row r="870" ht="15" customHeight="1" s="290">
      <c r="A870" s="296" t="inlineStr">
        <is>
          <t>PANTANAL</t>
        </is>
      </c>
      <c r="B870" s="296" t="inlineStr">
        <is>
          <t>ESGOTO</t>
        </is>
      </c>
      <c r="C870" s="296" t="inlineStr">
        <is>
          <t>T-276</t>
        </is>
      </c>
      <c r="D870" s="349" t="inlineStr">
        <is>
          <t>PI 163</t>
        </is>
      </c>
      <c r="E870" s="349" t="inlineStr">
        <is>
          <t>PI 77</t>
        </is>
      </c>
      <c r="F870" s="349" t="n">
        <v>11.4</v>
      </c>
      <c r="G870" s="349" t="inlineStr">
        <is>
          <t>200</t>
        </is>
      </c>
      <c r="H870" s="349" t="inlineStr">
        <is>
          <t>Tubo PVC</t>
        </is>
      </c>
      <c r="I870" s="345" t="n">
        <v>0.6</v>
      </c>
      <c r="J870" s="349" t="n">
        <v>5.47</v>
      </c>
      <c r="K870" s="349" t="n">
        <v>0.036123</v>
      </c>
      <c r="L870" s="349" t="inlineStr">
        <is>
          <t>PENDENTE</t>
        </is>
      </c>
    </row>
    <row r="871" ht="15" customHeight="1" s="290">
      <c r="A871" s="295" t="inlineStr">
        <is>
          <t>PANTANAL</t>
        </is>
      </c>
      <c r="B871" s="295" t="inlineStr">
        <is>
          <t>ESGOTO</t>
        </is>
      </c>
      <c r="C871" s="295" t="inlineStr">
        <is>
          <t>T-277</t>
        </is>
      </c>
      <c r="D871" s="334" t="inlineStr">
        <is>
          <t>PI 135</t>
        </is>
      </c>
      <c r="E871" s="334" t="inlineStr">
        <is>
          <t>PI 164</t>
        </is>
      </c>
      <c r="F871" s="334" t="n">
        <v>14.06</v>
      </c>
      <c r="G871" s="334" t="inlineStr">
        <is>
          <t>200</t>
        </is>
      </c>
      <c r="H871" s="334" t="inlineStr">
        <is>
          <t>Tubo PVC</t>
        </is>
      </c>
      <c r="I871" s="340" t="n">
        <v>0.6</v>
      </c>
      <c r="J871" s="334" t="n">
        <v>6.75</v>
      </c>
      <c r="K871" s="334" t="n">
        <v>0.006693</v>
      </c>
      <c r="L871" s="334" t="inlineStr">
        <is>
          <t>PENDENTE</t>
        </is>
      </c>
    </row>
    <row r="872" ht="15" customHeight="1" s="290">
      <c r="A872" s="296" t="inlineStr">
        <is>
          <t>PANTANAL</t>
        </is>
      </c>
      <c r="B872" s="296" t="inlineStr">
        <is>
          <t>ESGOTO</t>
        </is>
      </c>
      <c r="C872" s="296" t="inlineStr">
        <is>
          <t>T-278</t>
        </is>
      </c>
      <c r="D872" s="349" t="inlineStr">
        <is>
          <t>PI 92</t>
        </is>
      </c>
      <c r="E872" s="349" t="inlineStr">
        <is>
          <t>PI 165</t>
        </is>
      </c>
      <c r="F872" s="349" t="n">
        <v>11.87</v>
      </c>
      <c r="G872" s="349" t="inlineStr">
        <is>
          <t>200</t>
        </is>
      </c>
      <c r="H872" s="349" t="inlineStr">
        <is>
          <t>Tubo PVC</t>
        </is>
      </c>
      <c r="I872" s="345" t="n">
        <v>0.6</v>
      </c>
      <c r="J872" s="349" t="n">
        <v>5.7</v>
      </c>
      <c r="K872" s="349" t="n">
        <v>0.201365</v>
      </c>
      <c r="L872" s="349" t="inlineStr">
        <is>
          <t>PENDENTE</t>
        </is>
      </c>
    </row>
    <row r="873" ht="15" customHeight="1" s="290">
      <c r="A873" s="295" t="inlineStr">
        <is>
          <t>PANTANAL</t>
        </is>
      </c>
      <c r="B873" s="295" t="inlineStr">
        <is>
          <t>ESGOTO</t>
        </is>
      </c>
      <c r="C873" s="295" t="inlineStr">
        <is>
          <t>T-279</t>
        </is>
      </c>
      <c r="D873" s="334" t="inlineStr">
        <is>
          <t>PI 86</t>
        </is>
      </c>
      <c r="E873" s="334" t="inlineStr">
        <is>
          <t>PI 166</t>
        </is>
      </c>
      <c r="F873" s="334" t="n">
        <v>15.38</v>
      </c>
      <c r="G873" s="334" t="inlineStr">
        <is>
          <t>200</t>
        </is>
      </c>
      <c r="H873" s="334" t="inlineStr">
        <is>
          <t>Tubo PVC</t>
        </is>
      </c>
      <c r="I873" s="340" t="n">
        <v>0.55</v>
      </c>
      <c r="J873" s="334" t="n">
        <v>6.71</v>
      </c>
      <c r="K873" s="334" t="n">
        <v>0.005624</v>
      </c>
      <c r="L873" s="334" t="inlineStr">
        <is>
          <t>PENDENTE</t>
        </is>
      </c>
    </row>
    <row r="874" ht="15" customHeight="1" s="290">
      <c r="A874" s="296" t="inlineStr">
        <is>
          <t>PANTANAL</t>
        </is>
      </c>
      <c r="B874" s="296" t="inlineStr">
        <is>
          <t>ESGOTO</t>
        </is>
      </c>
      <c r="C874" s="296" t="inlineStr">
        <is>
          <t>T-280</t>
        </is>
      </c>
      <c r="D874" s="349" t="inlineStr">
        <is>
          <t>PI 35</t>
        </is>
      </c>
      <c r="E874" s="349" t="inlineStr">
        <is>
          <t>PI 34</t>
        </is>
      </c>
      <c r="F874" s="349" t="n">
        <v>3.7</v>
      </c>
      <c r="G874" s="349" t="inlineStr">
        <is>
          <t>200</t>
        </is>
      </c>
      <c r="H874" s="349" t="inlineStr">
        <is>
          <t>Tubo PVC</t>
        </is>
      </c>
      <c r="I874" s="345" t="n">
        <v>0.71</v>
      </c>
      <c r="J874" s="349" t="n">
        <v>2.1</v>
      </c>
      <c r="K874" s="349" t="n">
        <v>0.117351</v>
      </c>
      <c r="L874" s="349" t="inlineStr">
        <is>
          <t>PENDENTE</t>
        </is>
      </c>
    </row>
    <row r="875" ht="15" customHeight="1" s="290">
      <c r="A875" s="295" t="inlineStr">
        <is>
          <t>PANTANAL</t>
        </is>
      </c>
      <c r="B875" s="295" t="inlineStr">
        <is>
          <t>ESGOTO</t>
        </is>
      </c>
      <c r="C875" s="295" t="inlineStr">
        <is>
          <t>T-281</t>
        </is>
      </c>
      <c r="D875" s="334" t="inlineStr">
        <is>
          <t>PI 35</t>
        </is>
      </c>
      <c r="E875" s="334" t="inlineStr">
        <is>
          <t>PI 34</t>
        </is>
      </c>
      <c r="F875" s="334" t="n">
        <v>0.8</v>
      </c>
      <c r="G875" s="334" t="inlineStr">
        <is>
          <t>200</t>
        </is>
      </c>
      <c r="H875" s="334" t="inlineStr">
        <is>
          <t>Tubo PVC</t>
        </is>
      </c>
      <c r="I875" s="340" t="n">
        <v>0.71</v>
      </c>
      <c r="J875" s="334" t="n">
        <v>0.45</v>
      </c>
      <c r="K875" s="334" t="n">
        <v>0.54275</v>
      </c>
      <c r="L875" s="334" t="inlineStr">
        <is>
          <t>PENDENTE</t>
        </is>
      </c>
    </row>
    <row r="876" ht="15" customHeight="1" s="290">
      <c r="A876" s="296" t="inlineStr">
        <is>
          <t>PANTANAL</t>
        </is>
      </c>
      <c r="B876" s="296" t="inlineStr">
        <is>
          <t>ESGOTO</t>
        </is>
      </c>
      <c r="C876" s="296" t="inlineStr">
        <is>
          <t>T-282</t>
        </is>
      </c>
      <c r="D876" s="349" t="inlineStr">
        <is>
          <t>PI 34</t>
        </is>
      </c>
      <c r="E876" s="349" t="inlineStr">
        <is>
          <t>PI 36</t>
        </is>
      </c>
      <c r="F876" s="349" t="n">
        <v>12.86</v>
      </c>
      <c r="G876" s="349" t="inlineStr">
        <is>
          <t>200</t>
        </is>
      </c>
      <c r="H876" s="349" t="inlineStr">
        <is>
          <t>Tubo PVC</t>
        </is>
      </c>
      <c r="I876" s="345" t="n">
        <v>0.86</v>
      </c>
      <c r="J876" s="349" t="n">
        <v>8.869999999999999</v>
      </c>
      <c r="K876" s="349" t="n">
        <v>0.005747</v>
      </c>
      <c r="L876" s="349" t="inlineStr">
        <is>
          <t>PENDENTE</t>
        </is>
      </c>
    </row>
    <row r="877" ht="15" customHeight="1" s="290">
      <c r="A877" s="295" t="inlineStr">
        <is>
          <t>PANTANAL</t>
        </is>
      </c>
      <c r="B877" s="295" t="inlineStr">
        <is>
          <t>ESGOTO</t>
        </is>
      </c>
      <c r="C877" s="295" t="inlineStr">
        <is>
          <t>T-283</t>
        </is>
      </c>
      <c r="D877" s="334" t="inlineStr">
        <is>
          <t>PI 36</t>
        </is>
      </c>
      <c r="E877" s="334" t="inlineStr">
        <is>
          <t>PI 37</t>
        </is>
      </c>
      <c r="F877" s="334" t="n">
        <v>9.92</v>
      </c>
      <c r="G877" s="334" t="inlineStr">
        <is>
          <t>200</t>
        </is>
      </c>
      <c r="H877" s="334" t="inlineStr">
        <is>
          <t>Tubo PVC</t>
        </is>
      </c>
      <c r="I877" s="340" t="n">
        <v>1.04</v>
      </c>
      <c r="J877" s="334" t="n">
        <v>8.23</v>
      </c>
      <c r="K877" s="334" t="n">
        <v>0.005968</v>
      </c>
      <c r="L877" s="334" t="inlineStr">
        <is>
          <t>PENDENTE</t>
        </is>
      </c>
    </row>
    <row r="878" ht="15" customHeight="1" s="290">
      <c r="A878" s="296" t="inlineStr">
        <is>
          <t>PANTANAL</t>
        </is>
      </c>
      <c r="B878" s="296" t="inlineStr">
        <is>
          <t>ESGOTO</t>
        </is>
      </c>
      <c r="C878" s="296" t="inlineStr">
        <is>
          <t>T-284</t>
        </is>
      </c>
      <c r="D878" s="349" t="inlineStr">
        <is>
          <t>PI 37</t>
        </is>
      </c>
      <c r="E878" s="349" t="inlineStr">
        <is>
          <t>PI 38</t>
        </is>
      </c>
      <c r="F878" s="349" t="n">
        <v>0.29</v>
      </c>
      <c r="G878" s="349" t="inlineStr">
        <is>
          <t>200</t>
        </is>
      </c>
      <c r="H878" s="349" t="inlineStr">
        <is>
          <t>Tubo PVC</t>
        </is>
      </c>
      <c r="I878" s="345" t="n">
        <v>1.16</v>
      </c>
      <c r="J878" s="349" t="n">
        <v>0.27</v>
      </c>
      <c r="K878" s="349" t="n">
        <v>0.037931</v>
      </c>
      <c r="L878" s="349" t="inlineStr">
        <is>
          <t>PENDENTE</t>
        </is>
      </c>
    </row>
    <row r="879" ht="15" customHeight="1" s="290">
      <c r="A879" s="295" t="inlineStr">
        <is>
          <t>PANTANAL</t>
        </is>
      </c>
      <c r="B879" s="295" t="inlineStr">
        <is>
          <t>ESGOTO</t>
        </is>
      </c>
      <c r="C879" s="295" t="inlineStr">
        <is>
          <t>T-285</t>
        </is>
      </c>
      <c r="D879" s="334" t="inlineStr">
        <is>
          <t>PI 37</t>
        </is>
      </c>
      <c r="E879" s="334" t="inlineStr">
        <is>
          <t>PI 38</t>
        </is>
      </c>
      <c r="F879" s="334" t="n">
        <v>0.8</v>
      </c>
      <c r="G879" s="334" t="inlineStr">
        <is>
          <t>200</t>
        </is>
      </c>
      <c r="H879" s="334" t="inlineStr">
        <is>
          <t>Tubo PVC</t>
        </is>
      </c>
      <c r="I879" s="340" t="n">
        <v>1.16</v>
      </c>
      <c r="J879" s="334" t="n">
        <v>0.74</v>
      </c>
      <c r="K879" s="334" t="n">
        <v>0.01375</v>
      </c>
      <c r="L879" s="334" t="inlineStr">
        <is>
          <t>PENDENTE</t>
        </is>
      </c>
    </row>
    <row r="880" ht="15" customHeight="1" s="290">
      <c r="A880" s="296" t="inlineStr">
        <is>
          <t>PANTANAL</t>
        </is>
      </c>
      <c r="B880" s="296" t="inlineStr">
        <is>
          <t>ESGOTO</t>
        </is>
      </c>
      <c r="C880" s="296" t="inlineStr">
        <is>
          <t>T-286</t>
        </is>
      </c>
      <c r="D880" s="349" t="inlineStr">
        <is>
          <t>PI 38</t>
        </is>
      </c>
      <c r="E880" s="349" t="inlineStr">
        <is>
          <t>PI 39</t>
        </is>
      </c>
      <c r="F880" s="349" t="n">
        <v>9.84</v>
      </c>
      <c r="G880" s="349" t="inlineStr">
        <is>
          <t>200</t>
        </is>
      </c>
      <c r="H880" s="349" t="inlineStr">
        <is>
          <t>Tubo PVC</t>
        </is>
      </c>
      <c r="I880" s="345" t="n">
        <v>1.18</v>
      </c>
      <c r="J880" s="349" t="n">
        <v>9.27</v>
      </c>
      <c r="K880" s="349" t="n">
        <v>0.016037</v>
      </c>
      <c r="L880" s="349" t="inlineStr">
        <is>
          <t>PENDENTE</t>
        </is>
      </c>
    </row>
    <row r="881" ht="15" customHeight="1" s="290">
      <c r="A881" s="295" t="inlineStr">
        <is>
          <t>PANTANAL</t>
        </is>
      </c>
      <c r="B881" s="295" t="inlineStr">
        <is>
          <t>ESGOTO</t>
        </is>
      </c>
      <c r="C881" s="295" t="inlineStr">
        <is>
          <t>T-287</t>
        </is>
      </c>
      <c r="D881" s="334" t="inlineStr">
        <is>
          <t>PI 45</t>
        </is>
      </c>
      <c r="E881" s="334" t="inlineStr">
        <is>
          <t>PV 07</t>
        </is>
      </c>
      <c r="F881" s="334" t="n">
        <v>17.07</v>
      </c>
      <c r="G881" s="334" t="inlineStr">
        <is>
          <t>200</t>
        </is>
      </c>
      <c r="H881" s="334" t="inlineStr">
        <is>
          <t>Tubo PVC</t>
        </is>
      </c>
      <c r="I881" s="340" t="n">
        <v>0.8</v>
      </c>
      <c r="J881" s="334" t="n">
        <v>10.92</v>
      </c>
      <c r="K881" s="334" t="n">
        <v>0.025741</v>
      </c>
      <c r="L881" s="334" t="inlineStr">
        <is>
          <t>PENDENTE</t>
        </is>
      </c>
    </row>
    <row r="882" ht="15" customHeight="1" s="290">
      <c r="A882" s="296" t="inlineStr">
        <is>
          <t>PANTANAL</t>
        </is>
      </c>
      <c r="B882" s="296" t="inlineStr">
        <is>
          <t>ESGOTO</t>
        </is>
      </c>
      <c r="C882" s="296" t="inlineStr">
        <is>
          <t>T-288</t>
        </is>
      </c>
      <c r="D882" s="349" t="inlineStr">
        <is>
          <t>PI 45</t>
        </is>
      </c>
      <c r="E882" s="349" t="inlineStr">
        <is>
          <t>PI 44</t>
        </is>
      </c>
      <c r="F882" s="349" t="n">
        <v>19.01</v>
      </c>
      <c r="G882" s="349" t="inlineStr">
        <is>
          <t>300</t>
        </is>
      </c>
      <c r="H882" s="349" t="inlineStr">
        <is>
          <t>Tubo PVC</t>
        </is>
      </c>
      <c r="I882" s="345" t="n">
        <v>0.6</v>
      </c>
      <c r="J882" s="349" t="n">
        <v>9.119999999999999</v>
      </c>
      <c r="K882" s="349" t="n">
        <v>0.005639</v>
      </c>
      <c r="L882" s="349" t="inlineStr">
        <is>
          <t>PENDENTE</t>
        </is>
      </c>
    </row>
    <row r="883" ht="15" customHeight="1" s="290">
      <c r="A883" s="295" t="inlineStr">
        <is>
          <t>PANTANAL</t>
        </is>
      </c>
      <c r="B883" s="295" t="inlineStr">
        <is>
          <t>ESGOTO</t>
        </is>
      </c>
      <c r="C883" s="295" t="inlineStr">
        <is>
          <t>T-289</t>
        </is>
      </c>
      <c r="D883" s="334" t="inlineStr">
        <is>
          <t>PI 44</t>
        </is>
      </c>
      <c r="E883" s="334" t="inlineStr">
        <is>
          <t>PI 43</t>
        </is>
      </c>
      <c r="F883" s="334" t="n">
        <v>16.68</v>
      </c>
      <c r="G883" s="334" t="inlineStr">
        <is>
          <t>300</t>
        </is>
      </c>
      <c r="H883" s="334" t="inlineStr">
        <is>
          <t>Tubo PVC</t>
        </is>
      </c>
      <c r="I883" s="340" t="n">
        <v>0.88</v>
      </c>
      <c r="J883" s="334" t="n">
        <v>11.68</v>
      </c>
      <c r="K883" s="334" t="n">
        <v>0.028399</v>
      </c>
      <c r="L883" s="334" t="inlineStr">
        <is>
          <t>PENDENTE</t>
        </is>
      </c>
    </row>
    <row r="884" ht="15" customHeight="1" s="290">
      <c r="A884" s="296" t="inlineStr">
        <is>
          <t>PANTANAL</t>
        </is>
      </c>
      <c r="B884" s="296" t="inlineStr">
        <is>
          <t>ESGOTO</t>
        </is>
      </c>
      <c r="C884" s="296" t="inlineStr">
        <is>
          <t>T-290</t>
        </is>
      </c>
      <c r="D884" s="349" t="inlineStr">
        <is>
          <t>PI 43</t>
        </is>
      </c>
      <c r="E884" s="349" t="inlineStr">
        <is>
          <t>PI 42</t>
        </is>
      </c>
      <c r="F884" s="349" t="n">
        <v>16.47</v>
      </c>
      <c r="G884" s="349" t="inlineStr">
        <is>
          <t>300</t>
        </is>
      </c>
      <c r="H884" s="349" t="inlineStr">
        <is>
          <t>Tubo PVC</t>
        </is>
      </c>
      <c r="I884" s="345" t="n">
        <v>1.12</v>
      </c>
      <c r="J884" s="349" t="n">
        <v>14.82</v>
      </c>
      <c r="K884" s="349" t="n">
        <v>0.004985</v>
      </c>
      <c r="L884" s="349" t="inlineStr">
        <is>
          <t>PENDENTE</t>
        </is>
      </c>
    </row>
    <row r="885" ht="15" customHeight="1" s="290">
      <c r="A885" s="295" t="inlineStr">
        <is>
          <t>PANTANAL</t>
        </is>
      </c>
      <c r="B885" s="295" t="inlineStr">
        <is>
          <t>ESGOTO</t>
        </is>
      </c>
      <c r="C885" s="295" t="inlineStr">
        <is>
          <t>T-291</t>
        </is>
      </c>
      <c r="D885" s="334" t="inlineStr">
        <is>
          <t>PI 42</t>
        </is>
      </c>
      <c r="E885" s="334" t="inlineStr">
        <is>
          <t>PI 41</t>
        </is>
      </c>
      <c r="F885" s="334" t="n">
        <v>11.08</v>
      </c>
      <c r="G885" s="334" t="inlineStr">
        <is>
          <t>300</t>
        </is>
      </c>
      <c r="H885" s="334" t="inlineStr">
        <is>
          <t>Tubo PVC</t>
        </is>
      </c>
      <c r="I885" s="340" t="n">
        <v>1.11</v>
      </c>
      <c r="J885" s="334" t="n">
        <v>9.84</v>
      </c>
      <c r="K885" s="334" t="n">
        <v>0.005496</v>
      </c>
      <c r="L885" s="334" t="inlineStr">
        <is>
          <t>PENDENTE</t>
        </is>
      </c>
    </row>
    <row r="886" ht="15" customHeight="1" s="290">
      <c r="A886" s="296" t="inlineStr">
        <is>
          <t>PANTANAL</t>
        </is>
      </c>
      <c r="B886" s="296" t="inlineStr">
        <is>
          <t>ESGOTO</t>
        </is>
      </c>
      <c r="C886" s="296" t="inlineStr">
        <is>
          <t>T-292</t>
        </is>
      </c>
      <c r="D886" s="349" t="inlineStr">
        <is>
          <t>PI 41</t>
        </is>
      </c>
      <c r="E886" s="349" t="inlineStr">
        <is>
          <t>PI 40</t>
        </is>
      </c>
      <c r="F886" s="349" t="n">
        <v>5.19</v>
      </c>
      <c r="G886" s="349" t="inlineStr">
        <is>
          <t>300</t>
        </is>
      </c>
      <c r="H886" s="349" t="inlineStr">
        <is>
          <t>Tubo PVC</t>
        </is>
      </c>
      <c r="I886" s="345" t="n">
        <v>1.15</v>
      </c>
      <c r="J886" s="349" t="n">
        <v>4.79</v>
      </c>
      <c r="K886" s="349" t="n">
        <v>0.002486</v>
      </c>
      <c r="L886" s="349" t="inlineStr">
        <is>
          <t>PENDENTE</t>
        </is>
      </c>
    </row>
    <row r="887" ht="15" customHeight="1" s="290">
      <c r="A887" s="295" t="inlineStr">
        <is>
          <t>PANTANAL</t>
        </is>
      </c>
      <c r="B887" s="295" t="inlineStr">
        <is>
          <t>ESGOTO</t>
        </is>
      </c>
      <c r="C887" s="295" t="inlineStr">
        <is>
          <t>T-293</t>
        </is>
      </c>
      <c r="D887" s="334" t="inlineStr">
        <is>
          <t>PI 41</t>
        </is>
      </c>
      <c r="E887" s="334" t="inlineStr">
        <is>
          <t>PI 40</t>
        </is>
      </c>
      <c r="F887" s="334" t="n">
        <v>0.8</v>
      </c>
      <c r="G887" s="334" t="inlineStr">
        <is>
          <t>200</t>
        </is>
      </c>
      <c r="H887" s="334" t="inlineStr">
        <is>
          <t>Tubo PVC</t>
        </is>
      </c>
      <c r="I887" s="340" t="n">
        <v>1.15</v>
      </c>
      <c r="J887" s="334" t="n">
        <v>0.74</v>
      </c>
      <c r="K887" s="334" t="n">
        <v>0.016125</v>
      </c>
      <c r="L887" s="334" t="inlineStr">
        <is>
          <t>PENDENTE</t>
        </is>
      </c>
    </row>
    <row r="888" ht="15" customHeight="1" s="290">
      <c r="A888" s="296" t="inlineStr">
        <is>
          <t>PANTANAL</t>
        </is>
      </c>
      <c r="B888" s="296" t="inlineStr">
        <is>
          <t>ESGOTO</t>
        </is>
      </c>
      <c r="C888" s="296" t="inlineStr">
        <is>
          <t>T-294</t>
        </is>
      </c>
      <c r="D888" s="349" t="inlineStr">
        <is>
          <t>PI 40</t>
        </is>
      </c>
      <c r="E888" s="349" t="inlineStr">
        <is>
          <t>PI 39</t>
        </is>
      </c>
      <c r="F888" s="349" t="n">
        <v>2.25</v>
      </c>
      <c r="G888" s="349" t="inlineStr">
        <is>
          <t>300</t>
        </is>
      </c>
      <c r="H888" s="349" t="inlineStr">
        <is>
          <t>Tubo PVC</t>
        </is>
      </c>
      <c r="I888" s="345" t="n">
        <v>1.19</v>
      </c>
      <c r="J888" s="349" t="n">
        <v>2.15</v>
      </c>
      <c r="K888" s="349" t="n">
        <v>0.034756</v>
      </c>
      <c r="L888" s="349" t="inlineStr">
        <is>
          <t>PENDENTE</t>
        </is>
      </c>
    </row>
    <row r="889" ht="15" customHeight="1" s="290">
      <c r="A889" s="295" t="inlineStr">
        <is>
          <t>PANTANAL</t>
        </is>
      </c>
      <c r="B889" s="295" t="inlineStr">
        <is>
          <t>ESGOTO</t>
        </is>
      </c>
      <c r="C889" s="295" t="inlineStr">
        <is>
          <t>T-295</t>
        </is>
      </c>
      <c r="D889" s="334" t="inlineStr">
        <is>
          <t>PI 40</t>
        </is>
      </c>
      <c r="E889" s="334" t="inlineStr">
        <is>
          <t>PI 39</t>
        </is>
      </c>
      <c r="F889" s="334" t="n">
        <v>0.8</v>
      </c>
      <c r="G889" s="334" t="inlineStr">
        <is>
          <t>200</t>
        </is>
      </c>
      <c r="H889" s="334" t="inlineStr">
        <is>
          <t>Tubo PVC</t>
        </is>
      </c>
      <c r="I889" s="340" t="n">
        <v>1.19</v>
      </c>
      <c r="J889" s="334" t="n">
        <v>0.76</v>
      </c>
      <c r="K889" s="334" t="n">
        <v>0.09775</v>
      </c>
      <c r="L889" s="334" t="inlineStr">
        <is>
          <t>PENDENTE</t>
        </is>
      </c>
    </row>
    <row r="890" ht="15" customHeight="1" s="290">
      <c r="A890" s="296" t="inlineStr">
        <is>
          <t>PANTANAL</t>
        </is>
      </c>
      <c r="B890" s="296" t="inlineStr">
        <is>
          <t>ESGOTO</t>
        </is>
      </c>
      <c r="C890" s="296" t="inlineStr">
        <is>
          <t>T-296</t>
        </is>
      </c>
      <c r="D890" s="349" t="inlineStr">
        <is>
          <t>PI 39</t>
        </is>
      </c>
      <c r="E890" s="349" t="inlineStr">
        <is>
          <t>PV 33</t>
        </is>
      </c>
      <c r="F890" s="349" t="n">
        <v>33.6</v>
      </c>
      <c r="G890" s="349" t="inlineStr">
        <is>
          <t>300</t>
        </is>
      </c>
      <c r="H890" s="349" t="inlineStr">
        <is>
          <t>Tubo PVC</t>
        </is>
      </c>
      <c r="I890" s="345" t="n">
        <v>1.38</v>
      </c>
      <c r="J890" s="349" t="n">
        <v>36.95</v>
      </c>
      <c r="K890" s="349" t="n">
        <v>0.000815</v>
      </c>
      <c r="L890" s="349" t="inlineStr">
        <is>
          <t>PENDENTE</t>
        </is>
      </c>
    </row>
    <row r="891" ht="15" customHeight="1" s="290">
      <c r="A891" s="295" t="inlineStr">
        <is>
          <t>PANTANAL</t>
        </is>
      </c>
      <c r="B891" s="295" t="inlineStr">
        <is>
          <t>ESGOTO</t>
        </is>
      </c>
      <c r="C891" s="295" t="inlineStr">
        <is>
          <t>T-297</t>
        </is>
      </c>
      <c r="D891" s="334" t="inlineStr">
        <is>
          <t>PV 33</t>
        </is>
      </c>
      <c r="E891" s="334" t="inlineStr">
        <is>
          <t>PV 34</t>
        </is>
      </c>
      <c r="F891" s="334" t="n">
        <v>42.92</v>
      </c>
      <c r="G891" s="334" t="inlineStr">
        <is>
          <t>300</t>
        </is>
      </c>
      <c r="H891" s="334" t="inlineStr">
        <is>
          <t>Tubo PVC</t>
        </is>
      </c>
      <c r="I891" s="340" t="n">
        <v>1.53</v>
      </c>
      <c r="J891" s="334" t="n">
        <v>52.6</v>
      </c>
      <c r="K891" s="334" t="n">
        <v>0.003029</v>
      </c>
      <c r="L891" s="334" t="inlineStr">
        <is>
          <t>PENDENTE</t>
        </is>
      </c>
    </row>
    <row r="892" ht="15" customHeight="1" s="290">
      <c r="A892" s="296" t="inlineStr">
        <is>
          <t>PANTANAL</t>
        </is>
      </c>
      <c r="B892" s="296" t="inlineStr">
        <is>
          <t>ESGOTO</t>
        </is>
      </c>
      <c r="C892" s="296" t="inlineStr">
        <is>
          <t>T-298</t>
        </is>
      </c>
      <c r="D892" s="349" t="inlineStr">
        <is>
          <t>PV 34</t>
        </is>
      </c>
      <c r="E892" s="349" t="inlineStr">
        <is>
          <t>PV 35</t>
        </is>
      </c>
      <c r="F892" s="349" t="n">
        <v>33.08</v>
      </c>
      <c r="G892" s="349" t="inlineStr">
        <is>
          <t>300</t>
        </is>
      </c>
      <c r="H892" s="349" t="inlineStr">
        <is>
          <t>Tubo PVC</t>
        </is>
      </c>
      <c r="I892" s="345" t="n">
        <v>1.57</v>
      </c>
      <c r="J892" s="349" t="n">
        <v>41.62</v>
      </c>
      <c r="K892" s="349" t="n">
        <v>0.003628</v>
      </c>
      <c r="L892" s="349" t="inlineStr">
        <is>
          <t>PENDENTE</t>
        </is>
      </c>
    </row>
    <row r="893" ht="15" customHeight="1" s="290">
      <c r="A893" s="295" t="inlineStr">
        <is>
          <t>PANTANAL</t>
        </is>
      </c>
      <c r="B893" s="295" t="inlineStr">
        <is>
          <t>ESGOTO</t>
        </is>
      </c>
      <c r="C893" s="295" t="inlineStr">
        <is>
          <t>T-299</t>
        </is>
      </c>
      <c r="D893" s="334" t="inlineStr">
        <is>
          <t>PI 74</t>
        </is>
      </c>
      <c r="E893" s="334" t="inlineStr">
        <is>
          <t>PI 50</t>
        </is>
      </c>
      <c r="F893" s="334" t="n">
        <v>5.05</v>
      </c>
      <c r="G893" s="334" t="inlineStr">
        <is>
          <t>200</t>
        </is>
      </c>
      <c r="H893" s="334" t="inlineStr">
        <is>
          <t>Tubo PVC</t>
        </is>
      </c>
      <c r="I893" s="340" t="n">
        <v>0.8</v>
      </c>
      <c r="J893" s="334" t="n">
        <v>3.25</v>
      </c>
      <c r="K893" s="334" t="n">
        <v>0.004218</v>
      </c>
      <c r="L893" s="334" t="inlineStr">
        <is>
          <t>PENDENTE</t>
        </is>
      </c>
    </row>
    <row r="894" ht="15" customHeight="1" s="290">
      <c r="A894" s="296" t="inlineStr">
        <is>
          <t>PANTANAL</t>
        </is>
      </c>
      <c r="B894" s="296" t="inlineStr">
        <is>
          <t>ESGOTO</t>
        </is>
      </c>
      <c r="C894" s="296" t="inlineStr">
        <is>
          <t>T-300</t>
        </is>
      </c>
      <c r="D894" s="349" t="inlineStr">
        <is>
          <t>PI 74</t>
        </is>
      </c>
      <c r="E894" s="349" t="inlineStr">
        <is>
          <t>PI 50</t>
        </is>
      </c>
      <c r="F894" s="349" t="n">
        <v>0.8</v>
      </c>
      <c r="G894" s="349" t="inlineStr">
        <is>
          <t>200</t>
        </is>
      </c>
      <c r="H894" s="349" t="inlineStr">
        <is>
          <t>Tubo PVC</t>
        </is>
      </c>
      <c r="I894" s="345" t="n">
        <v>0.8</v>
      </c>
      <c r="J894" s="349" t="n">
        <v>0.51</v>
      </c>
      <c r="K894" s="349" t="n">
        <v>0.026625</v>
      </c>
      <c r="L894" s="349" t="inlineStr">
        <is>
          <t>PENDENTE</t>
        </is>
      </c>
    </row>
    <row r="895" ht="15" customHeight="1" s="290">
      <c r="A895" s="295" t="inlineStr">
        <is>
          <t>PANTANAL</t>
        </is>
      </c>
      <c r="B895" s="295" t="inlineStr">
        <is>
          <t>ESGOTO</t>
        </is>
      </c>
      <c r="C895" s="295" t="inlineStr">
        <is>
          <t>T-301</t>
        </is>
      </c>
      <c r="D895" s="334" t="inlineStr">
        <is>
          <t>PV 20</t>
        </is>
      </c>
      <c r="E895" s="334" t="inlineStr">
        <is>
          <t>PV 21</t>
        </is>
      </c>
      <c r="F895" s="334" t="n">
        <v>34.15</v>
      </c>
      <c r="G895" s="334" t="inlineStr">
        <is>
          <t>300</t>
        </is>
      </c>
      <c r="H895" s="334" t="inlineStr">
        <is>
          <t>Tubo PVC</t>
        </is>
      </c>
      <c r="I895" s="340" t="n">
        <v>2.21</v>
      </c>
      <c r="J895" s="334" t="n">
        <v>60.36</v>
      </c>
      <c r="K895" s="334" t="n">
        <v>0.001338</v>
      </c>
      <c r="L895" s="334" t="inlineStr">
        <is>
          <t>PENDENTE</t>
        </is>
      </c>
    </row>
    <row r="896" ht="15" customHeight="1" s="290">
      <c r="A896" s="296" t="inlineStr">
        <is>
          <t>PANTANAL</t>
        </is>
      </c>
      <c r="B896" s="296" t="inlineStr">
        <is>
          <t>ESGOTO</t>
        </is>
      </c>
      <c r="C896" s="296" t="inlineStr">
        <is>
          <t>T-302</t>
        </is>
      </c>
      <c r="D896" s="349" t="inlineStr">
        <is>
          <t>PV 21</t>
        </is>
      </c>
      <c r="E896" s="349" t="inlineStr">
        <is>
          <t>PV 22</t>
        </is>
      </c>
      <c r="F896" s="349" t="n">
        <v>11.18</v>
      </c>
      <c r="G896" s="349" t="inlineStr">
        <is>
          <t>300</t>
        </is>
      </c>
      <c r="H896" s="349" t="inlineStr">
        <is>
          <t>Tubo PVC</t>
        </is>
      </c>
      <c r="I896" s="345" t="n">
        <v>2.54</v>
      </c>
      <c r="J896" s="349" t="n">
        <v>22.7</v>
      </c>
      <c r="K896" s="349" t="n">
        <v>0.002326</v>
      </c>
      <c r="L896" s="349" t="inlineStr">
        <is>
          <t>PENDENTE</t>
        </is>
      </c>
    </row>
    <row r="897" ht="15" customHeight="1" s="290">
      <c r="A897" s="295" t="inlineStr">
        <is>
          <t>PANTANAL</t>
        </is>
      </c>
      <c r="B897" s="295" t="inlineStr">
        <is>
          <t>ESGOTO</t>
        </is>
      </c>
      <c r="C897" s="295" t="inlineStr">
        <is>
          <t>T-303</t>
        </is>
      </c>
      <c r="D897" s="334" t="inlineStr">
        <is>
          <t>PV 22</t>
        </is>
      </c>
      <c r="E897" s="334" t="inlineStr">
        <is>
          <t>PV 23</t>
        </is>
      </c>
      <c r="F897" s="334" t="n">
        <v>23.93</v>
      </c>
      <c r="G897" s="334" t="inlineStr">
        <is>
          <t>300</t>
        </is>
      </c>
      <c r="H897" s="334" t="inlineStr">
        <is>
          <t>Tubo PVC</t>
        </is>
      </c>
      <c r="I897" s="340" t="n">
        <v>2.75</v>
      </c>
      <c r="J897" s="334" t="n">
        <v>52.58</v>
      </c>
      <c r="K897" s="334" t="n">
        <v>0.00163</v>
      </c>
      <c r="L897" s="334" t="inlineStr">
        <is>
          <t>PENDENTE</t>
        </is>
      </c>
    </row>
    <row r="898" ht="15" customHeight="1" s="290">
      <c r="A898" s="296" t="inlineStr">
        <is>
          <t>PANTANAL</t>
        </is>
      </c>
      <c r="B898" s="296" t="inlineStr">
        <is>
          <t>ESGOTO</t>
        </is>
      </c>
      <c r="C898" s="296" t="inlineStr">
        <is>
          <t>T-304</t>
        </is>
      </c>
      <c r="D898" s="349" t="inlineStr">
        <is>
          <t>PI 149</t>
        </is>
      </c>
      <c r="E898" s="349" t="inlineStr">
        <is>
          <t>PV 22</t>
        </is>
      </c>
      <c r="F898" s="349" t="n">
        <v>19.79</v>
      </c>
      <c r="G898" s="349" t="inlineStr">
        <is>
          <t>200</t>
        </is>
      </c>
      <c r="H898" s="349" t="inlineStr">
        <is>
          <t>Tubo PVC</t>
        </is>
      </c>
      <c r="I898" s="345" t="n">
        <v>1.95</v>
      </c>
      <c r="J898" s="349" t="n">
        <v>30.87</v>
      </c>
      <c r="K898" s="349" t="n">
        <v>0.033219</v>
      </c>
      <c r="L898" s="349" t="inlineStr">
        <is>
          <t>PENDENTE</t>
        </is>
      </c>
    </row>
    <row r="899" ht="15" customHeight="1" s="290">
      <c r="A899" s="295" t="inlineStr">
        <is>
          <t>PANTANAL</t>
        </is>
      </c>
      <c r="B899" s="295" t="inlineStr">
        <is>
          <t>ESGOTO</t>
        </is>
      </c>
      <c r="C899" s="295" t="inlineStr">
        <is>
          <t>T-305</t>
        </is>
      </c>
      <c r="D899" s="334" t="inlineStr">
        <is>
          <t>PV 24</t>
        </is>
      </c>
      <c r="E899" s="334" t="inlineStr">
        <is>
          <t>PV 25</t>
        </is>
      </c>
      <c r="F899" s="334" t="n">
        <v>27.17</v>
      </c>
      <c r="G899" s="334" t="inlineStr">
        <is>
          <t>300</t>
        </is>
      </c>
      <c r="H899" s="334" t="inlineStr">
        <is>
          <t>Tubo PVC</t>
        </is>
      </c>
      <c r="I899" s="340" t="n">
        <v>2.86</v>
      </c>
      <c r="J899" s="334" t="n">
        <v>62.17</v>
      </c>
      <c r="K899" s="334" t="n">
        <v>0.001619</v>
      </c>
      <c r="L899" s="334" t="inlineStr">
        <is>
          <t>PENDENTE</t>
        </is>
      </c>
    </row>
    <row r="900" ht="15" customHeight="1" s="290">
      <c r="A900" s="296" t="inlineStr">
        <is>
          <t>PANTANAL</t>
        </is>
      </c>
      <c r="B900" s="296" t="inlineStr">
        <is>
          <t>ESGOTO</t>
        </is>
      </c>
      <c r="C900" s="296" t="inlineStr">
        <is>
          <t>T-306</t>
        </is>
      </c>
      <c r="D900" s="349" t="inlineStr">
        <is>
          <t>PV 25</t>
        </is>
      </c>
      <c r="E900" s="349" t="inlineStr">
        <is>
          <t>PV 26</t>
        </is>
      </c>
      <c r="F900" s="349" t="n">
        <v>37.59</v>
      </c>
      <c r="G900" s="349" t="inlineStr">
        <is>
          <t>300</t>
        </is>
      </c>
      <c r="H900" s="349" t="inlineStr">
        <is>
          <t>Tubo PVC</t>
        </is>
      </c>
      <c r="I900" s="345" t="n">
        <v>2.58</v>
      </c>
      <c r="J900" s="349" t="n">
        <v>77.73999999999999</v>
      </c>
      <c r="K900" s="349" t="n">
        <v>0.002102</v>
      </c>
      <c r="L900" s="349" t="inlineStr">
        <is>
          <t>PENDENTE</t>
        </is>
      </c>
    </row>
    <row r="901" ht="15" customHeight="1" s="290">
      <c r="A901" s="295" t="inlineStr">
        <is>
          <t>PANTANAL</t>
        </is>
      </c>
      <c r="B901" s="295" t="inlineStr">
        <is>
          <t>ESGOTO</t>
        </is>
      </c>
      <c r="C901" s="295" t="inlineStr">
        <is>
          <t>T-307</t>
        </is>
      </c>
      <c r="D901" s="334" t="inlineStr">
        <is>
          <t>PV 26</t>
        </is>
      </c>
      <c r="E901" s="334" t="inlineStr">
        <is>
          <t>PV 27</t>
        </is>
      </c>
      <c r="F901" s="334" t="n">
        <v>55.1</v>
      </c>
      <c r="G901" s="334" t="inlineStr">
        <is>
          <t>300</t>
        </is>
      </c>
      <c r="H901" s="334" t="inlineStr">
        <is>
          <t>Tubo PVC</t>
        </is>
      </c>
      <c r="I901" s="340" t="n">
        <v>2.24</v>
      </c>
      <c r="J901" s="334" t="n">
        <v>98.86</v>
      </c>
      <c r="K901" s="334" t="n">
        <v>0.002069</v>
      </c>
      <c r="L901" s="334" t="inlineStr">
        <is>
          <t>PENDENTE</t>
        </is>
      </c>
    </row>
    <row r="902" ht="15" customHeight="1" s="290">
      <c r="A902" s="296" t="inlineStr">
        <is>
          <t>PANTANAL</t>
        </is>
      </c>
      <c r="B902" s="296" t="inlineStr">
        <is>
          <t>ESGOTO</t>
        </is>
      </c>
      <c r="C902" s="296" t="inlineStr">
        <is>
          <t>T-308</t>
        </is>
      </c>
      <c r="D902" s="349" t="inlineStr">
        <is>
          <t>PV 27</t>
        </is>
      </c>
      <c r="E902" s="349" t="inlineStr">
        <is>
          <t>PV 36</t>
        </is>
      </c>
      <c r="F902" s="349" t="n">
        <v>44.72</v>
      </c>
      <c r="G902" s="349" t="inlineStr">
        <is>
          <t>300</t>
        </is>
      </c>
      <c r="H902" s="349" t="inlineStr">
        <is>
          <t>Tubo PVC</t>
        </is>
      </c>
      <c r="I902" s="345" t="n">
        <v>1.98</v>
      </c>
      <c r="J902" s="349" t="n">
        <v>71</v>
      </c>
      <c r="K902" s="349" t="n">
        <v>0.00208</v>
      </c>
      <c r="L902" s="349" t="inlineStr">
        <is>
          <t>PENDENTE</t>
        </is>
      </c>
    </row>
    <row r="903" ht="15" customHeight="1" s="290">
      <c r="A903" s="295" t="inlineStr">
        <is>
          <t>PANTANAL</t>
        </is>
      </c>
      <c r="B903" s="295" t="inlineStr">
        <is>
          <t>ESGOTO</t>
        </is>
      </c>
      <c r="C903" s="295" t="inlineStr">
        <is>
          <t>T-309</t>
        </is>
      </c>
      <c r="D903" s="334" t="inlineStr">
        <is>
          <t>PI 00</t>
        </is>
      </c>
      <c r="E903" s="334" t="inlineStr">
        <is>
          <t>PV 37</t>
        </is>
      </c>
      <c r="F903" s="334" t="n">
        <v>36.82</v>
      </c>
      <c r="G903" s="334" t="inlineStr">
        <is>
          <t>300</t>
        </is>
      </c>
      <c r="H903" s="334" t="inlineStr">
        <is>
          <t>Tubo PVC</t>
        </is>
      </c>
      <c r="I903" s="340" t="n">
        <v>1.92</v>
      </c>
      <c r="J903" s="334" t="n">
        <v>56.62</v>
      </c>
      <c r="K903" s="334" t="n">
        <v>0.053683</v>
      </c>
      <c r="L903" s="334" t="inlineStr">
        <is>
          <t>PENDENTE</t>
        </is>
      </c>
    </row>
    <row r="904" ht="15" customHeight="1" s="290">
      <c r="A904" s="296" t="inlineStr">
        <is>
          <t>PANTANAL</t>
        </is>
      </c>
      <c r="B904" s="296" t="inlineStr">
        <is>
          <t>ESGOTO</t>
        </is>
      </c>
      <c r="C904" s="296" t="inlineStr">
        <is>
          <t>T-310</t>
        </is>
      </c>
      <c r="D904" s="349" t="inlineStr">
        <is>
          <t>PV 37</t>
        </is>
      </c>
      <c r="E904" s="349" t="inlineStr">
        <is>
          <t>PV 38</t>
        </is>
      </c>
      <c r="F904" s="349" t="n">
        <v>36.23</v>
      </c>
      <c r="G904" s="349" t="inlineStr">
        <is>
          <t>300</t>
        </is>
      </c>
      <c r="H904" s="349" t="inlineStr">
        <is>
          <t>Tubo PVC</t>
        </is>
      </c>
      <c r="I904" s="345" t="n">
        <v>2.13</v>
      </c>
      <c r="J904" s="349" t="n">
        <v>61.83</v>
      </c>
      <c r="K904" s="349" t="n">
        <v>0.002622</v>
      </c>
      <c r="L904" s="349" t="inlineStr">
        <is>
          <t>PENDENTE</t>
        </is>
      </c>
    </row>
    <row r="905" ht="15" customHeight="1" s="290">
      <c r="A905" s="295" t="inlineStr">
        <is>
          <t>PANTANAL</t>
        </is>
      </c>
      <c r="B905" s="295" t="inlineStr">
        <is>
          <t>ESGOTO</t>
        </is>
      </c>
      <c r="C905" s="295" t="inlineStr">
        <is>
          <t>T-311</t>
        </is>
      </c>
      <c r="D905" s="334" t="inlineStr">
        <is>
          <t>PV 38</t>
        </is>
      </c>
      <c r="E905" s="334" t="inlineStr">
        <is>
          <t>PV 11</t>
        </is>
      </c>
      <c r="F905" s="334" t="n">
        <v>14.78</v>
      </c>
      <c r="G905" s="334" t="inlineStr">
        <is>
          <t>300</t>
        </is>
      </c>
      <c r="H905" s="334" t="inlineStr">
        <is>
          <t>Tubo PVC</t>
        </is>
      </c>
      <c r="I905" s="340" t="n">
        <v>2.4</v>
      </c>
      <c r="J905" s="334" t="n">
        <v>28.34</v>
      </c>
      <c r="K905" s="334" t="n">
        <v>0.023593</v>
      </c>
      <c r="L905" s="334" t="inlineStr">
        <is>
          <t>PENDENTE</t>
        </is>
      </c>
    </row>
    <row r="906" ht="15" customHeight="1" s="290">
      <c r="A906" s="296" t="inlineStr">
        <is>
          <t>PANTANAL</t>
        </is>
      </c>
      <c r="B906" s="296" t="inlineStr">
        <is>
          <t>ESGOTO</t>
        </is>
      </c>
      <c r="C906" s="296" t="inlineStr">
        <is>
          <t>T-312</t>
        </is>
      </c>
      <c r="D906" s="349" t="inlineStr">
        <is>
          <t>PV 35</t>
        </is>
      </c>
      <c r="E906" s="349" t="inlineStr">
        <is>
          <t>PI 00</t>
        </is>
      </c>
      <c r="F906" s="349" t="n">
        <v>30.24</v>
      </c>
      <c r="G906" s="349" t="inlineStr">
        <is>
          <t>300</t>
        </is>
      </c>
      <c r="H906" s="349" t="inlineStr">
        <is>
          <t>Tubo PVC</t>
        </is>
      </c>
      <c r="I906" s="345" t="n">
        <v>1.63</v>
      </c>
      <c r="J906" s="349" t="n">
        <v>39.44</v>
      </c>
      <c r="K906" s="349" t="n">
        <v>0.056832</v>
      </c>
      <c r="L906" s="349" t="inlineStr">
        <is>
          <t>PENDENTE</t>
        </is>
      </c>
    </row>
    <row r="907" ht="15" customHeight="1" s="290">
      <c r="A907" s="295" t="inlineStr">
        <is>
          <t>PANTANAL</t>
        </is>
      </c>
      <c r="B907" s="295" t="inlineStr">
        <is>
          <t>ESGOTO</t>
        </is>
      </c>
      <c r="C907" s="295" t="inlineStr">
        <is>
          <t>T-313</t>
        </is>
      </c>
      <c r="D907" s="334" t="inlineStr">
        <is>
          <t>PI 152</t>
        </is>
      </c>
      <c r="E907" s="334" t="inlineStr">
        <is>
          <t>PV 21</t>
        </is>
      </c>
      <c r="F907" s="334" t="n">
        <v>40.61</v>
      </c>
      <c r="G907" s="334" t="inlineStr">
        <is>
          <t>200</t>
        </is>
      </c>
      <c r="H907" s="334" t="inlineStr">
        <is>
          <t>Tubo PVC</t>
        </is>
      </c>
      <c r="I907" s="340" t="n">
        <v>1.58</v>
      </c>
      <c r="J907" s="334" t="n">
        <v>51.3</v>
      </c>
      <c r="K907" s="334" t="n">
        <v>0.019246</v>
      </c>
      <c r="L907" s="334" t="inlineStr">
        <is>
          <t>PENDENTE</t>
        </is>
      </c>
    </row>
    <row r="908" ht="15" customHeight="1" s="290">
      <c r="A908" s="296" t="inlineStr">
        <is>
          <t>TETEU</t>
        </is>
      </c>
      <c r="B908" s="296" t="inlineStr">
        <is>
          <t>AGUA</t>
        </is>
      </c>
      <c r="C908" s="296" t="inlineStr">
        <is>
          <t>T-001</t>
        </is>
      </c>
      <c r="D908" s="349" t="inlineStr">
        <is>
          <t>PI 02</t>
        </is>
      </c>
      <c r="E908" s="349" t="inlineStr">
        <is>
          <t>PI 03</t>
        </is>
      </c>
      <c r="F908" s="349" t="n">
        <v>0.82</v>
      </c>
      <c r="G908" s="349" t="inlineStr">
        <is>
          <t>200</t>
        </is>
      </c>
      <c r="H908" s="349" t="inlineStr">
        <is>
          <t>Tubo PVC</t>
        </is>
      </c>
      <c r="I908" s="345" t="n">
        <v>0.6</v>
      </c>
      <c r="J908" s="349" t="n">
        <v>0.39</v>
      </c>
      <c r="K908" s="349" t="n">
        <v>2.621585</v>
      </c>
      <c r="L908" s="349" t="inlineStr">
        <is>
          <t>PENDENTE</t>
        </is>
      </c>
    </row>
    <row r="909" ht="15" customHeight="1" s="290">
      <c r="A909" s="295" t="inlineStr">
        <is>
          <t>TETEU</t>
        </is>
      </c>
      <c r="B909" s="295" t="inlineStr">
        <is>
          <t>AGUA</t>
        </is>
      </c>
      <c r="C909" s="295" t="inlineStr">
        <is>
          <t>T-002</t>
        </is>
      </c>
      <c r="D909" s="334" t="inlineStr">
        <is>
          <t>PI 03</t>
        </is>
      </c>
      <c r="E909" s="334" t="inlineStr">
        <is>
          <t>PI 04</t>
        </is>
      </c>
      <c r="F909" s="334" t="n">
        <v>0.89</v>
      </c>
      <c r="G909" s="334" t="inlineStr">
        <is>
          <t>200</t>
        </is>
      </c>
      <c r="H909" s="334" t="inlineStr">
        <is>
          <t>Tubo PVC</t>
        </is>
      </c>
      <c r="I909" s="340" t="n">
        <v>0.6</v>
      </c>
      <c r="J909" s="334" t="n">
        <v>0.43</v>
      </c>
      <c r="K909" s="334" t="n">
        <v>2.293708</v>
      </c>
      <c r="L909" s="334" t="inlineStr">
        <is>
          <t>PENDENTE</t>
        </is>
      </c>
    </row>
    <row r="910" ht="15" customHeight="1" s="290">
      <c r="A910" s="296" t="inlineStr">
        <is>
          <t>TETEU</t>
        </is>
      </c>
      <c r="B910" s="296" t="inlineStr">
        <is>
          <t>AGUA</t>
        </is>
      </c>
      <c r="C910" s="296" t="inlineStr">
        <is>
          <t>T-003</t>
        </is>
      </c>
      <c r="D910" s="349" t="inlineStr">
        <is>
          <t>PI 04</t>
        </is>
      </c>
      <c r="E910" s="349" t="inlineStr">
        <is>
          <t>PI 05</t>
        </is>
      </c>
      <c r="F910" s="349" t="n">
        <v>1.5</v>
      </c>
      <c r="G910" s="349" t="inlineStr">
        <is>
          <t>200</t>
        </is>
      </c>
      <c r="H910" s="349" t="inlineStr">
        <is>
          <t>Tubo PVC</t>
        </is>
      </c>
      <c r="I910" s="345" t="n">
        <v>0.6</v>
      </c>
      <c r="J910" s="349" t="n">
        <v>0.72</v>
      </c>
      <c r="K910" s="349" t="n">
        <v>1.807733</v>
      </c>
      <c r="L910" s="349" t="inlineStr">
        <is>
          <t>PENDENTE</t>
        </is>
      </c>
    </row>
    <row r="911" ht="15" customHeight="1" s="290">
      <c r="A911" s="295" t="inlineStr">
        <is>
          <t>TETEU</t>
        </is>
      </c>
      <c r="B911" s="295" t="inlineStr">
        <is>
          <t>AGUA</t>
        </is>
      </c>
      <c r="C911" s="295" t="inlineStr">
        <is>
          <t>T-004</t>
        </is>
      </c>
      <c r="D911" s="334" t="inlineStr">
        <is>
          <t>PI 05</t>
        </is>
      </c>
      <c r="E911" s="334" t="inlineStr">
        <is>
          <t>PI 06</t>
        </is>
      </c>
      <c r="F911" s="334" t="n">
        <v>1.7</v>
      </c>
      <c r="G911" s="334" t="inlineStr">
        <is>
          <t>200</t>
        </is>
      </c>
      <c r="H911" s="334" t="inlineStr">
        <is>
          <t>Tubo PVC</t>
        </is>
      </c>
      <c r="I911" s="340" t="n">
        <v>0.6</v>
      </c>
      <c r="J911" s="334" t="n">
        <v>0.82</v>
      </c>
      <c r="K911" s="334" t="n">
        <v>2.191353</v>
      </c>
      <c r="L911" s="334" t="inlineStr">
        <is>
          <t>PENDENTE</t>
        </is>
      </c>
    </row>
    <row r="912" ht="15" customHeight="1" s="290">
      <c r="A912" s="296" t="inlineStr">
        <is>
          <t>TETEU</t>
        </is>
      </c>
      <c r="B912" s="296" t="inlineStr">
        <is>
          <t>AGUA</t>
        </is>
      </c>
      <c r="C912" s="296" t="inlineStr">
        <is>
          <t>T-005</t>
        </is>
      </c>
      <c r="D912" s="349" t="inlineStr">
        <is>
          <t>PI 06</t>
        </is>
      </c>
      <c r="E912" s="349" t="inlineStr">
        <is>
          <t>PI 07</t>
        </is>
      </c>
      <c r="F912" s="349" t="n">
        <v>1.21</v>
      </c>
      <c r="G912" s="349" t="inlineStr">
        <is>
          <t>200</t>
        </is>
      </c>
      <c r="H912" s="349" t="inlineStr">
        <is>
          <t>Tubo PVC</t>
        </is>
      </c>
      <c r="I912" s="345" t="n">
        <v>0.6</v>
      </c>
      <c r="J912" s="349" t="n">
        <v>0.58</v>
      </c>
      <c r="K912" s="349" t="n">
        <v>3.633058</v>
      </c>
      <c r="L912" s="349" t="inlineStr">
        <is>
          <t>PENDENTE</t>
        </is>
      </c>
    </row>
    <row r="913" ht="15" customHeight="1" s="290">
      <c r="A913" s="295" t="inlineStr">
        <is>
          <t>TETEU</t>
        </is>
      </c>
      <c r="B913" s="295" t="inlineStr">
        <is>
          <t>AGUA</t>
        </is>
      </c>
      <c r="C913" s="295" t="inlineStr">
        <is>
          <t>T-006</t>
        </is>
      </c>
      <c r="D913" s="334" t="inlineStr">
        <is>
          <t>PI 07</t>
        </is>
      </c>
      <c r="E913" s="334" t="inlineStr">
        <is>
          <t>PI 08</t>
        </is>
      </c>
      <c r="F913" s="334" t="n">
        <v>0.2</v>
      </c>
      <c r="G913" s="334" t="inlineStr">
        <is>
          <t>200</t>
        </is>
      </c>
      <c r="H913" s="334" t="inlineStr">
        <is>
          <t>Tubo PVC</t>
        </is>
      </c>
      <c r="I913" s="340" t="n">
        <v>0.6</v>
      </c>
      <c r="J913" s="334" t="n">
        <v>0.1</v>
      </c>
      <c r="K913" s="334" t="n">
        <v>6.065</v>
      </c>
      <c r="L913" s="334" t="inlineStr">
        <is>
          <t>PENDENTE</t>
        </is>
      </c>
    </row>
    <row r="914" ht="15" customHeight="1" s="290">
      <c r="A914" s="296" t="inlineStr">
        <is>
          <t>TETEU</t>
        </is>
      </c>
      <c r="B914" s="296" t="inlineStr">
        <is>
          <t>AGUA</t>
        </is>
      </c>
      <c r="C914" s="296" t="inlineStr">
        <is>
          <t>T-007</t>
        </is>
      </c>
      <c r="D914" s="349" t="inlineStr">
        <is>
          <t>PI 08</t>
        </is>
      </c>
      <c r="E914" s="349" t="inlineStr">
        <is>
          <t>PI 09</t>
        </is>
      </c>
      <c r="F914" s="349" t="n">
        <v>0.44</v>
      </c>
      <c r="G914" s="349" t="inlineStr">
        <is>
          <t>200</t>
        </is>
      </c>
      <c r="H914" s="349" t="inlineStr">
        <is>
          <t>Tubo PVC</t>
        </is>
      </c>
      <c r="I914" s="345" t="n">
        <v>0.6</v>
      </c>
      <c r="J914" s="349" t="n">
        <v>0.21</v>
      </c>
      <c r="K914" s="349" t="n">
        <v>13.774091</v>
      </c>
      <c r="L914" s="349" t="inlineStr">
        <is>
          <t>PENDENTE</t>
        </is>
      </c>
    </row>
    <row r="915" ht="15" customHeight="1" s="290">
      <c r="A915" s="295" t="inlineStr">
        <is>
          <t>TETEU</t>
        </is>
      </c>
      <c r="B915" s="295" t="inlineStr">
        <is>
          <t>AGUA</t>
        </is>
      </c>
      <c r="C915" s="295" t="inlineStr">
        <is>
          <t>T-008</t>
        </is>
      </c>
      <c r="D915" s="334" t="inlineStr">
        <is>
          <t>PI 09</t>
        </is>
      </c>
      <c r="E915" s="334" t="inlineStr">
        <is>
          <t>PI 10</t>
        </is>
      </c>
      <c r="F915" s="334" t="n">
        <v>0.89</v>
      </c>
      <c r="G915" s="334" t="inlineStr">
        <is>
          <t>200</t>
        </is>
      </c>
      <c r="H915" s="334" t="inlineStr">
        <is>
          <t>Tubo PVC</t>
        </is>
      </c>
      <c r="I915" s="340" t="n">
        <v>0.6</v>
      </c>
      <c r="J915" s="334" t="n">
        <v>0.43</v>
      </c>
      <c r="K915" s="334" t="n">
        <v>5.608202</v>
      </c>
      <c r="L915" s="334" t="inlineStr">
        <is>
          <t>PENDENTE</t>
        </is>
      </c>
    </row>
    <row r="916" ht="15" customHeight="1" s="290">
      <c r="A916" s="296" t="inlineStr">
        <is>
          <t>TETEU</t>
        </is>
      </c>
      <c r="B916" s="296" t="inlineStr">
        <is>
          <t>AGUA</t>
        </is>
      </c>
      <c r="C916" s="296" t="inlineStr">
        <is>
          <t>T-009</t>
        </is>
      </c>
      <c r="D916" s="349" t="inlineStr">
        <is>
          <t>PI 10</t>
        </is>
      </c>
      <c r="E916" s="349" t="inlineStr">
        <is>
          <t>PI 11</t>
        </is>
      </c>
      <c r="F916" s="349" t="n">
        <v>0.85</v>
      </c>
      <c r="G916" s="349" t="inlineStr">
        <is>
          <t>200</t>
        </is>
      </c>
      <c r="H916" s="349" t="inlineStr">
        <is>
          <t>Tubo PVC</t>
        </is>
      </c>
      <c r="I916" s="345" t="n">
        <v>0.6</v>
      </c>
      <c r="J916" s="349" t="n">
        <v>0.41</v>
      </c>
      <c r="K916" s="349" t="n">
        <v>1.046353</v>
      </c>
      <c r="L916" s="349" t="inlineStr">
        <is>
          <t>PENDENTE</t>
        </is>
      </c>
    </row>
    <row r="917" ht="15" customHeight="1" s="290">
      <c r="A917" s="295" t="inlineStr">
        <is>
          <t>TETEU</t>
        </is>
      </c>
      <c r="B917" s="295" t="inlineStr">
        <is>
          <t>AGUA</t>
        </is>
      </c>
      <c r="C917" s="295" t="inlineStr">
        <is>
          <t>T-010</t>
        </is>
      </c>
      <c r="D917" s="334" t="inlineStr">
        <is>
          <t>PI 11</t>
        </is>
      </c>
      <c r="E917" s="334" t="inlineStr">
        <is>
          <t>PI 12</t>
        </is>
      </c>
      <c r="F917" s="334" t="n">
        <v>0.71</v>
      </c>
      <c r="G917" s="334" t="inlineStr">
        <is>
          <t>200</t>
        </is>
      </c>
      <c r="H917" s="334" t="inlineStr">
        <is>
          <t>Tubo PVC</t>
        </is>
      </c>
      <c r="I917" s="340" t="n">
        <v>0.6</v>
      </c>
      <c r="J917" s="334" t="n">
        <v>0.34</v>
      </c>
      <c r="K917" s="334" t="n">
        <v>4.258028</v>
      </c>
      <c r="L917" s="334" t="inlineStr">
        <is>
          <t>PENDENTE</t>
        </is>
      </c>
    </row>
    <row r="918" ht="15" customHeight="1" s="290">
      <c r="A918" s="296" t="inlineStr">
        <is>
          <t>TETEU</t>
        </is>
      </c>
      <c r="B918" s="296" t="inlineStr">
        <is>
          <t>AGUA</t>
        </is>
      </c>
      <c r="C918" s="296" t="inlineStr">
        <is>
          <t>T-011</t>
        </is>
      </c>
      <c r="D918" s="349" t="inlineStr">
        <is>
          <t>PI 12</t>
        </is>
      </c>
      <c r="E918" s="349" t="inlineStr">
        <is>
          <t>PI 13</t>
        </is>
      </c>
      <c r="F918" s="349" t="n">
        <v>0.8100000000000001</v>
      </c>
      <c r="G918" s="349" t="inlineStr">
        <is>
          <t>200</t>
        </is>
      </c>
      <c r="H918" s="349" t="inlineStr">
        <is>
          <t>Tubo PVC</t>
        </is>
      </c>
      <c r="I918" s="345" t="n">
        <v>0.6</v>
      </c>
      <c r="J918" s="349" t="n">
        <v>0.39</v>
      </c>
      <c r="K918" s="349" t="n">
        <v>5.990123</v>
      </c>
      <c r="L918" s="349" t="inlineStr">
        <is>
          <t>PENDENTE</t>
        </is>
      </c>
    </row>
    <row r="919" ht="15" customHeight="1" s="290">
      <c r="A919" s="295" t="inlineStr">
        <is>
          <t>TETEU</t>
        </is>
      </c>
      <c r="B919" s="295" t="inlineStr">
        <is>
          <t>AGUA</t>
        </is>
      </c>
      <c r="C919" s="295" t="inlineStr">
        <is>
          <t>T-012</t>
        </is>
      </c>
      <c r="D919" s="334" t="inlineStr">
        <is>
          <t>PI 13</t>
        </is>
      </c>
      <c r="E919" s="334" t="inlineStr">
        <is>
          <t>PI 14</t>
        </is>
      </c>
      <c r="F919" s="334" t="n">
        <v>0.44</v>
      </c>
      <c r="G919" s="334" t="inlineStr">
        <is>
          <t>200</t>
        </is>
      </c>
      <c r="H919" s="334" t="inlineStr">
        <is>
          <t>Tubo PVC</t>
        </is>
      </c>
      <c r="I919" s="340" t="n">
        <v>0.6</v>
      </c>
      <c r="J919" s="334" t="n">
        <v>0.21</v>
      </c>
      <c r="K919" s="334" t="n">
        <v>6.994545</v>
      </c>
      <c r="L919" s="334" t="inlineStr">
        <is>
          <t>PENDENTE</t>
        </is>
      </c>
    </row>
    <row r="920" ht="15" customHeight="1" s="290">
      <c r="A920" s="296" t="inlineStr">
        <is>
          <t>TETEU</t>
        </is>
      </c>
      <c r="B920" s="296" t="inlineStr">
        <is>
          <t>AGUA</t>
        </is>
      </c>
      <c r="C920" s="296" t="inlineStr">
        <is>
          <t>T-013</t>
        </is>
      </c>
      <c r="D920" s="349" t="inlineStr">
        <is>
          <t>PI 14</t>
        </is>
      </c>
      <c r="E920" s="349" t="inlineStr">
        <is>
          <t>PI 15</t>
        </is>
      </c>
      <c r="F920" s="349" t="n">
        <v>0.78</v>
      </c>
      <c r="G920" s="349" t="inlineStr">
        <is>
          <t>200</t>
        </is>
      </c>
      <c r="H920" s="349" t="inlineStr">
        <is>
          <t>Tubo PVC</t>
        </is>
      </c>
      <c r="I920" s="345" t="n">
        <v>0.6</v>
      </c>
      <c r="J920" s="349" t="n">
        <v>0.37</v>
      </c>
      <c r="K920" s="349" t="n">
        <v>6.693462</v>
      </c>
      <c r="L920" s="349" t="inlineStr">
        <is>
          <t>PENDENTE</t>
        </is>
      </c>
    </row>
    <row r="921" ht="15" customHeight="1" s="290">
      <c r="A921" s="295" t="inlineStr">
        <is>
          <t>TETEU</t>
        </is>
      </c>
      <c r="B921" s="295" t="inlineStr">
        <is>
          <t>AGUA</t>
        </is>
      </c>
      <c r="C921" s="295" t="inlineStr">
        <is>
          <t>T-014</t>
        </is>
      </c>
      <c r="D921" s="334" t="inlineStr">
        <is>
          <t>PI 15</t>
        </is>
      </c>
      <c r="E921" s="334" t="inlineStr">
        <is>
          <t>PI 16</t>
        </is>
      </c>
      <c r="F921" s="334" t="n">
        <v>0.32</v>
      </c>
      <c r="G921" s="334" t="inlineStr">
        <is>
          <t>200</t>
        </is>
      </c>
      <c r="H921" s="334" t="inlineStr">
        <is>
          <t>Tubo PVC</t>
        </is>
      </c>
      <c r="I921" s="340" t="n">
        <v>0.6</v>
      </c>
      <c r="J921" s="334" t="n">
        <v>0.15</v>
      </c>
      <c r="K921" s="334" t="n">
        <v>6.177188</v>
      </c>
      <c r="L921" s="334" t="inlineStr">
        <is>
          <t>PENDENTE</t>
        </is>
      </c>
    </row>
    <row r="922" ht="15" customHeight="1" s="290">
      <c r="A922" s="296" t="inlineStr">
        <is>
          <t>TETEU</t>
        </is>
      </c>
      <c r="B922" s="296" t="inlineStr">
        <is>
          <t>AGUA</t>
        </is>
      </c>
      <c r="C922" s="296" t="inlineStr">
        <is>
          <t>T-015</t>
        </is>
      </c>
      <c r="D922" s="349" t="inlineStr">
        <is>
          <t>PI 16</t>
        </is>
      </c>
      <c r="E922" s="349" t="inlineStr">
        <is>
          <t>PI 17</t>
        </is>
      </c>
      <c r="F922" s="349" t="n">
        <v>1.12</v>
      </c>
      <c r="G922" s="349" t="inlineStr">
        <is>
          <t>200</t>
        </is>
      </c>
      <c r="H922" s="349" t="inlineStr">
        <is>
          <t>Tubo PVC</t>
        </is>
      </c>
      <c r="I922" s="345" t="n">
        <v>0.6</v>
      </c>
      <c r="J922" s="349" t="n">
        <v>0.54</v>
      </c>
      <c r="K922" s="349" t="n">
        <v>4.525357</v>
      </c>
      <c r="L922" s="349" t="inlineStr">
        <is>
          <t>PENDENTE</t>
        </is>
      </c>
    </row>
    <row r="923" ht="15" customHeight="1" s="290">
      <c r="A923" s="295" t="inlineStr">
        <is>
          <t>TETEU</t>
        </is>
      </c>
      <c r="B923" s="295" t="inlineStr">
        <is>
          <t>AGUA</t>
        </is>
      </c>
      <c r="C923" s="295" t="inlineStr">
        <is>
          <t>T-016</t>
        </is>
      </c>
      <c r="D923" s="334" t="inlineStr">
        <is>
          <t>PI 17</t>
        </is>
      </c>
      <c r="E923" s="334" t="inlineStr">
        <is>
          <t>PI 18</t>
        </is>
      </c>
      <c r="F923" s="334" t="n">
        <v>0.76</v>
      </c>
      <c r="G923" s="334" t="inlineStr">
        <is>
          <t>200</t>
        </is>
      </c>
      <c r="H923" s="334" t="inlineStr">
        <is>
          <t>Tubo PVC</t>
        </is>
      </c>
      <c r="I923" s="340" t="n">
        <v>0.6</v>
      </c>
      <c r="J923" s="334" t="n">
        <v>0.36</v>
      </c>
      <c r="K923" s="334" t="n">
        <v>7.110789</v>
      </c>
      <c r="L923" s="334" t="inlineStr">
        <is>
          <t>PENDENTE</t>
        </is>
      </c>
    </row>
    <row r="924" ht="15" customHeight="1" s="290">
      <c r="A924" s="296" t="inlineStr">
        <is>
          <t>TETEU</t>
        </is>
      </c>
      <c r="B924" s="296" t="inlineStr">
        <is>
          <t>AGUA</t>
        </is>
      </c>
      <c r="C924" s="296" t="inlineStr">
        <is>
          <t>T-017</t>
        </is>
      </c>
      <c r="D924" s="349" t="inlineStr">
        <is>
          <t>PI 18</t>
        </is>
      </c>
      <c r="E924" s="349" t="inlineStr">
        <is>
          <t>PI 19</t>
        </is>
      </c>
      <c r="F924" s="349" t="n">
        <v>1.09</v>
      </c>
      <c r="G924" s="349" t="inlineStr">
        <is>
          <t>200</t>
        </is>
      </c>
      <c r="H924" s="349" t="inlineStr">
        <is>
          <t>Tubo PVC</t>
        </is>
      </c>
      <c r="I924" s="345" t="n">
        <v>0.6</v>
      </c>
      <c r="J924" s="349" t="n">
        <v>0.52</v>
      </c>
      <c r="K924" s="349" t="n">
        <v>5.187248</v>
      </c>
      <c r="L924" s="349" t="inlineStr">
        <is>
          <t>PENDENTE</t>
        </is>
      </c>
    </row>
    <row r="925" ht="15" customHeight="1" s="290">
      <c r="A925" s="295" t="inlineStr">
        <is>
          <t>TETEU</t>
        </is>
      </c>
      <c r="B925" s="295" t="inlineStr">
        <is>
          <t>AGUA</t>
        </is>
      </c>
      <c r="C925" s="295" t="inlineStr">
        <is>
          <t>T-018</t>
        </is>
      </c>
      <c r="D925" s="334" t="inlineStr">
        <is>
          <t>PI 19</t>
        </is>
      </c>
      <c r="E925" s="334" t="inlineStr">
        <is>
          <t>PI 20</t>
        </is>
      </c>
      <c r="F925" s="334" t="n">
        <v>0.65</v>
      </c>
      <c r="G925" s="334" t="inlineStr">
        <is>
          <t>200</t>
        </is>
      </c>
      <c r="H925" s="334" t="inlineStr">
        <is>
          <t>Tubo PVC</t>
        </is>
      </c>
      <c r="I925" s="340" t="n">
        <v>0.6</v>
      </c>
      <c r="J925" s="334" t="n">
        <v>0.31</v>
      </c>
      <c r="K925" s="334" t="n">
        <v>5.525231</v>
      </c>
      <c r="L925" s="334" t="inlineStr">
        <is>
          <t>PENDENTE</t>
        </is>
      </c>
    </row>
    <row r="926" ht="15" customHeight="1" s="290">
      <c r="A926" s="296" t="inlineStr">
        <is>
          <t>TETEU</t>
        </is>
      </c>
      <c r="B926" s="296" t="inlineStr">
        <is>
          <t>AGUA</t>
        </is>
      </c>
      <c r="C926" s="296" t="inlineStr">
        <is>
          <t>T-019</t>
        </is>
      </c>
      <c r="D926" s="349" t="inlineStr">
        <is>
          <t>PI 20</t>
        </is>
      </c>
      <c r="E926" s="349" t="inlineStr">
        <is>
          <t>PI 21</t>
        </is>
      </c>
      <c r="F926" s="349" t="n">
        <v>0.41</v>
      </c>
      <c r="G926" s="349" t="inlineStr">
        <is>
          <t>200</t>
        </is>
      </c>
      <c r="H926" s="349" t="inlineStr">
        <is>
          <t>Tubo PVC</t>
        </is>
      </c>
      <c r="I926" s="345" t="n">
        <v>0.6</v>
      </c>
      <c r="J926" s="349" t="n">
        <v>0.2</v>
      </c>
      <c r="K926" s="349" t="n">
        <v>10.289756</v>
      </c>
      <c r="L926" s="349" t="inlineStr">
        <is>
          <t>PENDENTE</t>
        </is>
      </c>
    </row>
    <row r="927" ht="15" customHeight="1" s="290">
      <c r="A927" s="295" t="inlineStr">
        <is>
          <t>TETEU</t>
        </is>
      </c>
      <c r="B927" s="295" t="inlineStr">
        <is>
          <t>AGUA</t>
        </is>
      </c>
      <c r="C927" s="295" t="inlineStr">
        <is>
          <t>T-020</t>
        </is>
      </c>
      <c r="D927" s="334" t="inlineStr">
        <is>
          <t>PI 21</t>
        </is>
      </c>
      <c r="E927" s="334" t="inlineStr">
        <is>
          <t>PI 22</t>
        </is>
      </c>
      <c r="F927" s="334" t="n">
        <v>0.83</v>
      </c>
      <c r="G927" s="334" t="inlineStr">
        <is>
          <t>200</t>
        </is>
      </c>
      <c r="H927" s="334" t="inlineStr">
        <is>
          <t>Tubo PVC</t>
        </is>
      </c>
      <c r="I927" s="340" t="n">
        <v>0.6</v>
      </c>
      <c r="J927" s="334" t="n">
        <v>0.4</v>
      </c>
      <c r="K927" s="334" t="n">
        <v>5.041807</v>
      </c>
      <c r="L927" s="334" t="inlineStr">
        <is>
          <t>PENDENTE</t>
        </is>
      </c>
    </row>
    <row r="928" ht="15" customHeight="1" s="290">
      <c r="A928" s="296" t="inlineStr">
        <is>
          <t>TETEU</t>
        </is>
      </c>
      <c r="B928" s="296" t="inlineStr">
        <is>
          <t>AGUA</t>
        </is>
      </c>
      <c r="C928" s="296" t="inlineStr">
        <is>
          <t>T-021</t>
        </is>
      </c>
      <c r="D928" s="349" t="inlineStr">
        <is>
          <t>PI 22</t>
        </is>
      </c>
      <c r="E928" s="349" t="inlineStr">
        <is>
          <t>PI 23</t>
        </is>
      </c>
      <c r="F928" s="349" t="n">
        <v>0.22</v>
      </c>
      <c r="G928" s="349" t="inlineStr">
        <is>
          <t>200</t>
        </is>
      </c>
      <c r="H928" s="349" t="inlineStr">
        <is>
          <t>Tubo PVC</t>
        </is>
      </c>
      <c r="I928" s="345" t="n">
        <v>0.6</v>
      </c>
      <c r="J928" s="349" t="n">
        <v>0.11</v>
      </c>
      <c r="K928" s="349" t="n">
        <v>7.552273</v>
      </c>
      <c r="L928" s="349" t="inlineStr">
        <is>
          <t>PENDENTE</t>
        </is>
      </c>
    </row>
    <row r="929" ht="15" customHeight="1" s="290">
      <c r="A929" s="295" t="inlineStr">
        <is>
          <t>TETEU</t>
        </is>
      </c>
      <c r="B929" s="295" t="inlineStr">
        <is>
          <t>AGUA</t>
        </is>
      </c>
      <c r="C929" s="295" t="inlineStr">
        <is>
          <t>T-022</t>
        </is>
      </c>
      <c r="D929" s="334" t="inlineStr">
        <is>
          <t>PI 23</t>
        </is>
      </c>
      <c r="E929" s="334" t="inlineStr">
        <is>
          <t>PI 24</t>
        </is>
      </c>
      <c r="F929" s="334" t="n">
        <v>0.36</v>
      </c>
      <c r="G929" s="334" t="inlineStr">
        <is>
          <t>200</t>
        </is>
      </c>
      <c r="H929" s="334" t="inlineStr">
        <is>
          <t>Tubo PVC</t>
        </is>
      </c>
      <c r="I929" s="340" t="n">
        <v>0.6</v>
      </c>
      <c r="J929" s="334" t="n">
        <v>0.17</v>
      </c>
      <c r="K929" s="334" t="n">
        <v>9.763332999999999</v>
      </c>
      <c r="L929" s="334" t="inlineStr">
        <is>
          <t>PENDENTE</t>
        </is>
      </c>
    </row>
    <row r="930" ht="15" customHeight="1" s="290">
      <c r="A930" s="296" t="inlineStr">
        <is>
          <t>TETEU</t>
        </is>
      </c>
      <c r="B930" s="296" t="inlineStr">
        <is>
          <t>AGUA</t>
        </is>
      </c>
      <c r="C930" s="296" t="inlineStr">
        <is>
          <t>T-023</t>
        </is>
      </c>
      <c r="D930" s="349" t="inlineStr">
        <is>
          <t>PI 24</t>
        </is>
      </c>
      <c r="E930" s="349" t="inlineStr">
        <is>
          <t>PI 25</t>
        </is>
      </c>
      <c r="F930" s="349" t="n">
        <v>0.6</v>
      </c>
      <c r="G930" s="349" t="inlineStr">
        <is>
          <t>200</t>
        </is>
      </c>
      <c r="H930" s="349" t="inlineStr">
        <is>
          <t>Tubo PVC</t>
        </is>
      </c>
      <c r="I930" s="345" t="n">
        <v>0.6</v>
      </c>
      <c r="J930" s="349" t="n">
        <v>0.29</v>
      </c>
      <c r="K930" s="349" t="n">
        <v>4.504333</v>
      </c>
      <c r="L930" s="349" t="inlineStr">
        <is>
          <t>PENDENTE</t>
        </is>
      </c>
    </row>
    <row r="931" ht="15" customHeight="1" s="290">
      <c r="A931" s="295" t="inlineStr">
        <is>
          <t>TETEU</t>
        </is>
      </c>
      <c r="B931" s="295" t="inlineStr">
        <is>
          <t>AGUA</t>
        </is>
      </c>
      <c r="C931" s="295" t="inlineStr">
        <is>
          <t>T-024</t>
        </is>
      </c>
      <c r="D931" s="334" t="inlineStr">
        <is>
          <t>PI 25</t>
        </is>
      </c>
      <c r="E931" s="334" t="inlineStr">
        <is>
          <t>PI 26</t>
        </is>
      </c>
      <c r="F931" s="334" t="n">
        <v>0.37</v>
      </c>
      <c r="G931" s="334" t="inlineStr">
        <is>
          <t>200</t>
        </is>
      </c>
      <c r="H931" s="334" t="inlineStr">
        <is>
          <t>Tubo PVC</t>
        </is>
      </c>
      <c r="I931" s="340" t="n">
        <v>0.6</v>
      </c>
      <c r="J931" s="334" t="n">
        <v>0.18</v>
      </c>
      <c r="K931" s="334" t="n">
        <v>3.268108</v>
      </c>
      <c r="L931" s="334" t="inlineStr">
        <is>
          <t>PENDENTE</t>
        </is>
      </c>
    </row>
    <row r="932" ht="15" customHeight="1" s="290">
      <c r="A932" s="296" t="inlineStr">
        <is>
          <t>TETEU</t>
        </is>
      </c>
      <c r="B932" s="296" t="inlineStr">
        <is>
          <t>AGUA</t>
        </is>
      </c>
      <c r="C932" s="296" t="inlineStr">
        <is>
          <t>T-025</t>
        </is>
      </c>
      <c r="D932" s="349" t="inlineStr">
        <is>
          <t>PI 26</t>
        </is>
      </c>
      <c r="E932" s="349" t="inlineStr">
        <is>
          <t>PI 27</t>
        </is>
      </c>
      <c r="F932" s="349" t="n">
        <v>0.86</v>
      </c>
      <c r="G932" s="349" t="inlineStr">
        <is>
          <t>200</t>
        </is>
      </c>
      <c r="H932" s="349" t="inlineStr">
        <is>
          <t>Tubo PVC</t>
        </is>
      </c>
      <c r="I932" s="345" t="n">
        <v>0.6</v>
      </c>
      <c r="J932" s="349" t="n">
        <v>0.41</v>
      </c>
      <c r="K932" s="349" t="n">
        <v>3.171977</v>
      </c>
      <c r="L932" s="349" t="inlineStr">
        <is>
          <t>PENDENTE</t>
        </is>
      </c>
    </row>
    <row r="933" ht="15" customHeight="1" s="290">
      <c r="A933" s="295" t="inlineStr">
        <is>
          <t>TETEU</t>
        </is>
      </c>
      <c r="B933" s="295" t="inlineStr">
        <is>
          <t>AGUA</t>
        </is>
      </c>
      <c r="C933" s="295" t="inlineStr">
        <is>
          <t>T-026</t>
        </is>
      </c>
      <c r="D933" s="334" t="inlineStr">
        <is>
          <t>PI 27</t>
        </is>
      </c>
      <c r="E933" s="334" t="inlineStr">
        <is>
          <t>PI 28</t>
        </is>
      </c>
      <c r="F933" s="334" t="n">
        <v>0.48</v>
      </c>
      <c r="G933" s="334" t="inlineStr">
        <is>
          <t>200</t>
        </is>
      </c>
      <c r="H933" s="334" t="inlineStr">
        <is>
          <t>Tubo PVC</t>
        </is>
      </c>
      <c r="I933" s="340" t="n">
        <v>0.6</v>
      </c>
      <c r="J933" s="334" t="n">
        <v>0.23</v>
      </c>
      <c r="K933" s="334" t="n">
        <v>3.7775</v>
      </c>
      <c r="L933" s="334" t="inlineStr">
        <is>
          <t>PENDENTE</t>
        </is>
      </c>
    </row>
    <row r="934" ht="15" customHeight="1" s="290">
      <c r="A934" s="296" t="inlineStr">
        <is>
          <t>TETEU</t>
        </is>
      </c>
      <c r="B934" s="296" t="inlineStr">
        <is>
          <t>AGUA</t>
        </is>
      </c>
      <c r="C934" s="296" t="inlineStr">
        <is>
          <t>T-027</t>
        </is>
      </c>
      <c r="D934" s="349" t="inlineStr">
        <is>
          <t>PI 28</t>
        </is>
      </c>
      <c r="E934" s="349" t="inlineStr">
        <is>
          <t>PI 29</t>
        </is>
      </c>
      <c r="F934" s="349" t="n">
        <v>0.53</v>
      </c>
      <c r="G934" s="349" t="inlineStr">
        <is>
          <t>200</t>
        </is>
      </c>
      <c r="H934" s="349" t="inlineStr">
        <is>
          <t>Tubo PVC</t>
        </is>
      </c>
      <c r="I934" s="345" t="n">
        <v>0.62</v>
      </c>
      <c r="J934" s="349" t="n">
        <v>0.27</v>
      </c>
      <c r="K934" s="349" t="n">
        <v>3.495283</v>
      </c>
      <c r="L934" s="349" t="inlineStr">
        <is>
          <t>PENDENTE</t>
        </is>
      </c>
    </row>
    <row r="935" ht="15" customHeight="1" s="290">
      <c r="A935" s="295" t="inlineStr">
        <is>
          <t>TETEU</t>
        </is>
      </c>
      <c r="B935" s="295" t="inlineStr">
        <is>
          <t>AGUA</t>
        </is>
      </c>
      <c r="C935" s="295" t="inlineStr">
        <is>
          <t>T-028</t>
        </is>
      </c>
      <c r="D935" s="334" t="inlineStr">
        <is>
          <t>PI 29</t>
        </is>
      </c>
      <c r="E935" s="334" t="inlineStr">
        <is>
          <t>PI 30</t>
        </is>
      </c>
      <c r="F935" s="334" t="n">
        <v>0.53</v>
      </c>
      <c r="G935" s="334" t="inlineStr">
        <is>
          <t>200</t>
        </is>
      </c>
      <c r="H935" s="334" t="inlineStr">
        <is>
          <t>Tubo PVC</t>
        </is>
      </c>
      <c r="I935" s="340" t="n">
        <v>0.62</v>
      </c>
      <c r="J935" s="334" t="n">
        <v>0.27</v>
      </c>
      <c r="K935" s="334" t="n">
        <v>0.206604</v>
      </c>
      <c r="L935" s="334" t="inlineStr">
        <is>
          <t>PENDENTE</t>
        </is>
      </c>
    </row>
    <row r="936" ht="15" customHeight="1" s="290">
      <c r="A936" s="296" t="inlineStr">
        <is>
          <t>TETEU</t>
        </is>
      </c>
      <c r="B936" s="296" t="inlineStr">
        <is>
          <t>AGUA</t>
        </is>
      </c>
      <c r="C936" s="296" t="inlineStr">
        <is>
          <t>T-029</t>
        </is>
      </c>
      <c r="D936" s="349" t="inlineStr">
        <is>
          <t>PI 31</t>
        </is>
      </c>
      <c r="E936" s="349" t="inlineStr">
        <is>
          <t>PI 30</t>
        </is>
      </c>
      <c r="F936" s="349" t="n">
        <v>1.61</v>
      </c>
      <c r="G936" s="349" t="inlineStr">
        <is>
          <t>200</t>
        </is>
      </c>
      <c r="H936" s="349" t="inlineStr">
        <is>
          <t>Tubo PVC</t>
        </is>
      </c>
      <c r="I936" s="345" t="n">
        <v>0.6</v>
      </c>
      <c r="J936" s="349" t="n">
        <v>0.77</v>
      </c>
      <c r="K936" s="349" t="n">
        <v>3.586398</v>
      </c>
      <c r="L936" s="349" t="inlineStr">
        <is>
          <t>PENDENTE</t>
        </is>
      </c>
    </row>
    <row r="937" ht="15" customHeight="1" s="290">
      <c r="A937" s="295" t="inlineStr">
        <is>
          <t>TETEU</t>
        </is>
      </c>
      <c r="B937" s="295" t="inlineStr">
        <is>
          <t>AGUA</t>
        </is>
      </c>
      <c r="C937" s="295" t="inlineStr">
        <is>
          <t>T-030</t>
        </is>
      </c>
      <c r="D937" s="334" t="inlineStr">
        <is>
          <t>PI 01</t>
        </is>
      </c>
      <c r="E937" s="334" t="inlineStr">
        <is>
          <t>PI 32</t>
        </is>
      </c>
      <c r="F937" s="334" t="n">
        <v>1.8</v>
      </c>
      <c r="G937" s="334" t="inlineStr">
        <is>
          <t>200</t>
        </is>
      </c>
      <c r="H937" s="334" t="inlineStr">
        <is>
          <t>Tubo PVC</t>
        </is>
      </c>
      <c r="I937" s="340" t="n">
        <v>0.6</v>
      </c>
      <c r="J937" s="334" t="n">
        <v>0.86</v>
      </c>
      <c r="K937" s="334" t="n">
        <v>0.523278</v>
      </c>
      <c r="L937" s="334" t="inlineStr">
        <is>
          <t>PENDENTE</t>
        </is>
      </c>
    </row>
    <row r="938" ht="15" customHeight="1" s="290">
      <c r="A938" s="296" t="inlineStr">
        <is>
          <t>TETEU</t>
        </is>
      </c>
      <c r="B938" s="296" t="inlineStr">
        <is>
          <t>AGUA</t>
        </is>
      </c>
      <c r="C938" s="296" t="inlineStr">
        <is>
          <t>T-031</t>
        </is>
      </c>
      <c r="D938" s="349" t="inlineStr">
        <is>
          <t>PI 33</t>
        </is>
      </c>
      <c r="E938" s="349" t="inlineStr">
        <is>
          <t>PI 34</t>
        </is>
      </c>
      <c r="F938" s="349" t="n">
        <v>0.47</v>
      </c>
      <c r="G938" s="349" t="inlineStr">
        <is>
          <t>200</t>
        </is>
      </c>
      <c r="H938" s="349" t="inlineStr">
        <is>
          <t>Tubo PVC</t>
        </is>
      </c>
      <c r="I938" s="345" t="n">
        <v>0.6</v>
      </c>
      <c r="J938" s="349" t="n">
        <v>0.23</v>
      </c>
      <c r="K938" s="349" t="n">
        <v>7.39766</v>
      </c>
      <c r="L938" s="349" t="inlineStr">
        <is>
          <t>PENDENTE</t>
        </is>
      </c>
    </row>
    <row r="939" ht="15" customHeight="1" s="290">
      <c r="A939" s="295" t="inlineStr">
        <is>
          <t>TETEU</t>
        </is>
      </c>
      <c r="B939" s="295" t="inlineStr">
        <is>
          <t>AGUA</t>
        </is>
      </c>
      <c r="C939" s="295" t="inlineStr">
        <is>
          <t>T-032</t>
        </is>
      </c>
      <c r="D939" s="334" t="inlineStr">
        <is>
          <t>PI 34</t>
        </is>
      </c>
      <c r="E939" s="334" t="inlineStr">
        <is>
          <t>PI 35</t>
        </is>
      </c>
      <c r="F939" s="334" t="n">
        <v>0.8100000000000001</v>
      </c>
      <c r="G939" s="334" t="inlineStr">
        <is>
          <t>200</t>
        </is>
      </c>
      <c r="H939" s="334" t="inlineStr">
        <is>
          <t>Tubo PVC</t>
        </is>
      </c>
      <c r="I939" s="340" t="n">
        <v>0.6</v>
      </c>
      <c r="J939" s="334" t="n">
        <v>0.39</v>
      </c>
      <c r="K939" s="334" t="n">
        <v>4.478765</v>
      </c>
      <c r="L939" s="334" t="inlineStr">
        <is>
          <t>PENDENTE</t>
        </is>
      </c>
    </row>
    <row r="940" ht="15" customHeight="1" s="290">
      <c r="A940" s="296" t="inlineStr">
        <is>
          <t>TETEU</t>
        </is>
      </c>
      <c r="B940" s="296" t="inlineStr">
        <is>
          <t>AGUA</t>
        </is>
      </c>
      <c r="C940" s="296" t="inlineStr">
        <is>
          <t>T-033</t>
        </is>
      </c>
      <c r="D940" s="349" t="inlineStr">
        <is>
          <t>PI 35</t>
        </is>
      </c>
      <c r="E940" s="349" t="inlineStr">
        <is>
          <t>PI 36</t>
        </is>
      </c>
      <c r="F940" s="349" t="n">
        <v>0.3</v>
      </c>
      <c r="G940" s="349" t="inlineStr">
        <is>
          <t>200</t>
        </is>
      </c>
      <c r="H940" s="349" t="inlineStr">
        <is>
          <t>Tubo PVC</t>
        </is>
      </c>
      <c r="I940" s="345" t="n">
        <v>0.6</v>
      </c>
      <c r="J940" s="349" t="n">
        <v>0.14</v>
      </c>
      <c r="K940" s="349" t="n">
        <v>7.542667</v>
      </c>
      <c r="L940" s="349" t="inlineStr">
        <is>
          <t>PENDENTE</t>
        </is>
      </c>
    </row>
    <row r="941" ht="15" customHeight="1" s="290">
      <c r="A941" s="295" t="inlineStr">
        <is>
          <t>TETEU</t>
        </is>
      </c>
      <c r="B941" s="295" t="inlineStr">
        <is>
          <t>AGUA</t>
        </is>
      </c>
      <c r="C941" s="295" t="inlineStr">
        <is>
          <t>T-034</t>
        </is>
      </c>
      <c r="D941" s="334" t="inlineStr">
        <is>
          <t>PI 36</t>
        </is>
      </c>
      <c r="E941" s="334" t="inlineStr">
        <is>
          <t>PI 37</t>
        </is>
      </c>
      <c r="F941" s="334" t="n">
        <v>0.51</v>
      </c>
      <c r="G941" s="334" t="inlineStr">
        <is>
          <t>200</t>
        </is>
      </c>
      <c r="H941" s="334" t="inlineStr">
        <is>
          <t>Tubo PVC</t>
        </is>
      </c>
      <c r="I941" s="340" t="n">
        <v>0.6</v>
      </c>
      <c r="J941" s="334" t="n">
        <v>0.24</v>
      </c>
      <c r="K941" s="334" t="n">
        <v>5.635882</v>
      </c>
      <c r="L941" s="334" t="inlineStr">
        <is>
          <t>PENDENTE</t>
        </is>
      </c>
    </row>
    <row r="942" ht="15" customHeight="1" s="290">
      <c r="A942" s="296" t="inlineStr">
        <is>
          <t>TETEU</t>
        </is>
      </c>
      <c r="B942" s="296" t="inlineStr">
        <is>
          <t>AGUA</t>
        </is>
      </c>
      <c r="C942" s="296" t="inlineStr">
        <is>
          <t>T-035</t>
        </is>
      </c>
      <c r="D942" s="349" t="inlineStr">
        <is>
          <t>PI 37</t>
        </is>
      </c>
      <c r="E942" s="349" t="inlineStr">
        <is>
          <t>PI 38</t>
        </is>
      </c>
      <c r="F942" s="349" t="n">
        <v>0.66</v>
      </c>
      <c r="G942" s="349" t="inlineStr">
        <is>
          <t>200</t>
        </is>
      </c>
      <c r="H942" s="349" t="inlineStr">
        <is>
          <t>Tubo PVC</t>
        </is>
      </c>
      <c r="I942" s="345" t="n">
        <v>0.6</v>
      </c>
      <c r="J942" s="349" t="n">
        <v>0.32</v>
      </c>
      <c r="K942" s="349" t="n">
        <v>2.821061</v>
      </c>
      <c r="L942" s="349" t="inlineStr">
        <is>
          <t>PENDENTE</t>
        </is>
      </c>
    </row>
    <row r="943" ht="15" customHeight="1" s="290">
      <c r="A943" s="295" t="inlineStr">
        <is>
          <t>TETEU</t>
        </is>
      </c>
      <c r="B943" s="295" t="inlineStr">
        <is>
          <t>AGUA</t>
        </is>
      </c>
      <c r="C943" s="295" t="inlineStr">
        <is>
          <t>T-036</t>
        </is>
      </c>
      <c r="D943" s="334" t="inlineStr">
        <is>
          <t>PI 37</t>
        </is>
      </c>
      <c r="E943" s="334" t="inlineStr">
        <is>
          <t>PI 39</t>
        </is>
      </c>
      <c r="F943" s="334" t="n">
        <v>0.34</v>
      </c>
      <c r="G943" s="334" t="inlineStr">
        <is>
          <t>200</t>
        </is>
      </c>
      <c r="H943" s="334" t="inlineStr">
        <is>
          <t>Tubo PVC</t>
        </is>
      </c>
      <c r="I943" s="340" t="n">
        <v>0.6</v>
      </c>
      <c r="J943" s="334" t="n">
        <v>0.16</v>
      </c>
      <c r="K943" s="334" t="n">
        <v>6.038529</v>
      </c>
      <c r="L943" s="334" t="inlineStr">
        <is>
          <t>PENDENTE</t>
        </is>
      </c>
    </row>
    <row r="944" ht="15" customHeight="1" s="290">
      <c r="A944" s="296" t="inlineStr">
        <is>
          <t>TETEU</t>
        </is>
      </c>
      <c r="B944" s="296" t="inlineStr">
        <is>
          <t>AGUA</t>
        </is>
      </c>
      <c r="C944" s="296" t="inlineStr">
        <is>
          <t>T-037</t>
        </is>
      </c>
      <c r="D944" s="349" t="inlineStr">
        <is>
          <t>PI 36</t>
        </is>
      </c>
      <c r="E944" s="349" t="inlineStr">
        <is>
          <t>PI 40</t>
        </is>
      </c>
      <c r="F944" s="349" t="n">
        <v>0.47</v>
      </c>
      <c r="G944" s="349" t="inlineStr">
        <is>
          <t>200</t>
        </is>
      </c>
      <c r="H944" s="349" t="inlineStr">
        <is>
          <t>Tubo PVC</t>
        </is>
      </c>
      <c r="I944" s="345" t="n">
        <v>0.6</v>
      </c>
      <c r="J944" s="349" t="n">
        <v>0.23</v>
      </c>
      <c r="K944" s="349" t="n">
        <v>4.107872</v>
      </c>
      <c r="L944" s="349" t="inlineStr">
        <is>
          <t>PENDENTE</t>
        </is>
      </c>
    </row>
    <row r="945" ht="15" customHeight="1" s="290">
      <c r="A945" s="295" t="inlineStr">
        <is>
          <t>TETEU</t>
        </is>
      </c>
      <c r="B945" s="295" t="inlineStr">
        <is>
          <t>AGUA</t>
        </is>
      </c>
      <c r="C945" s="295" t="inlineStr">
        <is>
          <t>T-038</t>
        </is>
      </c>
      <c r="D945" s="334" t="inlineStr">
        <is>
          <t>PI 34</t>
        </is>
      </c>
      <c r="E945" s="334" t="inlineStr">
        <is>
          <t>PI 41</t>
        </is>
      </c>
      <c r="F945" s="334" t="n">
        <v>0.2</v>
      </c>
      <c r="G945" s="334" t="inlineStr">
        <is>
          <t>200</t>
        </is>
      </c>
      <c r="H945" s="334" t="inlineStr">
        <is>
          <t>Tubo PVC</t>
        </is>
      </c>
      <c r="I945" s="340" t="n">
        <v>0.6</v>
      </c>
      <c r="J945" s="334" t="n">
        <v>0.1</v>
      </c>
      <c r="K945" s="334" t="n">
        <v>9.5465</v>
      </c>
      <c r="L945" s="334" t="inlineStr">
        <is>
          <t>PENDENTE</t>
        </is>
      </c>
    </row>
    <row r="946" ht="15" customHeight="1" s="290">
      <c r="A946" s="296" t="inlineStr">
        <is>
          <t>TETEU</t>
        </is>
      </c>
      <c r="B946" s="296" t="inlineStr">
        <is>
          <t>AGUA</t>
        </is>
      </c>
      <c r="C946" s="296" t="inlineStr">
        <is>
          <t>T-039</t>
        </is>
      </c>
      <c r="D946" s="349" t="inlineStr">
        <is>
          <t>PI 41</t>
        </is>
      </c>
      <c r="E946" s="349" t="inlineStr">
        <is>
          <t>PI 42</t>
        </is>
      </c>
      <c r="F946" s="349" t="n">
        <v>0.37</v>
      </c>
      <c r="G946" s="349" t="inlineStr">
        <is>
          <t>200</t>
        </is>
      </c>
      <c r="H946" s="349" t="inlineStr">
        <is>
          <t>Tubo PVC</t>
        </is>
      </c>
      <c r="I946" s="345" t="n">
        <v>0.6</v>
      </c>
      <c r="J946" s="349" t="n">
        <v>0.18</v>
      </c>
      <c r="K946" s="349" t="n">
        <v>8.220000000000001</v>
      </c>
      <c r="L946" s="349" t="inlineStr">
        <is>
          <t>PENDENTE</t>
        </is>
      </c>
    </row>
    <row r="947" ht="15" customHeight="1" s="290">
      <c r="A947" s="295" t="inlineStr">
        <is>
          <t>TETEU</t>
        </is>
      </c>
      <c r="B947" s="295" t="inlineStr">
        <is>
          <t>AGUA</t>
        </is>
      </c>
      <c r="C947" s="295" t="inlineStr">
        <is>
          <t>T-040</t>
        </is>
      </c>
      <c r="D947" s="334" t="inlineStr">
        <is>
          <t>PI 42</t>
        </is>
      </c>
      <c r="E947" s="334" t="inlineStr">
        <is>
          <t>PI 43</t>
        </is>
      </c>
      <c r="F947" s="334" t="n">
        <v>0.4</v>
      </c>
      <c r="G947" s="334" t="inlineStr">
        <is>
          <t>200</t>
        </is>
      </c>
      <c r="H947" s="334" t="inlineStr">
        <is>
          <t>Tubo PVC</t>
        </is>
      </c>
      <c r="I947" s="340" t="n">
        <v>0.6</v>
      </c>
      <c r="J947" s="334" t="n">
        <v>0.19</v>
      </c>
      <c r="K947" s="334" t="n">
        <v>6.836</v>
      </c>
      <c r="L947" s="334" t="inlineStr">
        <is>
          <t>PENDENTE</t>
        </is>
      </c>
    </row>
    <row r="948" ht="15" customHeight="1" s="290">
      <c r="A948" s="296" t="inlineStr">
        <is>
          <t>TETEU</t>
        </is>
      </c>
      <c r="B948" s="296" t="inlineStr">
        <is>
          <t>AGUA</t>
        </is>
      </c>
      <c r="C948" s="296" t="inlineStr">
        <is>
          <t>T-041</t>
        </is>
      </c>
      <c r="D948" s="349" t="inlineStr">
        <is>
          <t>PI 43</t>
        </is>
      </c>
      <c r="E948" s="349" t="inlineStr">
        <is>
          <t>PI 44</t>
        </is>
      </c>
      <c r="F948" s="349" t="n">
        <v>0.23</v>
      </c>
      <c r="G948" s="349" t="inlineStr">
        <is>
          <t>200</t>
        </is>
      </c>
      <c r="H948" s="349" t="inlineStr">
        <is>
          <t>Tubo PVC</t>
        </is>
      </c>
      <c r="I948" s="345" t="n">
        <v>0.6</v>
      </c>
      <c r="J948" s="349" t="n">
        <v>0.11</v>
      </c>
      <c r="K948" s="349" t="n">
        <v>9.293913</v>
      </c>
      <c r="L948" s="349" t="inlineStr">
        <is>
          <t>PENDENTE</t>
        </is>
      </c>
    </row>
    <row r="949" ht="15" customHeight="1" s="290">
      <c r="A949" s="295" t="inlineStr">
        <is>
          <t>TETEU</t>
        </is>
      </c>
      <c r="B949" s="295" t="inlineStr">
        <is>
          <t>AGUA</t>
        </is>
      </c>
      <c r="C949" s="295" t="inlineStr">
        <is>
          <t>T-042</t>
        </is>
      </c>
      <c r="D949" s="334" t="inlineStr">
        <is>
          <t>PI 44</t>
        </is>
      </c>
      <c r="E949" s="334" t="inlineStr">
        <is>
          <t>PI 45</t>
        </is>
      </c>
      <c r="F949" s="334" t="n">
        <v>0.29</v>
      </c>
      <c r="G949" s="334" t="inlineStr">
        <is>
          <t>200</t>
        </is>
      </c>
      <c r="H949" s="334" t="inlineStr">
        <is>
          <t>Tubo PVC</t>
        </is>
      </c>
      <c r="I949" s="340" t="n">
        <v>0.6</v>
      </c>
      <c r="J949" s="334" t="n">
        <v>0.14</v>
      </c>
      <c r="K949" s="334" t="n">
        <v>7.375517</v>
      </c>
      <c r="L949" s="334" t="inlineStr">
        <is>
          <t>PENDENTE</t>
        </is>
      </c>
    </row>
    <row r="950" ht="15" customHeight="1" s="290">
      <c r="A950" s="296" t="inlineStr">
        <is>
          <t>TETEU</t>
        </is>
      </c>
      <c r="B950" s="296" t="inlineStr">
        <is>
          <t>AGUA</t>
        </is>
      </c>
      <c r="C950" s="296" t="inlineStr">
        <is>
          <t>T-043</t>
        </is>
      </c>
      <c r="D950" s="349" t="inlineStr">
        <is>
          <t>PI 45</t>
        </is>
      </c>
      <c r="E950" s="349" t="inlineStr">
        <is>
          <t>PI 272</t>
        </is>
      </c>
      <c r="F950" s="349" t="n">
        <v>0.3</v>
      </c>
      <c r="G950" s="349" t="inlineStr">
        <is>
          <t>200</t>
        </is>
      </c>
      <c r="H950" s="349" t="inlineStr">
        <is>
          <t>Tubo PVC</t>
        </is>
      </c>
      <c r="I950" s="345" t="n">
        <v>0.6</v>
      </c>
      <c r="J950" s="349" t="n">
        <v>0.14</v>
      </c>
      <c r="K950" s="349" t="n">
        <v>10.075</v>
      </c>
      <c r="L950" s="349" t="inlineStr">
        <is>
          <t>PENDENTE</t>
        </is>
      </c>
    </row>
    <row r="951" ht="15" customHeight="1" s="290">
      <c r="A951" s="295" t="inlineStr">
        <is>
          <t>TETEU</t>
        </is>
      </c>
      <c r="B951" s="295" t="inlineStr">
        <is>
          <t>AGUA</t>
        </is>
      </c>
      <c r="C951" s="295" t="inlineStr">
        <is>
          <t>T-044</t>
        </is>
      </c>
      <c r="D951" s="334" t="inlineStr">
        <is>
          <t>PI 272</t>
        </is>
      </c>
      <c r="E951" s="334" t="inlineStr">
        <is>
          <t>PI 47</t>
        </is>
      </c>
      <c r="F951" s="334" t="n">
        <v>0.33</v>
      </c>
      <c r="G951" s="334" t="inlineStr">
        <is>
          <t>200</t>
        </is>
      </c>
      <c r="H951" s="334" t="inlineStr">
        <is>
          <t>Tubo PVC</t>
        </is>
      </c>
      <c r="I951" s="340" t="n">
        <v>0.6</v>
      </c>
      <c r="J951" s="334" t="n">
        <v>0.16</v>
      </c>
      <c r="K951" s="334" t="n">
        <v>9.096970000000001</v>
      </c>
      <c r="L951" s="334" t="inlineStr">
        <is>
          <t>PENDENTE</t>
        </is>
      </c>
    </row>
    <row r="952" ht="15" customHeight="1" s="290">
      <c r="A952" s="296" t="inlineStr">
        <is>
          <t>TETEU</t>
        </is>
      </c>
      <c r="B952" s="296" t="inlineStr">
        <is>
          <t>AGUA</t>
        </is>
      </c>
      <c r="C952" s="296" t="inlineStr">
        <is>
          <t>T-045</t>
        </is>
      </c>
      <c r="D952" s="349" t="inlineStr">
        <is>
          <t>PI 47</t>
        </is>
      </c>
      <c r="E952" s="349" t="inlineStr">
        <is>
          <t>PI 48</t>
        </is>
      </c>
      <c r="F952" s="349" t="n">
        <v>0.22</v>
      </c>
      <c r="G952" s="349" t="inlineStr">
        <is>
          <t>200</t>
        </is>
      </c>
      <c r="H952" s="349" t="inlineStr">
        <is>
          <t>Tubo PVC</t>
        </is>
      </c>
      <c r="I952" s="345" t="n">
        <v>0.6</v>
      </c>
      <c r="J952" s="349" t="n">
        <v>0.11</v>
      </c>
      <c r="K952" s="349" t="n">
        <v>8.055</v>
      </c>
      <c r="L952" s="349" t="inlineStr">
        <is>
          <t>PENDENTE</t>
        </is>
      </c>
    </row>
    <row r="953" ht="15" customHeight="1" s="290">
      <c r="A953" s="295" t="inlineStr">
        <is>
          <t>TETEU</t>
        </is>
      </c>
      <c r="B953" s="295" t="inlineStr">
        <is>
          <t>AGUA</t>
        </is>
      </c>
      <c r="C953" s="295" t="inlineStr">
        <is>
          <t>T-046</t>
        </is>
      </c>
      <c r="D953" s="334" t="inlineStr">
        <is>
          <t>PI 48</t>
        </is>
      </c>
      <c r="E953" s="334" t="inlineStr">
        <is>
          <t>PI 49</t>
        </is>
      </c>
      <c r="F953" s="334" t="n">
        <v>0.17</v>
      </c>
      <c r="G953" s="334" t="inlineStr">
        <is>
          <t>200</t>
        </is>
      </c>
      <c r="H953" s="334" t="inlineStr">
        <is>
          <t>Tubo PVC</t>
        </is>
      </c>
      <c r="I953" s="340" t="n">
        <v>1.05</v>
      </c>
      <c r="J953" s="334" t="n">
        <v>0.14</v>
      </c>
      <c r="K953" s="334" t="n">
        <v>9.352941</v>
      </c>
      <c r="L953" s="334" t="inlineStr">
        <is>
          <t>PENDENTE</t>
        </is>
      </c>
    </row>
    <row r="954" ht="15" customHeight="1" s="290">
      <c r="A954" s="296" t="inlineStr">
        <is>
          <t>TETEU</t>
        </is>
      </c>
      <c r="B954" s="296" t="inlineStr">
        <is>
          <t>AGUA</t>
        </is>
      </c>
      <c r="C954" s="296" t="inlineStr">
        <is>
          <t>T-047</t>
        </is>
      </c>
      <c r="D954" s="349" t="inlineStr">
        <is>
          <t>PI 49</t>
        </is>
      </c>
      <c r="E954" s="349" t="inlineStr">
        <is>
          <t>PI 50</t>
        </is>
      </c>
      <c r="F954" s="349" t="n">
        <v>1.2</v>
      </c>
      <c r="G954" s="349" t="inlineStr">
        <is>
          <t>200</t>
        </is>
      </c>
      <c r="H954" s="349" t="inlineStr">
        <is>
          <t>Tubo PVC</t>
        </is>
      </c>
      <c r="I954" s="345" t="n">
        <v>1.05</v>
      </c>
      <c r="J954" s="349" t="n">
        <v>1.01</v>
      </c>
      <c r="K954" s="349" t="n">
        <v>0.11</v>
      </c>
      <c r="L954" s="349" t="inlineStr">
        <is>
          <t>PENDENTE</t>
        </is>
      </c>
    </row>
    <row r="955" ht="15" customHeight="1" s="290">
      <c r="A955" s="295" t="inlineStr">
        <is>
          <t>TETEU</t>
        </is>
      </c>
      <c r="B955" s="295" t="inlineStr">
        <is>
          <t>AGUA</t>
        </is>
      </c>
      <c r="C955" s="295" t="inlineStr">
        <is>
          <t>T-048</t>
        </is>
      </c>
      <c r="D955" s="334" t="inlineStr">
        <is>
          <t>PI 50</t>
        </is>
      </c>
      <c r="E955" s="334" t="inlineStr">
        <is>
          <t>PI 51</t>
        </is>
      </c>
      <c r="F955" s="334" t="n">
        <v>0.9399999999999999</v>
      </c>
      <c r="G955" s="334" t="inlineStr">
        <is>
          <t>200</t>
        </is>
      </c>
      <c r="H955" s="334" t="inlineStr">
        <is>
          <t>Tubo PVC</t>
        </is>
      </c>
      <c r="I955" s="340" t="n">
        <v>0.6</v>
      </c>
      <c r="J955" s="334" t="n">
        <v>0.45</v>
      </c>
      <c r="K955" s="334" t="n">
        <v>2.38883</v>
      </c>
      <c r="L955" s="334" t="inlineStr">
        <is>
          <t>PENDENTE</t>
        </is>
      </c>
    </row>
    <row r="956" ht="15" customHeight="1" s="290">
      <c r="A956" s="296" t="inlineStr">
        <is>
          <t>TETEU</t>
        </is>
      </c>
      <c r="B956" s="296" t="inlineStr">
        <is>
          <t>AGUA</t>
        </is>
      </c>
      <c r="C956" s="296" t="inlineStr">
        <is>
          <t>T-049</t>
        </is>
      </c>
      <c r="D956" s="349" t="inlineStr">
        <is>
          <t>PI 51</t>
        </is>
      </c>
      <c r="E956" s="349" t="inlineStr">
        <is>
          <t>PI 52</t>
        </is>
      </c>
      <c r="F956" s="349" t="n">
        <v>0.82</v>
      </c>
      <c r="G956" s="349" t="inlineStr">
        <is>
          <t>200</t>
        </is>
      </c>
      <c r="H956" s="349" t="inlineStr">
        <is>
          <t>Tubo PVC</t>
        </is>
      </c>
      <c r="I956" s="345" t="n">
        <v>0.6</v>
      </c>
      <c r="J956" s="349" t="n">
        <v>0.39</v>
      </c>
      <c r="K956" s="349" t="n">
        <v>1.208902</v>
      </c>
      <c r="L956" s="349" t="inlineStr">
        <is>
          <t>PENDENTE</t>
        </is>
      </c>
    </row>
    <row r="957" ht="15" customHeight="1" s="290">
      <c r="A957" s="295" t="inlineStr">
        <is>
          <t>TETEU</t>
        </is>
      </c>
      <c r="B957" s="295" t="inlineStr">
        <is>
          <t>AGUA</t>
        </is>
      </c>
      <c r="C957" s="295" t="inlineStr">
        <is>
          <t>T-050</t>
        </is>
      </c>
      <c r="D957" s="334" t="inlineStr">
        <is>
          <t>PI 52</t>
        </is>
      </c>
      <c r="E957" s="334" t="inlineStr">
        <is>
          <t>PI 53</t>
        </is>
      </c>
      <c r="F957" s="334" t="n">
        <v>1.1</v>
      </c>
      <c r="G957" s="334" t="inlineStr">
        <is>
          <t>200</t>
        </is>
      </c>
      <c r="H957" s="334" t="inlineStr">
        <is>
          <t>Tubo PVC</t>
        </is>
      </c>
      <c r="I957" s="340" t="n">
        <v>0.6</v>
      </c>
      <c r="J957" s="334" t="n">
        <v>0.53</v>
      </c>
      <c r="K957" s="334" t="n">
        <v>7.836545</v>
      </c>
      <c r="L957" s="334" t="inlineStr">
        <is>
          <t>PENDENTE</t>
        </is>
      </c>
    </row>
    <row r="958" ht="15" customHeight="1" s="290">
      <c r="A958" s="296" t="inlineStr">
        <is>
          <t>TETEU</t>
        </is>
      </c>
      <c r="B958" s="296" t="inlineStr">
        <is>
          <t>AGUA</t>
        </is>
      </c>
      <c r="C958" s="296" t="inlineStr">
        <is>
          <t>T-051</t>
        </is>
      </c>
      <c r="D958" s="349" t="inlineStr">
        <is>
          <t>PI 53</t>
        </is>
      </c>
      <c r="E958" s="349" t="inlineStr">
        <is>
          <t>PI 07</t>
        </is>
      </c>
      <c r="F958" s="349" t="n">
        <v>0.3</v>
      </c>
      <c r="G958" s="349" t="inlineStr">
        <is>
          <t>200</t>
        </is>
      </c>
      <c r="H958" s="349" t="inlineStr">
        <is>
          <t>Tubo PVC</t>
        </is>
      </c>
      <c r="I958" s="345" t="n">
        <v>0.6</v>
      </c>
      <c r="J958" s="349" t="n">
        <v>0.14</v>
      </c>
      <c r="K958" s="349" t="n">
        <v>5.087667</v>
      </c>
      <c r="L958" s="349" t="inlineStr">
        <is>
          <t>PENDENTE</t>
        </is>
      </c>
    </row>
    <row r="959" ht="15" customHeight="1" s="290">
      <c r="A959" s="295" t="inlineStr">
        <is>
          <t>TETEU</t>
        </is>
      </c>
      <c r="B959" s="295" t="inlineStr">
        <is>
          <t>AGUA</t>
        </is>
      </c>
      <c r="C959" s="295" t="inlineStr">
        <is>
          <t>T-052</t>
        </is>
      </c>
      <c r="D959" s="334" t="inlineStr">
        <is>
          <t>PI 52</t>
        </is>
      </c>
      <c r="E959" s="334" t="inlineStr">
        <is>
          <t>PI 54</t>
        </is>
      </c>
      <c r="F959" s="334" t="n">
        <v>0.23</v>
      </c>
      <c r="G959" s="334" t="inlineStr">
        <is>
          <t>200</t>
        </is>
      </c>
      <c r="H959" s="334" t="inlineStr">
        <is>
          <t>Tubo PVC</t>
        </is>
      </c>
      <c r="I959" s="340" t="n">
        <v>0.6</v>
      </c>
      <c r="J959" s="334" t="n">
        <v>0.11</v>
      </c>
      <c r="K959" s="334" t="n">
        <v>12.53087</v>
      </c>
      <c r="L959" s="334" t="inlineStr">
        <is>
          <t>PENDENTE</t>
        </is>
      </c>
    </row>
    <row r="960" ht="15" customHeight="1" s="290">
      <c r="A960" s="296" t="inlineStr">
        <is>
          <t>TETEU</t>
        </is>
      </c>
      <c r="B960" s="296" t="inlineStr">
        <is>
          <t>AGUA</t>
        </is>
      </c>
      <c r="C960" s="296" t="inlineStr">
        <is>
          <t>T-053</t>
        </is>
      </c>
      <c r="D960" s="349" t="inlineStr">
        <is>
          <t>PI 54</t>
        </is>
      </c>
      <c r="E960" s="349" t="inlineStr">
        <is>
          <t>PI 55</t>
        </is>
      </c>
      <c r="F960" s="349" t="n">
        <v>0.78</v>
      </c>
      <c r="G960" s="349" t="inlineStr">
        <is>
          <t>200</t>
        </is>
      </c>
      <c r="H960" s="349" t="inlineStr">
        <is>
          <t>Tubo PVC</t>
        </is>
      </c>
      <c r="I960" s="345" t="n">
        <v>0.6</v>
      </c>
      <c r="J960" s="349" t="n">
        <v>0.37</v>
      </c>
      <c r="K960" s="349" t="n">
        <v>4.306026</v>
      </c>
      <c r="L960" s="349" t="inlineStr">
        <is>
          <t>PENDENTE</t>
        </is>
      </c>
    </row>
    <row r="961" ht="15" customHeight="1" s="290">
      <c r="A961" s="295" t="inlineStr">
        <is>
          <t>TETEU</t>
        </is>
      </c>
      <c r="B961" s="295" t="inlineStr">
        <is>
          <t>AGUA</t>
        </is>
      </c>
      <c r="C961" s="295" t="inlineStr">
        <is>
          <t>T-054</t>
        </is>
      </c>
      <c r="D961" s="334" t="inlineStr">
        <is>
          <t>PI 55</t>
        </is>
      </c>
      <c r="E961" s="334" t="inlineStr">
        <is>
          <t>PI 56</t>
        </is>
      </c>
      <c r="F961" s="334" t="n">
        <v>1.01</v>
      </c>
      <c r="G961" s="334" t="inlineStr">
        <is>
          <t>200</t>
        </is>
      </c>
      <c r="H961" s="334" t="inlineStr">
        <is>
          <t>Tubo PVC</t>
        </is>
      </c>
      <c r="I961" s="340" t="n">
        <v>0.6</v>
      </c>
      <c r="J961" s="334" t="n">
        <v>0.48</v>
      </c>
      <c r="K961" s="334" t="n">
        <v>1.68604</v>
      </c>
      <c r="L961" s="334" t="inlineStr">
        <is>
          <t>PENDENTE</t>
        </is>
      </c>
    </row>
    <row r="962" ht="15" customHeight="1" s="290">
      <c r="A962" s="296" t="inlineStr">
        <is>
          <t>TETEU</t>
        </is>
      </c>
      <c r="B962" s="296" t="inlineStr">
        <is>
          <t>AGUA</t>
        </is>
      </c>
      <c r="C962" s="296" t="inlineStr">
        <is>
          <t>T-055</t>
        </is>
      </c>
      <c r="D962" s="349" t="inlineStr">
        <is>
          <t>PI 56</t>
        </is>
      </c>
      <c r="E962" s="349" t="inlineStr">
        <is>
          <t>PI 57</t>
        </is>
      </c>
      <c r="F962" s="349" t="n">
        <v>0.19</v>
      </c>
      <c r="G962" s="349" t="inlineStr">
        <is>
          <t>200</t>
        </is>
      </c>
      <c r="H962" s="349" t="inlineStr">
        <is>
          <t>Tubo PVC</t>
        </is>
      </c>
      <c r="I962" s="345" t="n">
        <v>0.6</v>
      </c>
      <c r="J962" s="349" t="n">
        <v>0.09</v>
      </c>
      <c r="K962" s="349" t="n">
        <v>5.495789</v>
      </c>
      <c r="L962" s="349" t="inlineStr">
        <is>
          <t>PENDENTE</t>
        </is>
      </c>
    </row>
    <row r="963" ht="15" customHeight="1" s="290">
      <c r="A963" s="295" t="inlineStr">
        <is>
          <t>TETEU</t>
        </is>
      </c>
      <c r="B963" s="295" t="inlineStr">
        <is>
          <t>AGUA</t>
        </is>
      </c>
      <c r="C963" s="295" t="inlineStr">
        <is>
          <t>T-056</t>
        </is>
      </c>
      <c r="D963" s="334" t="inlineStr">
        <is>
          <t>PI 57</t>
        </is>
      </c>
      <c r="E963" s="334" t="inlineStr">
        <is>
          <t>PI 58</t>
        </is>
      </c>
      <c r="F963" s="334" t="n">
        <v>0.24</v>
      </c>
      <c r="G963" s="334" t="inlineStr">
        <is>
          <t>200</t>
        </is>
      </c>
      <c r="H963" s="334" t="inlineStr">
        <is>
          <t>Tubo PVC</t>
        </is>
      </c>
      <c r="I963" s="340" t="n">
        <v>0.6</v>
      </c>
      <c r="J963" s="334" t="n">
        <v>0.12</v>
      </c>
      <c r="K963" s="334" t="n">
        <v>1.297083</v>
      </c>
      <c r="L963" s="334" t="inlineStr">
        <is>
          <t>PENDENTE</t>
        </is>
      </c>
    </row>
    <row r="964" ht="15" customHeight="1" s="290">
      <c r="A964" s="296" t="inlineStr">
        <is>
          <t>TETEU</t>
        </is>
      </c>
      <c r="B964" s="296" t="inlineStr">
        <is>
          <t>AGUA</t>
        </is>
      </c>
      <c r="C964" s="296" t="inlineStr">
        <is>
          <t>T-057</t>
        </is>
      </c>
      <c r="D964" s="349" t="inlineStr">
        <is>
          <t>PI 58</t>
        </is>
      </c>
      <c r="E964" s="349" t="inlineStr">
        <is>
          <t>PI 59</t>
        </is>
      </c>
      <c r="F964" s="349" t="n">
        <v>0.35</v>
      </c>
      <c r="G964" s="349" t="inlineStr">
        <is>
          <t>200</t>
        </is>
      </c>
      <c r="H964" s="349" t="inlineStr">
        <is>
          <t>Tubo PVC</t>
        </is>
      </c>
      <c r="I964" s="345" t="n">
        <v>0.6</v>
      </c>
      <c r="J964" s="349" t="n">
        <v>0.17</v>
      </c>
      <c r="K964" s="349" t="n">
        <v>9.295714</v>
      </c>
      <c r="L964" s="349" t="inlineStr">
        <is>
          <t>PENDENTE</t>
        </is>
      </c>
    </row>
    <row r="965" ht="15" customHeight="1" s="290">
      <c r="A965" s="295" t="inlineStr">
        <is>
          <t>TETEU</t>
        </is>
      </c>
      <c r="B965" s="295" t="inlineStr">
        <is>
          <t>AGUA</t>
        </is>
      </c>
      <c r="C965" s="295" t="inlineStr">
        <is>
          <t>T-058</t>
        </is>
      </c>
      <c r="D965" s="334" t="inlineStr">
        <is>
          <t>PI 59</t>
        </is>
      </c>
      <c r="E965" s="334" t="inlineStr">
        <is>
          <t>PI 60</t>
        </is>
      </c>
      <c r="F965" s="334" t="n">
        <v>0.29</v>
      </c>
      <c r="G965" s="334" t="inlineStr">
        <is>
          <t>200</t>
        </is>
      </c>
      <c r="H965" s="334" t="inlineStr">
        <is>
          <t>Tubo PVC</t>
        </is>
      </c>
      <c r="I965" s="340" t="n">
        <v>0.6</v>
      </c>
      <c r="J965" s="334" t="n">
        <v>0.14</v>
      </c>
      <c r="K965" s="334" t="n">
        <v>4.546207</v>
      </c>
      <c r="L965" s="334" t="inlineStr">
        <is>
          <t>PENDENTE</t>
        </is>
      </c>
    </row>
    <row r="966" ht="15" customHeight="1" s="290">
      <c r="A966" s="296" t="inlineStr">
        <is>
          <t>TETEU</t>
        </is>
      </c>
      <c r="B966" s="296" t="inlineStr">
        <is>
          <t>AGUA</t>
        </is>
      </c>
      <c r="C966" s="296" t="inlineStr">
        <is>
          <t>T-059</t>
        </is>
      </c>
      <c r="D966" s="349" t="inlineStr">
        <is>
          <t>PI 60</t>
        </is>
      </c>
      <c r="E966" s="349" t="inlineStr">
        <is>
          <t>PI 61</t>
        </is>
      </c>
      <c r="F966" s="349" t="n">
        <v>0.2</v>
      </c>
      <c r="G966" s="349" t="inlineStr">
        <is>
          <t>200</t>
        </is>
      </c>
      <c r="H966" s="349" t="inlineStr">
        <is>
          <t>Tubo PVC</t>
        </is>
      </c>
      <c r="I966" s="345" t="n">
        <v>1.02</v>
      </c>
      <c r="J966" s="349" t="n">
        <v>0.16</v>
      </c>
      <c r="K966" s="349" t="n">
        <v>0.16</v>
      </c>
      <c r="L966" s="349" t="inlineStr">
        <is>
          <t>PENDENTE</t>
        </is>
      </c>
    </row>
    <row r="967" ht="15" customHeight="1" s="290">
      <c r="A967" s="295" t="inlineStr">
        <is>
          <t>TETEU</t>
        </is>
      </c>
      <c r="B967" s="295" t="inlineStr">
        <is>
          <t>AGUA</t>
        </is>
      </c>
      <c r="C967" s="295" t="inlineStr">
        <is>
          <t>T-060</t>
        </is>
      </c>
      <c r="D967" s="334" t="inlineStr">
        <is>
          <t>PI 61</t>
        </is>
      </c>
      <c r="E967" s="334" t="inlineStr">
        <is>
          <t>PI 62</t>
        </is>
      </c>
      <c r="F967" s="334" t="n">
        <v>0.21</v>
      </c>
      <c r="G967" s="334" t="inlineStr">
        <is>
          <t>200</t>
        </is>
      </c>
      <c r="H967" s="334" t="inlineStr">
        <is>
          <t>Tubo PVC</t>
        </is>
      </c>
      <c r="I967" s="340" t="n">
        <v>1.33</v>
      </c>
      <c r="J967" s="334" t="n">
        <v>0.22</v>
      </c>
      <c r="K967" s="334" t="n">
        <v>0.158571</v>
      </c>
      <c r="L967" s="334" t="inlineStr">
        <is>
          <t>PENDENTE</t>
        </is>
      </c>
    </row>
    <row r="968" ht="15" customHeight="1" s="290">
      <c r="A968" s="296" t="inlineStr">
        <is>
          <t>TETEU</t>
        </is>
      </c>
      <c r="B968" s="296" t="inlineStr">
        <is>
          <t>AGUA</t>
        </is>
      </c>
      <c r="C968" s="296" t="inlineStr">
        <is>
          <t>T-061</t>
        </is>
      </c>
      <c r="D968" s="349" t="inlineStr">
        <is>
          <t>PI 62</t>
        </is>
      </c>
      <c r="E968" s="349" t="inlineStr">
        <is>
          <t>PI 11</t>
        </is>
      </c>
      <c r="F968" s="349" t="n">
        <v>0.29</v>
      </c>
      <c r="G968" s="349" t="inlineStr">
        <is>
          <t>200</t>
        </is>
      </c>
      <c r="H968" s="349" t="inlineStr">
        <is>
          <t>Tubo PVC</t>
        </is>
      </c>
      <c r="I968" s="345" t="n">
        <v>0.91</v>
      </c>
      <c r="J968" s="349" t="n">
        <v>0.21</v>
      </c>
      <c r="K968" s="349" t="n">
        <v>3.557241</v>
      </c>
      <c r="L968" s="349" t="inlineStr">
        <is>
          <t>PENDENTE</t>
        </is>
      </c>
    </row>
    <row r="969" ht="15" customHeight="1" s="290">
      <c r="A969" s="295" t="inlineStr">
        <is>
          <t>TETEU</t>
        </is>
      </c>
      <c r="B969" s="295" t="inlineStr">
        <is>
          <t>AGUA</t>
        </is>
      </c>
      <c r="C969" s="295" t="inlineStr">
        <is>
          <t>T-062</t>
        </is>
      </c>
      <c r="D969" s="334" t="inlineStr">
        <is>
          <t>PI 55</t>
        </is>
      </c>
      <c r="E969" s="334" t="inlineStr">
        <is>
          <t>PI 63</t>
        </is>
      </c>
      <c r="F969" s="334" t="n">
        <v>0.23</v>
      </c>
      <c r="G969" s="334" t="inlineStr">
        <is>
          <t>200</t>
        </is>
      </c>
      <c r="H969" s="334" t="inlineStr">
        <is>
          <t>Tubo PVC</t>
        </is>
      </c>
      <c r="I969" s="340" t="n">
        <v>0.6</v>
      </c>
      <c r="J969" s="334" t="n">
        <v>0.11</v>
      </c>
      <c r="K969" s="334" t="n">
        <v>1.995652</v>
      </c>
      <c r="L969" s="334" t="inlineStr">
        <is>
          <t>PENDENTE</t>
        </is>
      </c>
    </row>
    <row r="970" ht="15" customHeight="1" s="290">
      <c r="A970" s="296" t="inlineStr">
        <is>
          <t>TETEU</t>
        </is>
      </c>
      <c r="B970" s="296" t="inlineStr">
        <is>
          <t>AGUA</t>
        </is>
      </c>
      <c r="C970" s="296" t="inlineStr">
        <is>
          <t>T-063</t>
        </is>
      </c>
      <c r="D970" s="349" t="inlineStr">
        <is>
          <t>PI 63</t>
        </is>
      </c>
      <c r="E970" s="349" t="inlineStr">
        <is>
          <t>PI 64</t>
        </is>
      </c>
      <c r="F970" s="349" t="n">
        <v>0.15</v>
      </c>
      <c r="G970" s="349" t="inlineStr">
        <is>
          <t>200</t>
        </is>
      </c>
      <c r="H970" s="349" t="inlineStr">
        <is>
          <t>Tubo PVC</t>
        </is>
      </c>
      <c r="I970" s="345" t="n">
        <v>0.6</v>
      </c>
      <c r="J970" s="349" t="n">
        <v>0.07000000000000001</v>
      </c>
      <c r="K970" s="349" t="n">
        <v>4.178667</v>
      </c>
      <c r="L970" s="349" t="inlineStr">
        <is>
          <t>PENDENTE</t>
        </is>
      </c>
    </row>
    <row r="971" ht="15" customHeight="1" s="290">
      <c r="A971" s="295" t="inlineStr">
        <is>
          <t>TETEU</t>
        </is>
      </c>
      <c r="B971" s="295" t="inlineStr">
        <is>
          <t>AGUA</t>
        </is>
      </c>
      <c r="C971" s="295" t="inlineStr">
        <is>
          <t>T-064</t>
        </is>
      </c>
      <c r="D971" s="334" t="inlineStr">
        <is>
          <t>PI 64</t>
        </is>
      </c>
      <c r="E971" s="334" t="inlineStr">
        <is>
          <t>PI 65</t>
        </is>
      </c>
      <c r="F971" s="334" t="n">
        <v>0.18</v>
      </c>
      <c r="G971" s="334" t="inlineStr">
        <is>
          <t>200</t>
        </is>
      </c>
      <c r="H971" s="334" t="inlineStr">
        <is>
          <t>Tubo PVC</t>
        </is>
      </c>
      <c r="I971" s="340" t="n">
        <v>0.6</v>
      </c>
      <c r="J971" s="334" t="n">
        <v>0.09</v>
      </c>
      <c r="K971" s="334" t="n">
        <v>6.474444</v>
      </c>
      <c r="L971" s="334" t="inlineStr">
        <is>
          <t>PENDENTE</t>
        </is>
      </c>
    </row>
    <row r="972" ht="15" customHeight="1" s="290">
      <c r="A972" s="296" t="inlineStr">
        <is>
          <t>TETEU</t>
        </is>
      </c>
      <c r="B972" s="296" t="inlineStr">
        <is>
          <t>AGUA</t>
        </is>
      </c>
      <c r="C972" s="296" t="inlineStr">
        <is>
          <t>T-065</t>
        </is>
      </c>
      <c r="D972" s="349" t="inlineStr">
        <is>
          <t>PI 65</t>
        </is>
      </c>
      <c r="E972" s="349" t="inlineStr">
        <is>
          <t>PI 66</t>
        </is>
      </c>
      <c r="F972" s="349" t="n">
        <v>0.39</v>
      </c>
      <c r="G972" s="349" t="inlineStr">
        <is>
          <t>200</t>
        </is>
      </c>
      <c r="H972" s="349" t="inlineStr">
        <is>
          <t>Tubo PVC</t>
        </is>
      </c>
      <c r="I972" s="345" t="n">
        <v>0.6</v>
      </c>
      <c r="J972" s="349" t="n">
        <v>0.19</v>
      </c>
      <c r="K972" s="349" t="n">
        <v>5.18</v>
      </c>
      <c r="L972" s="349" t="inlineStr">
        <is>
          <t>PENDENTE</t>
        </is>
      </c>
    </row>
    <row r="973" ht="15" customHeight="1" s="290">
      <c r="A973" s="295" t="inlineStr">
        <is>
          <t>TETEU</t>
        </is>
      </c>
      <c r="B973" s="295" t="inlineStr">
        <is>
          <t>AGUA</t>
        </is>
      </c>
      <c r="C973" s="295" t="inlineStr">
        <is>
          <t>T-066</t>
        </is>
      </c>
      <c r="D973" s="334" t="inlineStr">
        <is>
          <t>PI 66</t>
        </is>
      </c>
      <c r="E973" s="334" t="inlineStr">
        <is>
          <t>PI 67</t>
        </is>
      </c>
      <c r="F973" s="334" t="n">
        <v>1.23</v>
      </c>
      <c r="G973" s="334" t="inlineStr">
        <is>
          <t>200</t>
        </is>
      </c>
      <c r="H973" s="334" t="inlineStr">
        <is>
          <t>Tubo PVC</t>
        </is>
      </c>
      <c r="I973" s="340" t="n">
        <v>0.6</v>
      </c>
      <c r="J973" s="334" t="n">
        <v>0.59</v>
      </c>
      <c r="K973" s="334" t="n">
        <v>4.143659</v>
      </c>
      <c r="L973" s="334" t="inlineStr">
        <is>
          <t>PENDENTE</t>
        </is>
      </c>
    </row>
    <row r="974" ht="15" customHeight="1" s="290">
      <c r="A974" s="296" t="inlineStr">
        <is>
          <t>TETEU</t>
        </is>
      </c>
      <c r="B974" s="296" t="inlineStr">
        <is>
          <t>AGUA</t>
        </is>
      </c>
      <c r="C974" s="296" t="inlineStr">
        <is>
          <t>T-067</t>
        </is>
      </c>
      <c r="D974" s="349" t="inlineStr">
        <is>
          <t>PI 67</t>
        </is>
      </c>
      <c r="E974" s="349" t="inlineStr">
        <is>
          <t>PI 68</t>
        </is>
      </c>
      <c r="F974" s="349" t="n">
        <v>0.8100000000000001</v>
      </c>
      <c r="G974" s="349" t="inlineStr">
        <is>
          <t>200</t>
        </is>
      </c>
      <c r="H974" s="349" t="inlineStr">
        <is>
          <t>Tubo PVC</t>
        </is>
      </c>
      <c r="I974" s="345" t="n">
        <v>0.6</v>
      </c>
      <c r="J974" s="349" t="n">
        <v>0.39</v>
      </c>
      <c r="K974" s="349" t="n">
        <v>5.923086</v>
      </c>
      <c r="L974" s="349" t="inlineStr">
        <is>
          <t>PENDENTE</t>
        </is>
      </c>
    </row>
    <row r="975" ht="15" customHeight="1" s="290">
      <c r="A975" s="295" t="inlineStr">
        <is>
          <t>TETEU</t>
        </is>
      </c>
      <c r="B975" s="295" t="inlineStr">
        <is>
          <t>AGUA</t>
        </is>
      </c>
      <c r="C975" s="295" t="inlineStr">
        <is>
          <t>T-068</t>
        </is>
      </c>
      <c r="D975" s="334" t="inlineStr">
        <is>
          <t>PI 68</t>
        </is>
      </c>
      <c r="E975" s="334" t="inlineStr">
        <is>
          <t>PI 69</t>
        </is>
      </c>
      <c r="F975" s="334" t="n">
        <v>0.27</v>
      </c>
      <c r="G975" s="334" t="inlineStr">
        <is>
          <t>200</t>
        </is>
      </c>
      <c r="H975" s="334" t="inlineStr">
        <is>
          <t>Tubo PVC</t>
        </is>
      </c>
      <c r="I975" s="340" t="n">
        <v>0.6</v>
      </c>
      <c r="J975" s="334" t="n">
        <v>0.13</v>
      </c>
      <c r="K975" s="334" t="n">
        <v>8.544074</v>
      </c>
      <c r="L975" s="334" t="inlineStr">
        <is>
          <t>PENDENTE</t>
        </is>
      </c>
    </row>
    <row r="976" ht="15" customHeight="1" s="290">
      <c r="A976" s="296" t="inlineStr">
        <is>
          <t>TETEU</t>
        </is>
      </c>
      <c r="B976" s="296" t="inlineStr">
        <is>
          <t>AGUA</t>
        </is>
      </c>
      <c r="C976" s="296" t="inlineStr">
        <is>
          <t>T-069</t>
        </is>
      </c>
      <c r="D976" s="349" t="inlineStr">
        <is>
          <t>PI 69</t>
        </is>
      </c>
      <c r="E976" s="349" t="inlineStr">
        <is>
          <t>PI 70</t>
        </is>
      </c>
      <c r="F976" s="349" t="n">
        <v>0.29</v>
      </c>
      <c r="G976" s="349" t="inlineStr">
        <is>
          <t>200</t>
        </is>
      </c>
      <c r="H976" s="349" t="inlineStr">
        <is>
          <t>Tubo PVC</t>
        </is>
      </c>
      <c r="I976" s="345" t="n">
        <v>0.6</v>
      </c>
      <c r="J976" s="349" t="n">
        <v>0.14</v>
      </c>
      <c r="K976" s="349" t="n">
        <v>9.240690000000001</v>
      </c>
      <c r="L976" s="349" t="inlineStr">
        <is>
          <t>PENDENTE</t>
        </is>
      </c>
    </row>
    <row r="977" ht="15" customHeight="1" s="290">
      <c r="A977" s="295" t="inlineStr">
        <is>
          <t>TETEU</t>
        </is>
      </c>
      <c r="B977" s="295" t="inlineStr">
        <is>
          <t>AGUA</t>
        </is>
      </c>
      <c r="C977" s="295" t="inlineStr">
        <is>
          <t>T-070</t>
        </is>
      </c>
      <c r="D977" s="334" t="inlineStr">
        <is>
          <t>PI 70</t>
        </is>
      </c>
      <c r="E977" s="334" t="inlineStr">
        <is>
          <t>PI 71</t>
        </is>
      </c>
      <c r="F977" s="334" t="n">
        <v>0.46</v>
      </c>
      <c r="G977" s="334" t="inlineStr">
        <is>
          <t>200</t>
        </is>
      </c>
      <c r="H977" s="334" t="inlineStr">
        <is>
          <t>Tubo PVC</t>
        </is>
      </c>
      <c r="I977" s="340" t="n">
        <v>0.6</v>
      </c>
      <c r="J977" s="334" t="n">
        <v>0.22</v>
      </c>
      <c r="K977" s="334" t="n">
        <v>8.392391</v>
      </c>
      <c r="L977" s="334" t="inlineStr">
        <is>
          <t>PENDENTE</t>
        </is>
      </c>
    </row>
    <row r="978" ht="15" customHeight="1" s="290">
      <c r="A978" s="296" t="inlineStr">
        <is>
          <t>TETEU</t>
        </is>
      </c>
      <c r="B978" s="296" t="inlineStr">
        <is>
          <t>AGUA</t>
        </is>
      </c>
      <c r="C978" s="296" t="inlineStr">
        <is>
          <t>T-071</t>
        </is>
      </c>
      <c r="D978" s="349" t="inlineStr">
        <is>
          <t>PI 71</t>
        </is>
      </c>
      <c r="E978" s="349" t="inlineStr">
        <is>
          <t>PI 72</t>
        </is>
      </c>
      <c r="F978" s="349" t="n">
        <v>1.11</v>
      </c>
      <c r="G978" s="349" t="inlineStr">
        <is>
          <t>200</t>
        </is>
      </c>
      <c r="H978" s="349" t="inlineStr">
        <is>
          <t>Tubo PVC</t>
        </is>
      </c>
      <c r="I978" s="345" t="n">
        <v>0.6</v>
      </c>
      <c r="J978" s="349" t="n">
        <v>0.53</v>
      </c>
      <c r="K978" s="349" t="n">
        <v>7.14018</v>
      </c>
      <c r="L978" s="349" t="inlineStr">
        <is>
          <t>PENDENTE</t>
        </is>
      </c>
    </row>
    <row r="979" ht="15" customHeight="1" s="290">
      <c r="A979" s="295" t="inlineStr">
        <is>
          <t>TETEU</t>
        </is>
      </c>
      <c r="B979" s="295" t="inlineStr">
        <is>
          <t>AGUA</t>
        </is>
      </c>
      <c r="C979" s="295" t="inlineStr">
        <is>
          <t>T-072</t>
        </is>
      </c>
      <c r="D979" s="334" t="inlineStr">
        <is>
          <t>PI 72</t>
        </is>
      </c>
      <c r="E979" s="334" t="inlineStr">
        <is>
          <t>PI 73</t>
        </is>
      </c>
      <c r="F979" s="334" t="n">
        <v>0.63</v>
      </c>
      <c r="G979" s="334" t="inlineStr">
        <is>
          <t>200</t>
        </is>
      </c>
      <c r="H979" s="334" t="inlineStr">
        <is>
          <t>Tubo PVC</t>
        </is>
      </c>
      <c r="I979" s="340" t="n">
        <v>0.6</v>
      </c>
      <c r="J979" s="334" t="n">
        <v>0.3</v>
      </c>
      <c r="K979" s="334" t="n">
        <v>4.922381</v>
      </c>
      <c r="L979" s="334" t="inlineStr">
        <is>
          <t>PENDENTE</t>
        </is>
      </c>
    </row>
    <row r="980" ht="15" customHeight="1" s="290">
      <c r="A980" s="296" t="inlineStr">
        <is>
          <t>TETEU</t>
        </is>
      </c>
      <c r="B980" s="296" t="inlineStr">
        <is>
          <t>AGUA</t>
        </is>
      </c>
      <c r="C980" s="296" t="inlineStr">
        <is>
          <t>T-073</t>
        </is>
      </c>
      <c r="D980" s="349" t="inlineStr">
        <is>
          <t>PI 73</t>
        </is>
      </c>
      <c r="E980" s="349" t="inlineStr">
        <is>
          <t>PI 74</t>
        </is>
      </c>
      <c r="F980" s="349" t="n">
        <v>0.67</v>
      </c>
      <c r="G980" s="349" t="inlineStr">
        <is>
          <t>200</t>
        </is>
      </c>
      <c r="H980" s="349" t="inlineStr">
        <is>
          <t>Tubo PVC</t>
        </is>
      </c>
      <c r="I980" s="345" t="n">
        <v>0.6</v>
      </c>
      <c r="J980" s="349" t="n">
        <v>0.32</v>
      </c>
      <c r="K980" s="349" t="n">
        <v>6.392388</v>
      </c>
      <c r="L980" s="349" t="inlineStr">
        <is>
          <t>PENDENTE</t>
        </is>
      </c>
    </row>
    <row r="981" ht="15" customHeight="1" s="290">
      <c r="A981" s="295" t="inlineStr">
        <is>
          <t>TETEU</t>
        </is>
      </c>
      <c r="B981" s="295" t="inlineStr">
        <is>
          <t>AGUA</t>
        </is>
      </c>
      <c r="C981" s="295" t="inlineStr">
        <is>
          <t>T-074</t>
        </is>
      </c>
      <c r="D981" s="334" t="inlineStr">
        <is>
          <t>PI 74</t>
        </is>
      </c>
      <c r="E981" s="334" t="inlineStr">
        <is>
          <t>PI 75</t>
        </is>
      </c>
      <c r="F981" s="334" t="n">
        <v>1.17</v>
      </c>
      <c r="G981" s="334" t="inlineStr">
        <is>
          <t>200</t>
        </is>
      </c>
      <c r="H981" s="334" t="inlineStr">
        <is>
          <t>Tubo PVC</t>
        </is>
      </c>
      <c r="I981" s="340" t="n">
        <v>0.6</v>
      </c>
      <c r="J981" s="334" t="n">
        <v>0.5600000000000001</v>
      </c>
      <c r="K981" s="334" t="n">
        <v>1.230684</v>
      </c>
      <c r="L981" s="334" t="inlineStr">
        <is>
          <t>PENDENTE</t>
        </is>
      </c>
    </row>
    <row r="982" ht="15" customHeight="1" s="290">
      <c r="A982" s="296" t="inlineStr">
        <is>
          <t>TETEU</t>
        </is>
      </c>
      <c r="B982" s="296" t="inlineStr">
        <is>
          <t>AGUA</t>
        </is>
      </c>
      <c r="C982" s="296" t="inlineStr">
        <is>
          <t>T-075</t>
        </is>
      </c>
      <c r="D982" s="349" t="inlineStr">
        <is>
          <t>PI 75</t>
        </is>
      </c>
      <c r="E982" s="349" t="inlineStr">
        <is>
          <t>PI 76</t>
        </is>
      </c>
      <c r="F982" s="349" t="n">
        <v>0.31</v>
      </c>
      <c r="G982" s="349" t="inlineStr">
        <is>
          <t>200</t>
        </is>
      </c>
      <c r="H982" s="349" t="inlineStr">
        <is>
          <t>Tubo PVC</t>
        </is>
      </c>
      <c r="I982" s="345" t="n">
        <v>0.6</v>
      </c>
      <c r="J982" s="349" t="n">
        <v>0.15</v>
      </c>
      <c r="K982" s="349" t="n">
        <v>0.563871</v>
      </c>
      <c r="L982" s="349" t="inlineStr">
        <is>
          <t>PENDENTE</t>
        </is>
      </c>
    </row>
    <row r="983" ht="15" customHeight="1" s="290">
      <c r="A983" s="295" t="inlineStr">
        <is>
          <t>TETEU</t>
        </is>
      </c>
      <c r="B983" s="295" t="inlineStr">
        <is>
          <t>AGUA</t>
        </is>
      </c>
      <c r="C983" s="295" t="inlineStr">
        <is>
          <t>T-076</t>
        </is>
      </c>
      <c r="D983" s="334" t="inlineStr">
        <is>
          <t>PI 76</t>
        </is>
      </c>
      <c r="E983" s="334" t="inlineStr">
        <is>
          <t>PI 77</t>
        </is>
      </c>
      <c r="F983" s="334" t="n">
        <v>0.23</v>
      </c>
      <c r="G983" s="334" t="inlineStr">
        <is>
          <t>200</t>
        </is>
      </c>
      <c r="H983" s="334" t="inlineStr">
        <is>
          <t>Tubo PVC</t>
        </is>
      </c>
      <c r="I983" s="340" t="n">
        <v>0.6</v>
      </c>
      <c r="J983" s="334" t="n">
        <v>0.11</v>
      </c>
      <c r="K983" s="334" t="n">
        <v>1.233913</v>
      </c>
      <c r="L983" s="334" t="inlineStr">
        <is>
          <t>PENDENTE</t>
        </is>
      </c>
    </row>
    <row r="984" ht="15" customHeight="1" s="290">
      <c r="A984" s="296" t="inlineStr">
        <is>
          <t>TETEU</t>
        </is>
      </c>
      <c r="B984" s="296" t="inlineStr">
        <is>
          <t>AGUA</t>
        </is>
      </c>
      <c r="C984" s="296" t="inlineStr">
        <is>
          <t>T-077</t>
        </is>
      </c>
      <c r="D984" s="349" t="inlineStr">
        <is>
          <t>PI 77</t>
        </is>
      </c>
      <c r="E984" s="349" t="inlineStr">
        <is>
          <t>PI 78</t>
        </is>
      </c>
      <c r="F984" s="349" t="n">
        <v>0.63</v>
      </c>
      <c r="G984" s="349" t="inlineStr">
        <is>
          <t>200</t>
        </is>
      </c>
      <c r="H984" s="349" t="inlineStr">
        <is>
          <t>Tubo PVC</t>
        </is>
      </c>
      <c r="I984" s="345" t="n">
        <v>0.62</v>
      </c>
      <c r="J984" s="349" t="n">
        <v>0.32</v>
      </c>
      <c r="K984" s="349" t="n">
        <v>0.119524</v>
      </c>
      <c r="L984" s="349" t="inlineStr">
        <is>
          <t>PENDENTE</t>
        </is>
      </c>
    </row>
    <row r="985" ht="15" customHeight="1" s="290">
      <c r="A985" s="295" t="inlineStr">
        <is>
          <t>TETEU</t>
        </is>
      </c>
      <c r="B985" s="295" t="inlineStr">
        <is>
          <t>AGUA</t>
        </is>
      </c>
      <c r="C985" s="295" t="inlineStr">
        <is>
          <t>T-078</t>
        </is>
      </c>
      <c r="D985" s="334" t="inlineStr">
        <is>
          <t>PI 49</t>
        </is>
      </c>
      <c r="E985" s="334" t="inlineStr">
        <is>
          <t>PI 67</t>
        </is>
      </c>
      <c r="F985" s="334" t="n">
        <v>0.36</v>
      </c>
      <c r="G985" s="334" t="inlineStr">
        <is>
          <t>200</t>
        </is>
      </c>
      <c r="H985" s="334" t="inlineStr">
        <is>
          <t>Tubo PVC</t>
        </is>
      </c>
      <c r="I985" s="340" t="n">
        <v>1.05</v>
      </c>
      <c r="J985" s="334" t="n">
        <v>0.3</v>
      </c>
      <c r="K985" s="334" t="n">
        <v>3.220833</v>
      </c>
      <c r="L985" s="334" t="inlineStr">
        <is>
          <t>PENDENTE</t>
        </is>
      </c>
    </row>
    <row r="986" ht="15" customHeight="1" s="290">
      <c r="A986" s="296" t="inlineStr">
        <is>
          <t>TETEU</t>
        </is>
      </c>
      <c r="B986" s="296" t="inlineStr">
        <is>
          <t>AGUA</t>
        </is>
      </c>
      <c r="C986" s="296" t="inlineStr">
        <is>
          <t>T-079</t>
        </is>
      </c>
      <c r="D986" s="349" t="inlineStr">
        <is>
          <t>PI 02</t>
        </is>
      </c>
      <c r="E986" s="349" t="inlineStr">
        <is>
          <t>PI 79</t>
        </is>
      </c>
      <c r="F986" s="349" t="n">
        <v>0.4</v>
      </c>
      <c r="G986" s="349" t="inlineStr">
        <is>
          <t>200</t>
        </is>
      </c>
      <c r="H986" s="349" t="inlineStr">
        <is>
          <t>Tubo PVC</t>
        </is>
      </c>
      <c r="I986" s="345" t="n">
        <v>0.6</v>
      </c>
      <c r="J986" s="349" t="n">
        <v>0.19</v>
      </c>
      <c r="K986" s="349" t="n">
        <v>1.8565</v>
      </c>
      <c r="L986" s="349" t="inlineStr">
        <is>
          <t>PENDENTE</t>
        </is>
      </c>
    </row>
    <row r="987" ht="15" customHeight="1" s="290">
      <c r="A987" s="295" t="inlineStr">
        <is>
          <t>TETEU</t>
        </is>
      </c>
      <c r="B987" s="295" t="inlineStr">
        <is>
          <t>AGUA</t>
        </is>
      </c>
      <c r="C987" s="295" t="inlineStr">
        <is>
          <t>T-080</t>
        </is>
      </c>
      <c r="D987" s="334" t="inlineStr">
        <is>
          <t>PI 79</t>
        </is>
      </c>
      <c r="E987" s="334" t="inlineStr">
        <is>
          <t>PI 32</t>
        </is>
      </c>
      <c r="F987" s="334" t="n">
        <v>1.32</v>
      </c>
      <c r="G987" s="334" t="inlineStr">
        <is>
          <t>200</t>
        </is>
      </c>
      <c r="H987" s="334" t="inlineStr">
        <is>
          <t>Tubo PVC</t>
        </is>
      </c>
      <c r="I987" s="340" t="n">
        <v>0.6</v>
      </c>
      <c r="J987" s="334" t="n">
        <v>0.63</v>
      </c>
      <c r="K987" s="334" t="n">
        <v>4.523636</v>
      </c>
      <c r="L987" s="334" t="inlineStr">
        <is>
          <t>PENDENTE</t>
        </is>
      </c>
    </row>
    <row r="988" ht="15" customHeight="1" s="290">
      <c r="A988" s="296" t="inlineStr">
        <is>
          <t>TETEU</t>
        </is>
      </c>
      <c r="B988" s="296" t="inlineStr">
        <is>
          <t>AGUA</t>
        </is>
      </c>
      <c r="C988" s="296" t="inlineStr">
        <is>
          <t>T-081</t>
        </is>
      </c>
      <c r="D988" s="349" t="inlineStr">
        <is>
          <t>PI 41</t>
        </is>
      </c>
      <c r="E988" s="349" t="inlineStr">
        <is>
          <t>PI 80</t>
        </is>
      </c>
      <c r="F988" s="349" t="n">
        <v>0.53</v>
      </c>
      <c r="G988" s="349" t="inlineStr">
        <is>
          <t>200</t>
        </is>
      </c>
      <c r="H988" s="349" t="inlineStr">
        <is>
          <t>Tubo PVC</t>
        </is>
      </c>
      <c r="I988" s="345" t="n">
        <v>0.6</v>
      </c>
      <c r="J988" s="349" t="n">
        <v>0.25</v>
      </c>
      <c r="K988" s="349" t="n">
        <v>4.861887</v>
      </c>
      <c r="L988" s="349" t="inlineStr">
        <is>
          <t>PENDENTE</t>
        </is>
      </c>
    </row>
    <row r="989" ht="15" customHeight="1" s="290">
      <c r="A989" s="295" t="inlineStr">
        <is>
          <t>TETEU</t>
        </is>
      </c>
      <c r="B989" s="295" t="inlineStr">
        <is>
          <t>AGUA</t>
        </is>
      </c>
      <c r="C989" s="295" t="inlineStr">
        <is>
          <t>T-082</t>
        </is>
      </c>
      <c r="D989" s="334" t="inlineStr">
        <is>
          <t>PI 80</t>
        </is>
      </c>
      <c r="E989" s="334" t="inlineStr">
        <is>
          <t>PI 81</t>
        </is>
      </c>
      <c r="F989" s="334" t="n">
        <v>0.28</v>
      </c>
      <c r="G989" s="334" t="inlineStr">
        <is>
          <t>200</t>
        </is>
      </c>
      <c r="H989" s="334" t="inlineStr">
        <is>
          <t>Tubo PVC</t>
        </is>
      </c>
      <c r="I989" s="340" t="n">
        <v>0.6</v>
      </c>
      <c r="J989" s="334" t="n">
        <v>0.13</v>
      </c>
      <c r="K989" s="334" t="n">
        <v>8.286071</v>
      </c>
      <c r="L989" s="334" t="inlineStr">
        <is>
          <t>PENDENTE</t>
        </is>
      </c>
    </row>
    <row r="990" ht="15" customHeight="1" s="290">
      <c r="A990" s="296" t="inlineStr">
        <is>
          <t>TETEU</t>
        </is>
      </c>
      <c r="B990" s="296" t="inlineStr">
        <is>
          <t>AGUA</t>
        </is>
      </c>
      <c r="C990" s="296" t="inlineStr">
        <is>
          <t>T-083</t>
        </is>
      </c>
      <c r="D990" s="349" t="inlineStr">
        <is>
          <t>PI 81</t>
        </is>
      </c>
      <c r="E990" s="349" t="inlineStr">
        <is>
          <t>PI 82</t>
        </is>
      </c>
      <c r="F990" s="349" t="n">
        <v>0.68</v>
      </c>
      <c r="G990" s="349" t="inlineStr">
        <is>
          <t>200</t>
        </is>
      </c>
      <c r="H990" s="349" t="inlineStr">
        <is>
          <t>Tubo PVC</t>
        </is>
      </c>
      <c r="I990" s="345" t="n">
        <v>0.6</v>
      </c>
      <c r="J990" s="349" t="n">
        <v>0.33</v>
      </c>
      <c r="K990" s="349" t="n">
        <v>6.6</v>
      </c>
      <c r="L990" s="349" t="inlineStr">
        <is>
          <t>PENDENTE</t>
        </is>
      </c>
    </row>
    <row r="991" ht="15" customHeight="1" s="290">
      <c r="A991" s="295" t="inlineStr">
        <is>
          <t>TETEU</t>
        </is>
      </c>
      <c r="B991" s="295" t="inlineStr">
        <is>
          <t>AGUA</t>
        </is>
      </c>
      <c r="C991" s="295" t="inlineStr">
        <is>
          <t>T-084</t>
        </is>
      </c>
      <c r="D991" s="334" t="inlineStr">
        <is>
          <t>PI 82</t>
        </is>
      </c>
      <c r="E991" s="334" t="inlineStr">
        <is>
          <t>PI 83</t>
        </is>
      </c>
      <c r="F991" s="334" t="n">
        <v>0.6899999999999999</v>
      </c>
      <c r="G991" s="334" t="inlineStr">
        <is>
          <t>200</t>
        </is>
      </c>
      <c r="H991" s="334" t="inlineStr">
        <is>
          <t>Tubo PVC</t>
        </is>
      </c>
      <c r="I991" s="340" t="n">
        <v>0.6</v>
      </c>
      <c r="J991" s="334" t="n">
        <v>0.33</v>
      </c>
      <c r="K991" s="334" t="n">
        <v>0.897971</v>
      </c>
      <c r="L991" s="334" t="inlineStr">
        <is>
          <t>PENDENTE</t>
        </is>
      </c>
    </row>
    <row r="992" ht="15" customHeight="1" s="290">
      <c r="A992" s="296" t="inlineStr">
        <is>
          <t>TETEU</t>
        </is>
      </c>
      <c r="B992" s="296" t="inlineStr">
        <is>
          <t>AGUA</t>
        </is>
      </c>
      <c r="C992" s="296" t="inlineStr">
        <is>
          <t>T-085</t>
        </is>
      </c>
      <c r="D992" s="349" t="inlineStr">
        <is>
          <t>PI 83</t>
        </is>
      </c>
      <c r="E992" s="349" t="inlineStr">
        <is>
          <t>PI 84</t>
        </is>
      </c>
      <c r="F992" s="349" t="n">
        <v>1.4</v>
      </c>
      <c r="G992" s="349" t="inlineStr">
        <is>
          <t>200</t>
        </is>
      </c>
      <c r="H992" s="349" t="inlineStr">
        <is>
          <t>Tubo PVC</t>
        </is>
      </c>
      <c r="I992" s="345" t="n">
        <v>0.6</v>
      </c>
      <c r="J992" s="349" t="n">
        <v>0.67</v>
      </c>
      <c r="K992" s="349" t="n">
        <v>0.466857</v>
      </c>
      <c r="L992" s="349" t="inlineStr">
        <is>
          <t>PENDENTE</t>
        </is>
      </c>
    </row>
    <row r="993" ht="15" customHeight="1" s="290">
      <c r="A993" s="295" t="inlineStr">
        <is>
          <t>TETEU</t>
        </is>
      </c>
      <c r="B993" s="295" t="inlineStr">
        <is>
          <t>AGUA</t>
        </is>
      </c>
      <c r="C993" s="295" t="inlineStr">
        <is>
          <t>T-086</t>
        </is>
      </c>
      <c r="D993" s="334" t="inlineStr">
        <is>
          <t>PI 74</t>
        </is>
      </c>
      <c r="E993" s="334" t="inlineStr">
        <is>
          <t>PI 85</t>
        </is>
      </c>
      <c r="F993" s="334" t="n">
        <v>0.66</v>
      </c>
      <c r="G993" s="334" t="inlineStr">
        <is>
          <t>200</t>
        </is>
      </c>
      <c r="H993" s="334" t="inlineStr">
        <is>
          <t>Tubo PVC</t>
        </is>
      </c>
      <c r="I993" s="340" t="n">
        <v>0.8</v>
      </c>
      <c r="J993" s="334" t="n">
        <v>0.42</v>
      </c>
      <c r="K993" s="334" t="n">
        <v>5.204848</v>
      </c>
      <c r="L993" s="334" t="inlineStr">
        <is>
          <t>PENDENTE</t>
        </is>
      </c>
    </row>
    <row r="994" ht="15" customHeight="1" s="290">
      <c r="A994" s="296" t="inlineStr">
        <is>
          <t>TETEU</t>
        </is>
      </c>
      <c r="B994" s="296" t="inlineStr">
        <is>
          <t>AGUA</t>
        </is>
      </c>
      <c r="C994" s="296" t="inlineStr">
        <is>
          <t>T-087</t>
        </is>
      </c>
      <c r="D994" s="349" t="inlineStr">
        <is>
          <t>PI 85</t>
        </is>
      </c>
      <c r="E994" s="349" t="inlineStr">
        <is>
          <t>PI 86</t>
        </is>
      </c>
      <c r="F994" s="349" t="n">
        <v>0.19</v>
      </c>
      <c r="G994" s="349" t="inlineStr">
        <is>
          <t>200</t>
        </is>
      </c>
      <c r="H994" s="349" t="inlineStr">
        <is>
          <t>Tubo PVC</t>
        </is>
      </c>
      <c r="I994" s="345" t="n">
        <v>0.8</v>
      </c>
      <c r="J994" s="349" t="n">
        <v>0.12</v>
      </c>
      <c r="K994" s="349" t="n">
        <v>0.398421</v>
      </c>
      <c r="L994" s="349" t="inlineStr">
        <is>
          <t>PENDENTE</t>
        </is>
      </c>
    </row>
    <row r="995" ht="15" customHeight="1" s="290">
      <c r="A995" s="295" t="inlineStr">
        <is>
          <t>TETEU</t>
        </is>
      </c>
      <c r="B995" s="295" t="inlineStr">
        <is>
          <t>AGUA</t>
        </is>
      </c>
      <c r="C995" s="295" t="inlineStr">
        <is>
          <t>T-088</t>
        </is>
      </c>
      <c r="D995" s="334" t="inlineStr">
        <is>
          <t>PI 86</t>
        </is>
      </c>
      <c r="E995" s="334" t="inlineStr">
        <is>
          <t>PI 87</t>
        </is>
      </c>
      <c r="F995" s="334" t="n">
        <v>0.9</v>
      </c>
      <c r="G995" s="334" t="inlineStr">
        <is>
          <t>200</t>
        </is>
      </c>
      <c r="H995" s="334" t="inlineStr">
        <is>
          <t>Tubo PVC</t>
        </is>
      </c>
      <c r="I995" s="340" t="n">
        <v>0.6</v>
      </c>
      <c r="J995" s="334" t="n">
        <v>0.43</v>
      </c>
      <c r="K995" s="334" t="n">
        <v>6.186889</v>
      </c>
      <c r="L995" s="334" t="inlineStr">
        <is>
          <t>PENDENTE</t>
        </is>
      </c>
    </row>
    <row r="996" ht="15" customHeight="1" s="290">
      <c r="A996" s="296" t="inlineStr">
        <is>
          <t>TETEU</t>
        </is>
      </c>
      <c r="B996" s="296" t="inlineStr">
        <is>
          <t>AGUA</t>
        </is>
      </c>
      <c r="C996" s="296" t="inlineStr">
        <is>
          <t>T-089</t>
        </is>
      </c>
      <c r="D996" s="349" t="inlineStr">
        <is>
          <t>PI 87</t>
        </is>
      </c>
      <c r="E996" s="349" t="inlineStr">
        <is>
          <t>PI 88</t>
        </is>
      </c>
      <c r="F996" s="349" t="n">
        <v>0.3</v>
      </c>
      <c r="G996" s="349" t="inlineStr">
        <is>
          <t>200</t>
        </is>
      </c>
      <c r="H996" s="349" t="inlineStr">
        <is>
          <t>Tubo PVC</t>
        </is>
      </c>
      <c r="I996" s="345" t="n">
        <v>0.6</v>
      </c>
      <c r="J996" s="349" t="n">
        <v>0.14</v>
      </c>
      <c r="K996" s="349" t="n">
        <v>4.282333</v>
      </c>
      <c r="L996" s="349" t="inlineStr">
        <is>
          <t>PENDENTE</t>
        </is>
      </c>
    </row>
    <row r="997" ht="15" customHeight="1" s="290">
      <c r="A997" s="295" t="inlineStr">
        <is>
          <t>TETEU</t>
        </is>
      </c>
      <c r="B997" s="295" t="inlineStr">
        <is>
          <t>AGUA</t>
        </is>
      </c>
      <c r="C997" s="295" t="inlineStr">
        <is>
          <t>T-090</t>
        </is>
      </c>
      <c r="D997" s="334" t="inlineStr">
        <is>
          <t>PI 88</t>
        </is>
      </c>
      <c r="E997" s="334" t="inlineStr">
        <is>
          <t>PI 89</t>
        </is>
      </c>
      <c r="F997" s="334" t="n">
        <v>0.28</v>
      </c>
      <c r="G997" s="334" t="inlineStr">
        <is>
          <t>200</t>
        </is>
      </c>
      <c r="H997" s="334" t="inlineStr">
        <is>
          <t>Tubo PVC</t>
        </is>
      </c>
      <c r="I997" s="340" t="n">
        <v>1.2</v>
      </c>
      <c r="J997" s="334" t="n">
        <v>0.27</v>
      </c>
      <c r="K997" s="334" t="n">
        <v>4.000357</v>
      </c>
      <c r="L997" s="334" t="inlineStr">
        <is>
          <t>PENDENTE</t>
        </is>
      </c>
    </row>
    <row r="998" ht="15" customHeight="1" s="290">
      <c r="A998" s="296" t="inlineStr">
        <is>
          <t>TETEU</t>
        </is>
      </c>
      <c r="B998" s="296" t="inlineStr">
        <is>
          <t>AGUA</t>
        </is>
      </c>
      <c r="C998" s="296" t="inlineStr">
        <is>
          <t>T-091</t>
        </is>
      </c>
      <c r="D998" s="349" t="inlineStr">
        <is>
          <t>PI 89</t>
        </is>
      </c>
      <c r="E998" s="349" t="inlineStr">
        <is>
          <t>PI 90</t>
        </is>
      </c>
      <c r="F998" s="349" t="n">
        <v>0.24</v>
      </c>
      <c r="G998" s="349" t="inlineStr">
        <is>
          <t>200</t>
        </is>
      </c>
      <c r="H998" s="349" t="inlineStr">
        <is>
          <t>Tubo PVC</t>
        </is>
      </c>
      <c r="I998" s="345" t="n">
        <v>1.1</v>
      </c>
      <c r="J998" s="349" t="n">
        <v>0.21</v>
      </c>
      <c r="K998" s="349" t="n">
        <v>0.431667</v>
      </c>
      <c r="L998" s="349" t="inlineStr">
        <is>
          <t>PENDENTE</t>
        </is>
      </c>
    </row>
    <row r="999" ht="15" customHeight="1" s="290">
      <c r="A999" s="295" t="inlineStr">
        <is>
          <t>TETEU</t>
        </is>
      </c>
      <c r="B999" s="295" t="inlineStr">
        <is>
          <t>AGUA</t>
        </is>
      </c>
      <c r="C999" s="295" t="inlineStr">
        <is>
          <t>T-092</t>
        </is>
      </c>
      <c r="D999" s="334" t="inlineStr">
        <is>
          <t>PI 90</t>
        </is>
      </c>
      <c r="E999" s="334" t="inlineStr">
        <is>
          <t>PI 91</t>
        </is>
      </c>
      <c r="F999" s="334" t="n">
        <v>0.39</v>
      </c>
      <c r="G999" s="334" t="inlineStr">
        <is>
          <t>200</t>
        </is>
      </c>
      <c r="H999" s="334" t="inlineStr">
        <is>
          <t>Tubo PVC</t>
        </is>
      </c>
      <c r="I999" s="340" t="n">
        <v>0.5</v>
      </c>
      <c r="J999" s="334" t="n">
        <v>0.16</v>
      </c>
      <c r="K999" s="334" t="n">
        <v>6.165128</v>
      </c>
      <c r="L999" s="334" t="inlineStr">
        <is>
          <t>PENDENTE</t>
        </is>
      </c>
    </row>
    <row r="1000" ht="15" customHeight="1" s="290">
      <c r="A1000" s="296" t="inlineStr">
        <is>
          <t>TETEU</t>
        </is>
      </c>
      <c r="B1000" s="296" t="inlineStr">
        <is>
          <t>AGUA</t>
        </is>
      </c>
      <c r="C1000" s="296" t="inlineStr">
        <is>
          <t>T-093</t>
        </is>
      </c>
      <c r="D1000" s="349" t="inlineStr">
        <is>
          <t>PI 82</t>
        </is>
      </c>
      <c r="E1000" s="349" t="inlineStr">
        <is>
          <t>PI 92</t>
        </is>
      </c>
      <c r="F1000" s="349" t="n">
        <v>1.18</v>
      </c>
      <c r="G1000" s="349" t="inlineStr">
        <is>
          <t>200</t>
        </is>
      </c>
      <c r="H1000" s="349" t="inlineStr">
        <is>
          <t>Tubo PVC</t>
        </is>
      </c>
      <c r="I1000" s="345" t="n">
        <v>0.6</v>
      </c>
      <c r="J1000" s="349" t="n">
        <v>0.57</v>
      </c>
      <c r="K1000" s="349" t="n">
        <v>0.429746</v>
      </c>
      <c r="L1000" s="349" t="inlineStr">
        <is>
          <t>PENDENTE</t>
        </is>
      </c>
    </row>
    <row r="1001" ht="15" customHeight="1" s="290">
      <c r="A1001" s="295" t="inlineStr">
        <is>
          <t>TETEU</t>
        </is>
      </c>
      <c r="B1001" s="295" t="inlineStr">
        <is>
          <t>AGUA</t>
        </is>
      </c>
      <c r="C1001" s="295" t="inlineStr">
        <is>
          <t>T-094</t>
        </is>
      </c>
      <c r="D1001" s="334" t="inlineStr">
        <is>
          <t>PI 92</t>
        </is>
      </c>
      <c r="E1001" s="334" t="inlineStr">
        <is>
          <t>PI 93</t>
        </is>
      </c>
      <c r="F1001" s="334" t="n">
        <v>0.5</v>
      </c>
      <c r="G1001" s="334" t="inlineStr">
        <is>
          <t>200</t>
        </is>
      </c>
      <c r="H1001" s="334" t="inlineStr">
        <is>
          <t>Tubo PVC</t>
        </is>
      </c>
      <c r="I1001" s="340" t="n">
        <v>0.6</v>
      </c>
      <c r="J1001" s="334" t="n">
        <v>0.24</v>
      </c>
      <c r="K1001" s="334" t="n">
        <v>5.1628</v>
      </c>
      <c r="L1001" s="334" t="inlineStr">
        <is>
          <t>PENDENTE</t>
        </is>
      </c>
    </row>
    <row r="1002" ht="15" customHeight="1" s="290">
      <c r="A1002" s="296" t="inlineStr">
        <is>
          <t>TETEU</t>
        </is>
      </c>
      <c r="B1002" s="296" t="inlineStr">
        <is>
          <t>AGUA</t>
        </is>
      </c>
      <c r="C1002" s="296" t="inlineStr">
        <is>
          <t>T-095</t>
        </is>
      </c>
      <c r="D1002" s="349" t="inlineStr">
        <is>
          <t>PI 93</t>
        </is>
      </c>
      <c r="E1002" s="349" t="inlineStr">
        <is>
          <t>PI 73</t>
        </is>
      </c>
      <c r="F1002" s="349" t="n">
        <v>0.5</v>
      </c>
      <c r="G1002" s="349" t="inlineStr">
        <is>
          <t>200</t>
        </is>
      </c>
      <c r="H1002" s="349" t="inlineStr">
        <is>
          <t>Tubo PVC</t>
        </is>
      </c>
      <c r="I1002" s="345" t="n">
        <v>0.6</v>
      </c>
      <c r="J1002" s="349" t="n">
        <v>0.24</v>
      </c>
      <c r="K1002" s="349" t="n">
        <v>4.4464</v>
      </c>
      <c r="L1002" s="349" t="inlineStr">
        <is>
          <t>PENDENTE</t>
        </is>
      </c>
    </row>
    <row r="1003" ht="15" customHeight="1" s="290">
      <c r="A1003" s="295" t="inlineStr">
        <is>
          <t>TETEU</t>
        </is>
      </c>
      <c r="B1003" s="295" t="inlineStr">
        <is>
          <t>AGUA</t>
        </is>
      </c>
      <c r="C1003" s="295" t="inlineStr">
        <is>
          <t>T-096</t>
        </is>
      </c>
      <c r="D1003" s="334" t="inlineStr">
        <is>
          <t>PI 33</t>
        </is>
      </c>
      <c r="E1003" s="334" t="inlineStr">
        <is>
          <t>PI 94</t>
        </is>
      </c>
      <c r="F1003" s="334" t="n">
        <v>1.57</v>
      </c>
      <c r="G1003" s="334" t="inlineStr">
        <is>
          <t>200</t>
        </is>
      </c>
      <c r="H1003" s="334" t="inlineStr">
        <is>
          <t>Tubo PVC</t>
        </is>
      </c>
      <c r="I1003" s="340" t="n">
        <v>0.6</v>
      </c>
      <c r="J1003" s="334" t="n">
        <v>0.75</v>
      </c>
      <c r="K1003" s="334" t="n">
        <v>2.232229</v>
      </c>
      <c r="L1003" s="334" t="inlineStr">
        <is>
          <t>PENDENTE</t>
        </is>
      </c>
    </row>
    <row r="1004" ht="15" customHeight="1" s="290">
      <c r="A1004" s="296" t="inlineStr">
        <is>
          <t>TETEU</t>
        </is>
      </c>
      <c r="B1004" s="296" t="inlineStr">
        <is>
          <t>AGUA</t>
        </is>
      </c>
      <c r="C1004" s="296" t="inlineStr">
        <is>
          <t>T-097</t>
        </is>
      </c>
      <c r="D1004" s="349" t="inlineStr">
        <is>
          <t>PI 94</t>
        </is>
      </c>
      <c r="E1004" s="349" t="inlineStr">
        <is>
          <t>PI 32</t>
        </is>
      </c>
      <c r="F1004" s="349" t="n">
        <v>0.11</v>
      </c>
      <c r="G1004" s="349" t="inlineStr">
        <is>
          <t>200</t>
        </is>
      </c>
      <c r="H1004" s="349" t="inlineStr">
        <is>
          <t>Tubo PVC</t>
        </is>
      </c>
      <c r="I1004" s="345" t="n">
        <v>0.6</v>
      </c>
      <c r="J1004" s="349" t="n">
        <v>0.05</v>
      </c>
      <c r="K1004" s="349" t="n">
        <v>1.689091</v>
      </c>
      <c r="L1004" s="349" t="inlineStr">
        <is>
          <t>PENDENTE</t>
        </is>
      </c>
    </row>
    <row r="1005" ht="15" customHeight="1" s="290">
      <c r="A1005" s="295" t="inlineStr">
        <is>
          <t>TETEU</t>
        </is>
      </c>
      <c r="B1005" s="295" t="inlineStr">
        <is>
          <t>AGUA</t>
        </is>
      </c>
      <c r="C1005" s="295" t="inlineStr">
        <is>
          <t>T-098</t>
        </is>
      </c>
      <c r="D1005" s="334" t="inlineStr">
        <is>
          <t>PI 94</t>
        </is>
      </c>
      <c r="E1005" s="334" t="inlineStr">
        <is>
          <t>PI 83</t>
        </is>
      </c>
      <c r="F1005" s="334" t="n">
        <v>1.52</v>
      </c>
      <c r="G1005" s="334" t="inlineStr">
        <is>
          <t>200</t>
        </is>
      </c>
      <c r="H1005" s="334" t="inlineStr">
        <is>
          <t>Tubo PVC</t>
        </is>
      </c>
      <c r="I1005" s="340" t="n">
        <v>0.6</v>
      </c>
      <c r="J1005" s="334" t="n">
        <v>0.73</v>
      </c>
      <c r="K1005" s="334" t="n">
        <v>0.732697</v>
      </c>
      <c r="L1005" s="334" t="inlineStr">
        <is>
          <t>PENDENTE</t>
        </is>
      </c>
    </row>
    <row r="1006" ht="15" customHeight="1" s="290">
      <c r="A1006" s="296" t="inlineStr">
        <is>
          <t>TETEU</t>
        </is>
      </c>
      <c r="B1006" s="296" t="inlineStr">
        <is>
          <t>AGUA</t>
        </is>
      </c>
      <c r="C1006" s="296" t="inlineStr">
        <is>
          <t>T-099</t>
        </is>
      </c>
      <c r="D1006" s="349" t="inlineStr">
        <is>
          <t>PI 06</t>
        </is>
      </c>
      <c r="E1006" s="349" t="inlineStr">
        <is>
          <t>PI 95</t>
        </is>
      </c>
      <c r="F1006" s="349" t="n">
        <v>0.78</v>
      </c>
      <c r="G1006" s="349" t="inlineStr">
        <is>
          <t>200</t>
        </is>
      </c>
      <c r="H1006" s="349" t="inlineStr">
        <is>
          <t>Tubo PVC</t>
        </is>
      </c>
      <c r="I1006" s="345" t="n">
        <v>0.6</v>
      </c>
      <c r="J1006" s="349" t="n">
        <v>0.37</v>
      </c>
      <c r="K1006" s="349" t="n">
        <v>3.478846</v>
      </c>
      <c r="L1006" s="349" t="inlineStr">
        <is>
          <t>PENDENTE</t>
        </is>
      </c>
    </row>
    <row r="1007" ht="15" customHeight="1" s="290">
      <c r="A1007" s="295" t="inlineStr">
        <is>
          <t>TETEU</t>
        </is>
      </c>
      <c r="B1007" s="295" t="inlineStr">
        <is>
          <t>AGUA</t>
        </is>
      </c>
      <c r="C1007" s="295" t="inlineStr">
        <is>
          <t>T-100</t>
        </is>
      </c>
      <c r="D1007" s="334" t="inlineStr">
        <is>
          <t>PI 95</t>
        </is>
      </c>
      <c r="E1007" s="334" t="inlineStr">
        <is>
          <t>PI 96</t>
        </is>
      </c>
      <c r="F1007" s="334" t="n">
        <v>0.43</v>
      </c>
      <c r="G1007" s="334" t="inlineStr">
        <is>
          <t>200</t>
        </is>
      </c>
      <c r="H1007" s="334" t="inlineStr">
        <is>
          <t>Tubo PVC</t>
        </is>
      </c>
      <c r="I1007" s="340" t="n">
        <v>0.7</v>
      </c>
      <c r="J1007" s="334" t="n">
        <v>0.24</v>
      </c>
      <c r="K1007" s="334" t="n">
        <v>8.023023</v>
      </c>
      <c r="L1007" s="334" t="inlineStr">
        <is>
          <t>PENDENTE</t>
        </is>
      </c>
    </row>
    <row r="1008" ht="15" customHeight="1" s="290">
      <c r="A1008" s="296" t="inlineStr">
        <is>
          <t>TETEU</t>
        </is>
      </c>
      <c r="B1008" s="296" t="inlineStr">
        <is>
          <t>AGUA</t>
        </is>
      </c>
      <c r="C1008" s="296" t="inlineStr">
        <is>
          <t>T-101</t>
        </is>
      </c>
      <c r="D1008" s="349" t="inlineStr">
        <is>
          <t>PI 96</t>
        </is>
      </c>
      <c r="E1008" s="349" t="inlineStr">
        <is>
          <t>PI 97</t>
        </is>
      </c>
      <c r="F1008" s="349" t="n">
        <v>0.63</v>
      </c>
      <c r="G1008" s="349" t="inlineStr">
        <is>
          <t>200</t>
        </is>
      </c>
      <c r="H1008" s="349" t="inlineStr">
        <is>
          <t>Tubo PVC</t>
        </is>
      </c>
      <c r="I1008" s="345" t="n">
        <v>0.7</v>
      </c>
      <c r="J1008" s="349" t="n">
        <v>0.35</v>
      </c>
      <c r="K1008" s="349" t="n">
        <v>0.323968</v>
      </c>
      <c r="L1008" s="349" t="inlineStr">
        <is>
          <t>PENDENTE</t>
        </is>
      </c>
    </row>
    <row r="1009" ht="15" customHeight="1" s="290">
      <c r="A1009" s="295" t="inlineStr">
        <is>
          <t>TETEU</t>
        </is>
      </c>
      <c r="B1009" s="295" t="inlineStr">
        <is>
          <t>AGUA</t>
        </is>
      </c>
      <c r="C1009" s="295" t="inlineStr">
        <is>
          <t>T-102</t>
        </is>
      </c>
      <c r="D1009" s="334" t="inlineStr">
        <is>
          <t>PI 91</t>
        </is>
      </c>
      <c r="E1009" s="334" t="inlineStr">
        <is>
          <t>PI 98</t>
        </is>
      </c>
      <c r="F1009" s="334" t="n">
        <v>0.11</v>
      </c>
      <c r="G1009" s="334" t="inlineStr">
        <is>
          <t>200</t>
        </is>
      </c>
      <c r="H1009" s="334" t="inlineStr">
        <is>
          <t>Tubo PVC</t>
        </is>
      </c>
      <c r="I1009" s="340" t="n">
        <v>0.6</v>
      </c>
      <c r="J1009" s="334" t="n">
        <v>0.05</v>
      </c>
      <c r="K1009" s="334" t="n">
        <v>13.188182</v>
      </c>
      <c r="L1009" s="334" t="inlineStr">
        <is>
          <t>PENDENTE</t>
        </is>
      </c>
    </row>
    <row r="1010" ht="15" customHeight="1" s="290">
      <c r="A1010" s="296" t="inlineStr">
        <is>
          <t>TETEU</t>
        </is>
      </c>
      <c r="B1010" s="296" t="inlineStr">
        <is>
          <t>AGUA</t>
        </is>
      </c>
      <c r="C1010" s="296" t="inlineStr">
        <is>
          <t>T-103</t>
        </is>
      </c>
      <c r="D1010" s="349" t="inlineStr">
        <is>
          <t>PI 98</t>
        </is>
      </c>
      <c r="E1010" s="349" t="inlineStr">
        <is>
          <t>PI 99</t>
        </is>
      </c>
      <c r="F1010" s="349" t="n">
        <v>0.11</v>
      </c>
      <c r="G1010" s="349" t="inlineStr">
        <is>
          <t>200</t>
        </is>
      </c>
      <c r="H1010" s="349" t="inlineStr">
        <is>
          <t>Tubo PVC</t>
        </is>
      </c>
      <c r="I1010" s="345" t="n">
        <v>0.6</v>
      </c>
      <c r="J1010" s="349" t="n">
        <v>0.05</v>
      </c>
      <c r="K1010" s="349" t="n">
        <v>24.874545</v>
      </c>
      <c r="L1010" s="349" t="inlineStr">
        <is>
          <t>PENDENTE</t>
        </is>
      </c>
    </row>
    <row r="1011" ht="15" customHeight="1" s="290">
      <c r="A1011" s="295" t="inlineStr">
        <is>
          <t>TETEU</t>
        </is>
      </c>
      <c r="B1011" s="295" t="inlineStr">
        <is>
          <t>AGUA</t>
        </is>
      </c>
      <c r="C1011" s="295" t="inlineStr">
        <is>
          <t>T-104</t>
        </is>
      </c>
      <c r="D1011" s="334" t="inlineStr">
        <is>
          <t>PI 99</t>
        </is>
      </c>
      <c r="E1011" s="334" t="inlineStr">
        <is>
          <t>PI 100</t>
        </is>
      </c>
      <c r="F1011" s="334" t="n">
        <v>0.34</v>
      </c>
      <c r="G1011" s="334" t="inlineStr">
        <is>
          <t>200</t>
        </is>
      </c>
      <c r="H1011" s="334" t="inlineStr">
        <is>
          <t>Tubo PVC</t>
        </is>
      </c>
      <c r="I1011" s="340" t="n">
        <v>0.59</v>
      </c>
      <c r="J1011" s="334" t="n">
        <v>0.16</v>
      </c>
      <c r="K1011" s="334" t="n">
        <v>0.134706</v>
      </c>
      <c r="L1011" s="334" t="inlineStr">
        <is>
          <t>PENDENTE</t>
        </is>
      </c>
    </row>
    <row r="1012" ht="15" customHeight="1" s="290">
      <c r="A1012" s="296" t="inlineStr">
        <is>
          <t>TETEU</t>
        </is>
      </c>
      <c r="B1012" s="296" t="inlineStr">
        <is>
          <t>AGUA</t>
        </is>
      </c>
      <c r="C1012" s="296" t="inlineStr">
        <is>
          <t>T-105</t>
        </is>
      </c>
      <c r="D1012" s="349" t="inlineStr">
        <is>
          <t>PI 70</t>
        </is>
      </c>
      <c r="E1012" s="349" t="inlineStr">
        <is>
          <t>PI 100</t>
        </is>
      </c>
      <c r="F1012" s="349" t="n">
        <v>0.19</v>
      </c>
      <c r="G1012" s="349" t="inlineStr">
        <is>
          <t>200</t>
        </is>
      </c>
      <c r="H1012" s="349" t="inlineStr">
        <is>
          <t>Tubo PVC</t>
        </is>
      </c>
      <c r="I1012" s="345" t="n">
        <v>0.59</v>
      </c>
      <c r="J1012" s="349" t="n">
        <v>0.09</v>
      </c>
      <c r="K1012" s="349" t="n">
        <v>4.976316</v>
      </c>
      <c r="L1012" s="349" t="inlineStr">
        <is>
          <t>PENDENTE</t>
        </is>
      </c>
    </row>
    <row r="1013" ht="15" customHeight="1" s="290">
      <c r="A1013" s="295" t="inlineStr">
        <is>
          <t>TETEU</t>
        </is>
      </c>
      <c r="B1013" s="295" t="inlineStr">
        <is>
          <t>AGUA</t>
        </is>
      </c>
      <c r="C1013" s="295" t="inlineStr">
        <is>
          <t>T-106</t>
        </is>
      </c>
      <c r="D1013" s="334" t="inlineStr">
        <is>
          <t>PI 91</t>
        </is>
      </c>
      <c r="E1013" s="334" t="inlineStr">
        <is>
          <t>PI 101</t>
        </is>
      </c>
      <c r="F1013" s="334" t="n">
        <v>0.45</v>
      </c>
      <c r="G1013" s="334" t="inlineStr">
        <is>
          <t>200</t>
        </is>
      </c>
      <c r="H1013" s="334" t="inlineStr">
        <is>
          <t>Tubo PVC</t>
        </is>
      </c>
      <c r="I1013" s="340" t="n">
        <v>0.6</v>
      </c>
      <c r="J1013" s="334" t="n">
        <v>0.22</v>
      </c>
      <c r="K1013" s="334" t="n">
        <v>0.303333</v>
      </c>
      <c r="L1013" s="334" t="inlineStr">
        <is>
          <t>PENDENTE</t>
        </is>
      </c>
    </row>
    <row r="1014" ht="15" customHeight="1" s="290">
      <c r="A1014" s="296" t="inlineStr">
        <is>
          <t>TETEU</t>
        </is>
      </c>
      <c r="B1014" s="296" t="inlineStr">
        <is>
          <t>AGUA</t>
        </is>
      </c>
      <c r="C1014" s="296" t="inlineStr">
        <is>
          <t>T-107</t>
        </is>
      </c>
      <c r="D1014" s="349" t="inlineStr">
        <is>
          <t>PI 101</t>
        </is>
      </c>
      <c r="E1014" s="349" t="inlineStr">
        <is>
          <t>PI 102</t>
        </is>
      </c>
      <c r="F1014" s="349" t="n">
        <v>0.54</v>
      </c>
      <c r="G1014" s="349" t="inlineStr">
        <is>
          <t>200</t>
        </is>
      </c>
      <c r="H1014" s="349" t="inlineStr">
        <is>
          <t>Tubo PVC</t>
        </is>
      </c>
      <c r="I1014" s="345" t="n">
        <v>0.6</v>
      </c>
      <c r="J1014" s="349" t="n">
        <v>0.26</v>
      </c>
      <c r="K1014" s="349" t="n">
        <v>5.502963</v>
      </c>
      <c r="L1014" s="349" t="inlineStr">
        <is>
          <t>PENDENTE</t>
        </is>
      </c>
    </row>
    <row r="1015" ht="15" customHeight="1" s="290">
      <c r="A1015" s="295" t="inlineStr">
        <is>
          <t>TETEU</t>
        </is>
      </c>
      <c r="B1015" s="295" t="inlineStr">
        <is>
          <t>AGUA</t>
        </is>
      </c>
      <c r="C1015" s="295" t="inlineStr">
        <is>
          <t>T-108</t>
        </is>
      </c>
      <c r="D1015" s="334" t="inlineStr">
        <is>
          <t>PI 102</t>
        </is>
      </c>
      <c r="E1015" s="334" t="inlineStr">
        <is>
          <t>PI 103</t>
        </is>
      </c>
      <c r="F1015" s="334" t="n">
        <v>0.79</v>
      </c>
      <c r="G1015" s="334" t="inlineStr">
        <is>
          <t>200</t>
        </is>
      </c>
      <c r="H1015" s="334" t="inlineStr">
        <is>
          <t>Tubo PVC</t>
        </is>
      </c>
      <c r="I1015" s="340" t="n">
        <v>0.6</v>
      </c>
      <c r="J1015" s="334" t="n">
        <v>0.38</v>
      </c>
      <c r="K1015" s="334" t="n">
        <v>6.217975</v>
      </c>
      <c r="L1015" s="334" t="inlineStr">
        <is>
          <t>PENDENTE</t>
        </is>
      </c>
    </row>
    <row r="1016" ht="15" customHeight="1" s="290">
      <c r="A1016" s="296" t="inlineStr">
        <is>
          <t>TETEU</t>
        </is>
      </c>
      <c r="B1016" s="296" t="inlineStr">
        <is>
          <t>AGUA</t>
        </is>
      </c>
      <c r="C1016" s="296" t="inlineStr">
        <is>
          <t>T-109</t>
        </is>
      </c>
      <c r="D1016" s="349" t="inlineStr">
        <is>
          <t>PI 103</t>
        </is>
      </c>
      <c r="E1016" s="349" t="inlineStr">
        <is>
          <t>PI 104</t>
        </is>
      </c>
      <c r="F1016" s="349" t="n">
        <v>0.53</v>
      </c>
      <c r="G1016" s="349" t="inlineStr">
        <is>
          <t>200</t>
        </is>
      </c>
      <c r="H1016" s="349" t="inlineStr">
        <is>
          <t>Tubo PVC</t>
        </is>
      </c>
      <c r="I1016" s="345" t="n">
        <v>0.6</v>
      </c>
      <c r="J1016" s="349" t="n">
        <v>0.25</v>
      </c>
      <c r="K1016" s="349" t="n">
        <v>2.675472</v>
      </c>
      <c r="L1016" s="349" t="inlineStr">
        <is>
          <t>PENDENTE</t>
        </is>
      </c>
    </row>
    <row r="1017" ht="15" customHeight="1" s="290">
      <c r="A1017" s="295" t="inlineStr">
        <is>
          <t>TETEU</t>
        </is>
      </c>
      <c r="B1017" s="295" t="inlineStr">
        <is>
          <t>AGUA</t>
        </is>
      </c>
      <c r="C1017" s="295" t="inlineStr">
        <is>
          <t>T-110</t>
        </is>
      </c>
      <c r="D1017" s="334" t="inlineStr">
        <is>
          <t>PI 104</t>
        </is>
      </c>
      <c r="E1017" s="334" t="inlineStr">
        <is>
          <t>PI 105</t>
        </is>
      </c>
      <c r="F1017" s="334" t="n">
        <v>0.13</v>
      </c>
      <c r="G1017" s="334" t="inlineStr">
        <is>
          <t>200</t>
        </is>
      </c>
      <c r="H1017" s="334" t="inlineStr">
        <is>
          <t>Tubo PVC</t>
        </is>
      </c>
      <c r="I1017" s="340" t="n">
        <v>0.6</v>
      </c>
      <c r="J1017" s="334" t="n">
        <v>0.06</v>
      </c>
      <c r="K1017" s="334" t="n">
        <v>10.383077</v>
      </c>
      <c r="L1017" s="334" t="inlineStr">
        <is>
          <t>PENDENTE</t>
        </is>
      </c>
    </row>
    <row r="1018" ht="15" customHeight="1" s="290">
      <c r="A1018" s="296" t="inlineStr">
        <is>
          <t>TETEU</t>
        </is>
      </c>
      <c r="B1018" s="296" t="inlineStr">
        <is>
          <t>AGUA</t>
        </is>
      </c>
      <c r="C1018" s="296" t="inlineStr">
        <is>
          <t>T-111</t>
        </is>
      </c>
      <c r="D1018" s="349" t="inlineStr">
        <is>
          <t>PI 105</t>
        </is>
      </c>
      <c r="E1018" s="349" t="inlineStr">
        <is>
          <t>PI 106</t>
        </is>
      </c>
      <c r="F1018" s="349" t="n">
        <v>0.44</v>
      </c>
      <c r="G1018" s="349" t="inlineStr">
        <is>
          <t>200</t>
        </is>
      </c>
      <c r="H1018" s="349" t="inlineStr">
        <is>
          <t>Tubo PVC</t>
        </is>
      </c>
      <c r="I1018" s="345" t="n">
        <v>0.6</v>
      </c>
      <c r="J1018" s="349" t="n">
        <v>0.21</v>
      </c>
      <c r="K1018" s="349" t="n">
        <v>9.517955000000001</v>
      </c>
      <c r="L1018" s="349" t="inlineStr">
        <is>
          <t>PENDENTE</t>
        </is>
      </c>
    </row>
    <row r="1019" ht="15" customHeight="1" s="290">
      <c r="A1019" s="295" t="inlineStr">
        <is>
          <t>TETEU</t>
        </is>
      </c>
      <c r="B1019" s="295" t="inlineStr">
        <is>
          <t>AGUA</t>
        </is>
      </c>
      <c r="C1019" s="295" t="inlineStr">
        <is>
          <t>T-112</t>
        </is>
      </c>
      <c r="D1019" s="334" t="inlineStr">
        <is>
          <t>PI 106</t>
        </is>
      </c>
      <c r="E1019" s="334" t="inlineStr">
        <is>
          <t>PI 107</t>
        </is>
      </c>
      <c r="F1019" s="334" t="n">
        <v>0.11</v>
      </c>
      <c r="G1019" s="334" t="inlineStr">
        <is>
          <t>200</t>
        </is>
      </c>
      <c r="H1019" s="334" t="inlineStr">
        <is>
          <t>Tubo PVC</t>
        </is>
      </c>
      <c r="I1019" s="340" t="n">
        <v>0.6</v>
      </c>
      <c r="J1019" s="334" t="n">
        <v>0.05</v>
      </c>
      <c r="K1019" s="334" t="n">
        <v>11.459091</v>
      </c>
      <c r="L1019" s="334" t="inlineStr">
        <is>
          <t>PENDENTE</t>
        </is>
      </c>
    </row>
    <row r="1020" ht="15" customHeight="1" s="290">
      <c r="A1020" s="296" t="inlineStr">
        <is>
          <t>TETEU</t>
        </is>
      </c>
      <c r="B1020" s="296" t="inlineStr">
        <is>
          <t>AGUA</t>
        </is>
      </c>
      <c r="C1020" s="296" t="inlineStr">
        <is>
          <t>T-113</t>
        </is>
      </c>
      <c r="D1020" s="349" t="inlineStr">
        <is>
          <t>PI 107</t>
        </is>
      </c>
      <c r="E1020" s="349" t="inlineStr">
        <is>
          <t>PI 108</t>
        </is>
      </c>
      <c r="F1020" s="349" t="n">
        <v>0.22</v>
      </c>
      <c r="G1020" s="349" t="inlineStr">
        <is>
          <t>200</t>
        </is>
      </c>
      <c r="H1020" s="349" t="inlineStr">
        <is>
          <t>Tubo PVC</t>
        </is>
      </c>
      <c r="I1020" s="345" t="n">
        <v>0.6</v>
      </c>
      <c r="J1020" s="349" t="n">
        <v>0.11</v>
      </c>
      <c r="K1020" s="349" t="n">
        <v>12.535909</v>
      </c>
      <c r="L1020" s="349" t="inlineStr">
        <is>
          <t>PENDENTE</t>
        </is>
      </c>
    </row>
    <row r="1021" ht="15" customHeight="1" s="290">
      <c r="A1021" s="295" t="inlineStr">
        <is>
          <t>TETEU</t>
        </is>
      </c>
      <c r="B1021" s="295" t="inlineStr">
        <is>
          <t>AGUA</t>
        </is>
      </c>
      <c r="C1021" s="295" t="inlineStr">
        <is>
          <t>T-114</t>
        </is>
      </c>
      <c r="D1021" s="334" t="inlineStr">
        <is>
          <t>PI 108</t>
        </is>
      </c>
      <c r="E1021" s="334" t="inlineStr">
        <is>
          <t>PI 109</t>
        </is>
      </c>
      <c r="F1021" s="334" t="n">
        <v>0.11</v>
      </c>
      <c r="G1021" s="334" t="inlineStr">
        <is>
          <t>200</t>
        </is>
      </c>
      <c r="H1021" s="334" t="inlineStr">
        <is>
          <t>Tubo PVC</t>
        </is>
      </c>
      <c r="I1021" s="340" t="n">
        <v>0.6</v>
      </c>
      <c r="J1021" s="334" t="n">
        <v>0.05</v>
      </c>
      <c r="K1021" s="334" t="n">
        <v>4.941818</v>
      </c>
      <c r="L1021" s="334" t="inlineStr">
        <is>
          <t>PENDENTE</t>
        </is>
      </c>
    </row>
    <row r="1022" ht="15" customHeight="1" s="290">
      <c r="A1022" s="296" t="inlineStr">
        <is>
          <t>TETEU</t>
        </is>
      </c>
      <c r="B1022" s="296" t="inlineStr">
        <is>
          <t>AGUA</t>
        </is>
      </c>
      <c r="C1022" s="296" t="inlineStr">
        <is>
          <t>T-115</t>
        </is>
      </c>
      <c r="D1022" s="349" t="inlineStr">
        <is>
          <t>PI 109</t>
        </is>
      </c>
      <c r="E1022" s="349" t="inlineStr">
        <is>
          <t>PI 110</t>
        </is>
      </c>
      <c r="F1022" s="349" t="n">
        <v>0.53</v>
      </c>
      <c r="G1022" s="349" t="inlineStr">
        <is>
          <t>200</t>
        </is>
      </c>
      <c r="H1022" s="349" t="inlineStr">
        <is>
          <t>Tubo PVC</t>
        </is>
      </c>
      <c r="I1022" s="345" t="n">
        <v>0.6</v>
      </c>
      <c r="J1022" s="349" t="n">
        <v>0.25</v>
      </c>
      <c r="K1022" s="349" t="n">
        <v>7.083019</v>
      </c>
      <c r="L1022" s="349" t="inlineStr">
        <is>
          <t>PENDENTE</t>
        </is>
      </c>
    </row>
    <row r="1023" ht="15" customHeight="1" s="290">
      <c r="A1023" s="295" t="inlineStr">
        <is>
          <t>TETEU</t>
        </is>
      </c>
      <c r="B1023" s="295" t="inlineStr">
        <is>
          <t>AGUA</t>
        </is>
      </c>
      <c r="C1023" s="295" t="inlineStr">
        <is>
          <t>T-116</t>
        </is>
      </c>
      <c r="D1023" s="334" t="inlineStr">
        <is>
          <t>PI 65</t>
        </is>
      </c>
      <c r="E1023" s="334" t="inlineStr">
        <is>
          <t>PI 110</t>
        </is>
      </c>
      <c r="F1023" s="334" t="n">
        <v>0.63</v>
      </c>
      <c r="G1023" s="334" t="inlineStr">
        <is>
          <t>200</t>
        </is>
      </c>
      <c r="H1023" s="334" t="inlineStr">
        <is>
          <t>Tubo PVC</t>
        </is>
      </c>
      <c r="I1023" s="340" t="n">
        <v>0.6</v>
      </c>
      <c r="J1023" s="334" t="n">
        <v>0.3</v>
      </c>
      <c r="K1023" s="334" t="n">
        <v>1.924603</v>
      </c>
      <c r="L1023" s="334" t="inlineStr">
        <is>
          <t>PENDENTE</t>
        </is>
      </c>
    </row>
    <row r="1024" ht="15" customHeight="1" s="290">
      <c r="A1024" s="296" t="inlineStr">
        <is>
          <t>TETEU</t>
        </is>
      </c>
      <c r="B1024" s="296" t="inlineStr">
        <is>
          <t>AGUA</t>
        </is>
      </c>
      <c r="C1024" s="296" t="inlineStr">
        <is>
          <t>T-117</t>
        </is>
      </c>
      <c r="D1024" s="349" t="inlineStr">
        <is>
          <t>PI 64</t>
        </is>
      </c>
      <c r="E1024" s="349" t="inlineStr">
        <is>
          <t>PI 111</t>
        </is>
      </c>
      <c r="F1024" s="349" t="n">
        <v>0.24</v>
      </c>
      <c r="G1024" s="349" t="inlineStr">
        <is>
          <t>200</t>
        </is>
      </c>
      <c r="H1024" s="349" t="inlineStr">
        <is>
          <t>Tubo PVC</t>
        </is>
      </c>
      <c r="I1024" s="345" t="n">
        <v>0.6</v>
      </c>
      <c r="J1024" s="349" t="n">
        <v>0.12</v>
      </c>
      <c r="K1024" s="349" t="n">
        <v>1.125417</v>
      </c>
      <c r="L1024" s="349" t="inlineStr">
        <is>
          <t>PENDENTE</t>
        </is>
      </c>
    </row>
    <row r="1025" ht="15" customHeight="1" s="290">
      <c r="A1025" s="295" t="inlineStr">
        <is>
          <t>TETEU</t>
        </is>
      </c>
      <c r="B1025" s="295" t="inlineStr">
        <is>
          <t>AGUA</t>
        </is>
      </c>
      <c r="C1025" s="295" t="inlineStr">
        <is>
          <t>T-118</t>
        </is>
      </c>
      <c r="D1025" s="334" t="inlineStr">
        <is>
          <t>PI 111</t>
        </is>
      </c>
      <c r="E1025" s="334" t="inlineStr">
        <is>
          <t>PI 112</t>
        </is>
      </c>
      <c r="F1025" s="334" t="n">
        <v>0.54</v>
      </c>
      <c r="G1025" s="334" t="inlineStr">
        <is>
          <t>200</t>
        </is>
      </c>
      <c r="H1025" s="334" t="inlineStr">
        <is>
          <t>Tubo PVC</t>
        </is>
      </c>
      <c r="I1025" s="340" t="n">
        <v>0.6</v>
      </c>
      <c r="J1025" s="334" t="n">
        <v>0.26</v>
      </c>
      <c r="K1025" s="334" t="n">
        <v>3.504815</v>
      </c>
      <c r="L1025" s="334" t="inlineStr">
        <is>
          <t>PENDENTE</t>
        </is>
      </c>
    </row>
    <row r="1026" ht="15" customHeight="1" s="290">
      <c r="A1026" s="296" t="inlineStr">
        <is>
          <t>TETEU</t>
        </is>
      </c>
      <c r="B1026" s="296" t="inlineStr">
        <is>
          <t>AGUA</t>
        </is>
      </c>
      <c r="C1026" s="296" t="inlineStr">
        <is>
          <t>T-119</t>
        </is>
      </c>
      <c r="D1026" s="349" t="inlineStr">
        <is>
          <t>PI 112</t>
        </is>
      </c>
      <c r="E1026" s="349" t="inlineStr">
        <is>
          <t>PI 113</t>
        </is>
      </c>
      <c r="F1026" s="349" t="n">
        <v>0.2</v>
      </c>
      <c r="G1026" s="349" t="inlineStr">
        <is>
          <t>200</t>
        </is>
      </c>
      <c r="H1026" s="349" t="inlineStr">
        <is>
          <t>Tubo PVC</t>
        </is>
      </c>
      <c r="I1026" s="345" t="n">
        <v>0.6</v>
      </c>
      <c r="J1026" s="349" t="n">
        <v>0.1</v>
      </c>
      <c r="K1026" s="349" t="n">
        <v>0.1825</v>
      </c>
      <c r="L1026" s="349" t="inlineStr">
        <is>
          <t>PENDENTE</t>
        </is>
      </c>
    </row>
    <row r="1027" ht="15" customHeight="1" s="290">
      <c r="A1027" s="295" t="inlineStr">
        <is>
          <t>TETEU</t>
        </is>
      </c>
      <c r="B1027" s="295" t="inlineStr">
        <is>
          <t>AGUA</t>
        </is>
      </c>
      <c r="C1027" s="295" t="inlineStr">
        <is>
          <t>T-120</t>
        </is>
      </c>
      <c r="D1027" s="334" t="inlineStr">
        <is>
          <t>PI 114</t>
        </is>
      </c>
      <c r="E1027" s="334" t="inlineStr">
        <is>
          <t>PI 115</t>
        </is>
      </c>
      <c r="F1027" s="334" t="n">
        <v>0.47</v>
      </c>
      <c r="G1027" s="334" t="inlineStr">
        <is>
          <t>200</t>
        </is>
      </c>
      <c r="H1027" s="334" t="inlineStr">
        <is>
          <t>Tubo PVC</t>
        </is>
      </c>
      <c r="I1027" s="340" t="n">
        <v>1.2</v>
      </c>
      <c r="J1027" s="334" t="n">
        <v>0.45</v>
      </c>
      <c r="K1027" s="334" t="n">
        <v>6.658085</v>
      </c>
      <c r="L1027" s="334" t="inlineStr">
        <is>
          <t>PENDENTE</t>
        </is>
      </c>
    </row>
    <row r="1028" ht="15" customHeight="1" s="290">
      <c r="A1028" s="296" t="inlineStr">
        <is>
          <t>TETEU</t>
        </is>
      </c>
      <c r="B1028" s="296" t="inlineStr">
        <is>
          <t>AGUA</t>
        </is>
      </c>
      <c r="C1028" s="296" t="inlineStr">
        <is>
          <t>T-121</t>
        </is>
      </c>
      <c r="D1028" s="349" t="inlineStr">
        <is>
          <t>PI 115</t>
        </is>
      </c>
      <c r="E1028" s="349" t="inlineStr">
        <is>
          <t>PI 116</t>
        </is>
      </c>
      <c r="F1028" s="349" t="n">
        <v>0.49</v>
      </c>
      <c r="G1028" s="349" t="inlineStr">
        <is>
          <t>200</t>
        </is>
      </c>
      <c r="H1028" s="349" t="inlineStr">
        <is>
          <t>Tubo PVC</t>
        </is>
      </c>
      <c r="I1028" s="345" t="n">
        <v>0.6</v>
      </c>
      <c r="J1028" s="349" t="n">
        <v>0.24</v>
      </c>
      <c r="K1028" s="349" t="n">
        <v>3.598571</v>
      </c>
      <c r="L1028" s="349" t="inlineStr">
        <is>
          <t>PENDENTE</t>
        </is>
      </c>
    </row>
    <row r="1029" ht="15" customHeight="1" s="290">
      <c r="A1029" s="295" t="inlineStr">
        <is>
          <t>TETEU</t>
        </is>
      </c>
      <c r="B1029" s="295" t="inlineStr">
        <is>
          <t>AGUA</t>
        </is>
      </c>
      <c r="C1029" s="295" t="inlineStr">
        <is>
          <t>T-122</t>
        </is>
      </c>
      <c r="D1029" s="334" t="inlineStr">
        <is>
          <t>PI 116</t>
        </is>
      </c>
      <c r="E1029" s="334" t="inlineStr">
        <is>
          <t>PI 108</t>
        </is>
      </c>
      <c r="F1029" s="334" t="n">
        <v>0.27</v>
      </c>
      <c r="G1029" s="334" t="inlineStr">
        <is>
          <t>200</t>
        </is>
      </c>
      <c r="H1029" s="334" t="inlineStr">
        <is>
          <t>Tubo PVC</t>
        </is>
      </c>
      <c r="I1029" s="340" t="n">
        <v>0.6</v>
      </c>
      <c r="J1029" s="334" t="n">
        <v>0.13</v>
      </c>
      <c r="K1029" s="334" t="n">
        <v>1.081111</v>
      </c>
      <c r="L1029" s="334" t="inlineStr">
        <is>
          <t>PENDENTE</t>
        </is>
      </c>
    </row>
    <row r="1030" ht="15" customHeight="1" s="290">
      <c r="A1030" s="296" t="inlineStr">
        <is>
          <t>TETEU</t>
        </is>
      </c>
      <c r="B1030" s="296" t="inlineStr">
        <is>
          <t>AGUA</t>
        </is>
      </c>
      <c r="C1030" s="296" t="inlineStr">
        <is>
          <t>T-123</t>
        </is>
      </c>
      <c r="D1030" s="349" t="inlineStr">
        <is>
          <t>PI 115</t>
        </is>
      </c>
      <c r="E1030" s="349" t="inlineStr">
        <is>
          <t>PI 117</t>
        </is>
      </c>
      <c r="F1030" s="349" t="n">
        <v>0.54</v>
      </c>
      <c r="G1030" s="349" t="inlineStr">
        <is>
          <t>200</t>
        </is>
      </c>
      <c r="H1030" s="349" t="inlineStr">
        <is>
          <t>Tubo PVC</t>
        </is>
      </c>
      <c r="I1030" s="345" t="n">
        <v>0.6</v>
      </c>
      <c r="J1030" s="349" t="n">
        <v>0.26</v>
      </c>
      <c r="K1030" s="349" t="n">
        <v>0.810926</v>
      </c>
      <c r="L1030" s="349" t="inlineStr">
        <is>
          <t>PENDENTE</t>
        </is>
      </c>
    </row>
    <row r="1031" ht="15" customHeight="1" s="290">
      <c r="A1031" s="295" t="inlineStr">
        <is>
          <t>TETEU</t>
        </is>
      </c>
      <c r="B1031" s="295" t="inlineStr">
        <is>
          <t>AGUA</t>
        </is>
      </c>
      <c r="C1031" s="295" t="inlineStr">
        <is>
          <t>T-124</t>
        </is>
      </c>
      <c r="D1031" s="334" t="inlineStr">
        <is>
          <t>PI 117</t>
        </is>
      </c>
      <c r="E1031" s="334" t="inlineStr">
        <is>
          <t>PI 118</t>
        </is>
      </c>
      <c r="F1031" s="334" t="n">
        <v>0.14</v>
      </c>
      <c r="G1031" s="334" t="inlineStr">
        <is>
          <t>200</t>
        </is>
      </c>
      <c r="H1031" s="334" t="inlineStr">
        <is>
          <t>Tubo PVC</t>
        </is>
      </c>
      <c r="I1031" s="340" t="n">
        <v>0.6</v>
      </c>
      <c r="J1031" s="334" t="n">
        <v>0.07000000000000001</v>
      </c>
      <c r="K1031" s="334" t="n">
        <v>0.511429</v>
      </c>
      <c r="L1031" s="334" t="inlineStr">
        <is>
          <t>PENDENTE</t>
        </is>
      </c>
    </row>
    <row r="1032" ht="15" customHeight="1" s="290">
      <c r="A1032" s="296" t="inlineStr">
        <is>
          <t>TETEU</t>
        </is>
      </c>
      <c r="B1032" s="296" t="inlineStr">
        <is>
          <t>AGUA</t>
        </is>
      </c>
      <c r="C1032" s="296" t="inlineStr">
        <is>
          <t>T-125</t>
        </is>
      </c>
      <c r="D1032" s="349" t="inlineStr">
        <is>
          <t>PI 119</t>
        </is>
      </c>
      <c r="E1032" s="349" t="inlineStr">
        <is>
          <t>PI 120</t>
        </is>
      </c>
      <c r="F1032" s="349" t="n">
        <v>1.64</v>
      </c>
      <c r="G1032" s="349" t="inlineStr">
        <is>
          <t>200</t>
        </is>
      </c>
      <c r="H1032" s="349" t="inlineStr">
        <is>
          <t>Tubo PVC</t>
        </is>
      </c>
      <c r="I1032" s="345" t="n">
        <v>0.6</v>
      </c>
      <c r="J1032" s="349" t="n">
        <v>0.79</v>
      </c>
      <c r="K1032" s="349" t="n">
        <v>2.50939</v>
      </c>
      <c r="L1032" s="349" t="inlineStr">
        <is>
          <t>PENDENTE</t>
        </is>
      </c>
    </row>
    <row r="1033" ht="15" customHeight="1" s="290">
      <c r="A1033" s="295" t="inlineStr">
        <is>
          <t>TETEU</t>
        </is>
      </c>
      <c r="B1033" s="295" t="inlineStr">
        <is>
          <t>AGUA</t>
        </is>
      </c>
      <c r="C1033" s="295" t="inlineStr">
        <is>
          <t>T-126</t>
        </is>
      </c>
      <c r="D1033" s="334" t="inlineStr">
        <is>
          <t>PI 120</t>
        </is>
      </c>
      <c r="E1033" s="334" t="inlineStr">
        <is>
          <t>PI 121</t>
        </is>
      </c>
      <c r="F1033" s="334" t="n">
        <v>0.66</v>
      </c>
      <c r="G1033" s="334" t="inlineStr">
        <is>
          <t>200</t>
        </is>
      </c>
      <c r="H1033" s="334" t="inlineStr">
        <is>
          <t>Tubo PVC</t>
        </is>
      </c>
      <c r="I1033" s="340" t="n">
        <v>0.6</v>
      </c>
      <c r="J1033" s="334" t="n">
        <v>0.32</v>
      </c>
      <c r="K1033" s="334" t="n">
        <v>4.692879</v>
      </c>
      <c r="L1033" s="334" t="inlineStr">
        <is>
          <t>PENDENTE</t>
        </is>
      </c>
    </row>
    <row r="1034" ht="15" customHeight="1" s="290">
      <c r="A1034" s="296" t="inlineStr">
        <is>
          <t>TETEU</t>
        </is>
      </c>
      <c r="B1034" s="296" t="inlineStr">
        <is>
          <t>AGUA</t>
        </is>
      </c>
      <c r="C1034" s="296" t="inlineStr">
        <is>
          <t>T-127</t>
        </is>
      </c>
      <c r="D1034" s="349" t="inlineStr">
        <is>
          <t>PI 121</t>
        </is>
      </c>
      <c r="E1034" s="349" t="inlineStr">
        <is>
          <t>PI 122</t>
        </is>
      </c>
      <c r="F1034" s="349" t="n">
        <v>1.71</v>
      </c>
      <c r="G1034" s="349" t="inlineStr">
        <is>
          <t>200</t>
        </is>
      </c>
      <c r="H1034" s="349" t="inlineStr">
        <is>
          <t>Tubo PVC</t>
        </is>
      </c>
      <c r="I1034" s="345" t="n">
        <v>0.6</v>
      </c>
      <c r="J1034" s="349" t="n">
        <v>0.82</v>
      </c>
      <c r="K1034" s="349" t="n">
        <v>3.43</v>
      </c>
      <c r="L1034" s="349" t="inlineStr">
        <is>
          <t>PENDENTE</t>
        </is>
      </c>
    </row>
    <row r="1035" ht="15" customHeight="1" s="290">
      <c r="A1035" s="295" t="inlineStr">
        <is>
          <t>TETEU</t>
        </is>
      </c>
      <c r="B1035" s="295" t="inlineStr">
        <is>
          <t>AGUA</t>
        </is>
      </c>
      <c r="C1035" s="295" t="inlineStr">
        <is>
          <t>T-128</t>
        </is>
      </c>
      <c r="D1035" s="334" t="inlineStr">
        <is>
          <t>PI 122</t>
        </is>
      </c>
      <c r="E1035" s="334" t="inlineStr">
        <is>
          <t>PI 123</t>
        </is>
      </c>
      <c r="F1035" s="334" t="n">
        <v>1.05</v>
      </c>
      <c r="G1035" s="334" t="inlineStr">
        <is>
          <t>200</t>
        </is>
      </c>
      <c r="H1035" s="334" t="inlineStr">
        <is>
          <t>Tubo PVC</t>
        </is>
      </c>
      <c r="I1035" s="340" t="n">
        <v>0.6</v>
      </c>
      <c r="J1035" s="334" t="n">
        <v>0.5</v>
      </c>
      <c r="K1035" s="334" t="n">
        <v>2.366952</v>
      </c>
      <c r="L1035" s="334" t="inlineStr">
        <is>
          <t>PENDENTE</t>
        </is>
      </c>
    </row>
    <row r="1036" ht="15" customHeight="1" s="290">
      <c r="A1036" s="296" t="inlineStr">
        <is>
          <t>TETEU</t>
        </is>
      </c>
      <c r="B1036" s="296" t="inlineStr">
        <is>
          <t>AGUA</t>
        </is>
      </c>
      <c r="C1036" s="296" t="inlineStr">
        <is>
          <t>T-129</t>
        </is>
      </c>
      <c r="D1036" s="349" t="inlineStr">
        <is>
          <t>PI 123</t>
        </is>
      </c>
      <c r="E1036" s="349" t="inlineStr">
        <is>
          <t>PI 124</t>
        </is>
      </c>
      <c r="F1036" s="349" t="n">
        <v>1.06</v>
      </c>
      <c r="G1036" s="349" t="inlineStr">
        <is>
          <t>200</t>
        </is>
      </c>
      <c r="H1036" s="349" t="inlineStr">
        <is>
          <t>Tubo PVC</t>
        </is>
      </c>
      <c r="I1036" s="345" t="n">
        <v>0.6</v>
      </c>
      <c r="J1036" s="349" t="n">
        <v>0.51</v>
      </c>
      <c r="K1036" s="349" t="n">
        <v>3.636415</v>
      </c>
      <c r="L1036" s="349" t="inlineStr">
        <is>
          <t>PENDENTE</t>
        </is>
      </c>
    </row>
    <row r="1037" ht="15" customHeight="1" s="290">
      <c r="A1037" s="295" t="inlineStr">
        <is>
          <t>TETEU</t>
        </is>
      </c>
      <c r="B1037" s="295" t="inlineStr">
        <is>
          <t>AGUA</t>
        </is>
      </c>
      <c r="C1037" s="295" t="inlineStr">
        <is>
          <t>T-130</t>
        </is>
      </c>
      <c r="D1037" s="334" t="inlineStr">
        <is>
          <t>PI 124</t>
        </is>
      </c>
      <c r="E1037" s="334" t="inlineStr">
        <is>
          <t>PI 125</t>
        </is>
      </c>
      <c r="F1037" s="334" t="n">
        <v>0.18</v>
      </c>
      <c r="G1037" s="334" t="inlineStr">
        <is>
          <t>200</t>
        </is>
      </c>
      <c r="H1037" s="334" t="inlineStr">
        <is>
          <t>Tubo PVC</t>
        </is>
      </c>
      <c r="I1037" s="340" t="n">
        <v>0.6</v>
      </c>
      <c r="J1037" s="334" t="n">
        <v>0.09</v>
      </c>
      <c r="K1037" s="334" t="n">
        <v>8.460556</v>
      </c>
      <c r="L1037" s="334" t="inlineStr">
        <is>
          <t>PENDENTE</t>
        </is>
      </c>
    </row>
    <row r="1038" ht="15" customHeight="1" s="290">
      <c r="A1038" s="296" t="inlineStr">
        <is>
          <t>TETEU</t>
        </is>
      </c>
      <c r="B1038" s="296" t="inlineStr">
        <is>
          <t>AGUA</t>
        </is>
      </c>
      <c r="C1038" s="296" t="inlineStr">
        <is>
          <t>T-131</t>
        </is>
      </c>
      <c r="D1038" s="349" t="inlineStr">
        <is>
          <t>PI 125</t>
        </is>
      </c>
      <c r="E1038" s="349" t="inlineStr">
        <is>
          <t>PI 126</t>
        </is>
      </c>
      <c r="F1038" s="349" t="n">
        <v>0.24</v>
      </c>
      <c r="G1038" s="349" t="inlineStr">
        <is>
          <t>200</t>
        </is>
      </c>
      <c r="H1038" s="349" t="inlineStr">
        <is>
          <t>Tubo PVC</t>
        </is>
      </c>
      <c r="I1038" s="345" t="n">
        <v>0.6</v>
      </c>
      <c r="J1038" s="349" t="n">
        <v>0.12</v>
      </c>
      <c r="K1038" s="349" t="n">
        <v>6.137917</v>
      </c>
      <c r="L1038" s="349" t="inlineStr">
        <is>
          <t>PENDENTE</t>
        </is>
      </c>
    </row>
    <row r="1039" ht="15" customHeight="1" s="290">
      <c r="A1039" s="295" t="inlineStr">
        <is>
          <t>TETEU</t>
        </is>
      </c>
      <c r="B1039" s="295" t="inlineStr">
        <is>
          <t>AGUA</t>
        </is>
      </c>
      <c r="C1039" s="295" t="inlineStr">
        <is>
          <t>T-132</t>
        </is>
      </c>
      <c r="D1039" s="334" t="inlineStr">
        <is>
          <t>PI 126</t>
        </is>
      </c>
      <c r="E1039" s="334" t="inlineStr">
        <is>
          <t>PI 127</t>
        </is>
      </c>
      <c r="F1039" s="334" t="n">
        <v>0.54</v>
      </c>
      <c r="G1039" s="334" t="inlineStr">
        <is>
          <t>200</t>
        </is>
      </c>
      <c r="H1039" s="334" t="inlineStr">
        <is>
          <t>Tubo PVC</t>
        </is>
      </c>
      <c r="I1039" s="340" t="n">
        <v>0.6</v>
      </c>
      <c r="J1039" s="334" t="n">
        <v>0.26</v>
      </c>
      <c r="K1039" s="334" t="n">
        <v>8.726851999999999</v>
      </c>
      <c r="L1039" s="334" t="inlineStr">
        <is>
          <t>PENDENTE</t>
        </is>
      </c>
    </row>
    <row r="1040" ht="15" customHeight="1" s="290">
      <c r="A1040" s="296" t="inlineStr">
        <is>
          <t>TETEU</t>
        </is>
      </c>
      <c r="B1040" s="296" t="inlineStr">
        <is>
          <t>AGUA</t>
        </is>
      </c>
      <c r="C1040" s="296" t="inlineStr">
        <is>
          <t>T-133</t>
        </is>
      </c>
      <c r="D1040" s="349" t="inlineStr">
        <is>
          <t>PI 127</t>
        </is>
      </c>
      <c r="E1040" s="349" t="inlineStr">
        <is>
          <t>PI 128</t>
        </is>
      </c>
      <c r="F1040" s="349" t="n">
        <v>0.39</v>
      </c>
      <c r="G1040" s="349" t="inlineStr">
        <is>
          <t>200</t>
        </is>
      </c>
      <c r="H1040" s="349" t="inlineStr">
        <is>
          <t>Tubo PVC</t>
        </is>
      </c>
      <c r="I1040" s="345" t="n">
        <v>0.54</v>
      </c>
      <c r="J1040" s="349" t="n">
        <v>0.17</v>
      </c>
      <c r="K1040" s="349" t="n">
        <v>0.131538</v>
      </c>
      <c r="L1040" s="349" t="inlineStr">
        <is>
          <t>PENDENTE</t>
        </is>
      </c>
    </row>
    <row r="1041" ht="15" customHeight="1" s="290">
      <c r="A1041" s="295" t="inlineStr">
        <is>
          <t>TETEU</t>
        </is>
      </c>
      <c r="B1041" s="295" t="inlineStr">
        <is>
          <t>AGUA</t>
        </is>
      </c>
      <c r="C1041" s="295" t="inlineStr">
        <is>
          <t>T-134</t>
        </is>
      </c>
      <c r="D1041" s="334" t="inlineStr">
        <is>
          <t>PI 128</t>
        </is>
      </c>
      <c r="E1041" s="334" t="inlineStr">
        <is>
          <t>PI 129</t>
        </is>
      </c>
      <c r="F1041" s="334" t="n">
        <v>0.4</v>
      </c>
      <c r="G1041" s="334" t="inlineStr">
        <is>
          <t>200</t>
        </is>
      </c>
      <c r="H1041" s="334" t="inlineStr">
        <is>
          <t>Tubo PVC</t>
        </is>
      </c>
      <c r="I1041" s="340" t="n">
        <v>0.54</v>
      </c>
      <c r="J1041" s="334" t="n">
        <v>0.17</v>
      </c>
      <c r="K1041" s="334" t="n">
        <v>7.05275</v>
      </c>
      <c r="L1041" s="334" t="inlineStr">
        <is>
          <t>PENDENTE</t>
        </is>
      </c>
    </row>
    <row r="1042" ht="15" customHeight="1" s="290">
      <c r="A1042" s="296" t="inlineStr">
        <is>
          <t>TETEU</t>
        </is>
      </c>
      <c r="B1042" s="296" t="inlineStr">
        <is>
          <t>AGUA</t>
        </is>
      </c>
      <c r="C1042" s="296" t="inlineStr">
        <is>
          <t>T-135</t>
        </is>
      </c>
      <c r="D1042" s="349" t="inlineStr">
        <is>
          <t>PI 129</t>
        </is>
      </c>
      <c r="E1042" s="349" t="inlineStr">
        <is>
          <t>PI 130</t>
        </is>
      </c>
      <c r="F1042" s="349" t="n">
        <v>0.62</v>
      </c>
      <c r="G1042" s="349" t="inlineStr">
        <is>
          <t>200</t>
        </is>
      </c>
      <c r="H1042" s="349" t="inlineStr">
        <is>
          <t>Tubo PVC</t>
        </is>
      </c>
      <c r="I1042" s="345" t="n">
        <v>0.6</v>
      </c>
      <c r="J1042" s="349" t="n">
        <v>0.3</v>
      </c>
      <c r="K1042" s="349" t="n">
        <v>9.414194</v>
      </c>
      <c r="L1042" s="349" t="inlineStr">
        <is>
          <t>PENDENTE</t>
        </is>
      </c>
    </row>
    <row r="1043" ht="15" customHeight="1" s="290">
      <c r="A1043" s="295" t="inlineStr">
        <is>
          <t>TETEU</t>
        </is>
      </c>
      <c r="B1043" s="295" t="inlineStr">
        <is>
          <t>AGUA</t>
        </is>
      </c>
      <c r="C1043" s="295" t="inlineStr">
        <is>
          <t>T-136</t>
        </is>
      </c>
      <c r="D1043" s="334" t="inlineStr">
        <is>
          <t>PI 131</t>
        </is>
      </c>
      <c r="E1043" s="334" t="inlineStr">
        <is>
          <t>PI 130</t>
        </is>
      </c>
      <c r="F1043" s="334" t="n">
        <v>0.55</v>
      </c>
      <c r="G1043" s="334" t="inlineStr">
        <is>
          <t>200</t>
        </is>
      </c>
      <c r="H1043" s="334" t="inlineStr">
        <is>
          <t>Tubo PVC</t>
        </is>
      </c>
      <c r="I1043" s="340" t="n">
        <v>1.7</v>
      </c>
      <c r="J1043" s="334" t="n">
        <v>0.75</v>
      </c>
      <c r="K1043" s="334" t="n">
        <v>6.432909</v>
      </c>
      <c r="L1043" s="334" t="inlineStr">
        <is>
          <t>PENDENTE</t>
        </is>
      </c>
    </row>
    <row r="1044" ht="15" customHeight="1" s="290">
      <c r="A1044" s="296" t="inlineStr">
        <is>
          <t>TETEU</t>
        </is>
      </c>
      <c r="B1044" s="296" t="inlineStr">
        <is>
          <t>AGUA</t>
        </is>
      </c>
      <c r="C1044" s="296" t="inlineStr">
        <is>
          <t>T-137</t>
        </is>
      </c>
      <c r="D1044" s="349" t="inlineStr">
        <is>
          <t>PI 131</t>
        </is>
      </c>
      <c r="E1044" s="349" t="inlineStr">
        <is>
          <t>PI 132</t>
        </is>
      </c>
      <c r="F1044" s="349" t="n">
        <v>0.6899999999999999</v>
      </c>
      <c r="G1044" s="349" t="inlineStr">
        <is>
          <t>200</t>
        </is>
      </c>
      <c r="H1044" s="349" t="inlineStr">
        <is>
          <t>Tubo PVC</t>
        </is>
      </c>
      <c r="I1044" s="345" t="n">
        <v>1.59</v>
      </c>
      <c r="J1044" s="349" t="n">
        <v>0.88</v>
      </c>
      <c r="K1044" s="349" t="n">
        <v>0.117246</v>
      </c>
      <c r="L1044" s="349" t="inlineStr">
        <is>
          <t>PENDENTE</t>
        </is>
      </c>
    </row>
    <row r="1045" ht="15" customHeight="1" s="290">
      <c r="A1045" s="295" t="inlineStr">
        <is>
          <t>TETEU</t>
        </is>
      </c>
      <c r="B1045" s="295" t="inlineStr">
        <is>
          <t>AGUA</t>
        </is>
      </c>
      <c r="C1045" s="295" t="inlineStr">
        <is>
          <t>T-138</t>
        </is>
      </c>
      <c r="D1045" s="334" t="inlineStr">
        <is>
          <t>PI 132</t>
        </is>
      </c>
      <c r="E1045" s="334" t="inlineStr">
        <is>
          <t>PI 133</t>
        </is>
      </c>
      <c r="F1045" s="334" t="n">
        <v>0.4</v>
      </c>
      <c r="G1045" s="334" t="inlineStr">
        <is>
          <t>200</t>
        </is>
      </c>
      <c r="H1045" s="334" t="inlineStr">
        <is>
          <t>Tubo PVC</t>
        </is>
      </c>
      <c r="I1045" s="340" t="n">
        <v>0.49</v>
      </c>
      <c r="J1045" s="334" t="n">
        <v>0.16</v>
      </c>
      <c r="K1045" s="334" t="n">
        <v>0.32525</v>
      </c>
      <c r="L1045" s="334" t="inlineStr">
        <is>
          <t>PENDENTE</t>
        </is>
      </c>
    </row>
    <row r="1046" ht="15" customHeight="1" s="290">
      <c r="A1046" s="296" t="inlineStr">
        <is>
          <t>TETEU</t>
        </is>
      </c>
      <c r="B1046" s="296" t="inlineStr">
        <is>
          <t>AGUA</t>
        </is>
      </c>
      <c r="C1046" s="296" t="inlineStr">
        <is>
          <t>T-139</t>
        </is>
      </c>
      <c r="D1046" s="349" t="inlineStr">
        <is>
          <t>PI 133</t>
        </is>
      </c>
      <c r="E1046" s="349" t="inlineStr">
        <is>
          <t>PI 134</t>
        </is>
      </c>
      <c r="F1046" s="349" t="n">
        <v>0.37</v>
      </c>
      <c r="G1046" s="349" t="inlineStr">
        <is>
          <t>200</t>
        </is>
      </c>
      <c r="H1046" s="349" t="inlineStr">
        <is>
          <t>Tubo PVC</t>
        </is>
      </c>
      <c r="I1046" s="345" t="n">
        <v>0.7</v>
      </c>
      <c r="J1046" s="349" t="n">
        <v>0.21</v>
      </c>
      <c r="K1046" s="349" t="n">
        <v>10.656216</v>
      </c>
      <c r="L1046" s="349" t="inlineStr">
        <is>
          <t>PENDENTE</t>
        </is>
      </c>
    </row>
    <row r="1047" ht="15" customHeight="1" s="290">
      <c r="A1047" s="295" t="inlineStr">
        <is>
          <t>TETEU</t>
        </is>
      </c>
      <c r="B1047" s="295" t="inlineStr">
        <is>
          <t>AGUA</t>
        </is>
      </c>
      <c r="C1047" s="295" t="inlineStr">
        <is>
          <t>T-140</t>
        </is>
      </c>
      <c r="D1047" s="334" t="inlineStr">
        <is>
          <t>PI 135</t>
        </is>
      </c>
      <c r="E1047" s="334" t="inlineStr">
        <is>
          <t>PI 136</t>
        </is>
      </c>
      <c r="F1047" s="334" t="n">
        <v>0.2</v>
      </c>
      <c r="G1047" s="334" t="inlineStr">
        <is>
          <t>200</t>
        </is>
      </c>
      <c r="H1047" s="334" t="inlineStr">
        <is>
          <t>Tubo PVC</t>
        </is>
      </c>
      <c r="I1047" s="340" t="n">
        <v>0.5</v>
      </c>
      <c r="J1047" s="334" t="n">
        <v>0.08</v>
      </c>
      <c r="K1047" s="334" t="n">
        <v>11.5145</v>
      </c>
      <c r="L1047" s="334" t="inlineStr">
        <is>
          <t>PENDENTE</t>
        </is>
      </c>
    </row>
    <row r="1048" ht="15" customHeight="1" s="290">
      <c r="A1048" s="296" t="inlineStr">
        <is>
          <t>TETEU</t>
        </is>
      </c>
      <c r="B1048" s="296" t="inlineStr">
        <is>
          <t>AGUA</t>
        </is>
      </c>
      <c r="C1048" s="296" t="inlineStr">
        <is>
          <t>T-141</t>
        </is>
      </c>
      <c r="D1048" s="349" t="inlineStr">
        <is>
          <t>PI 136</t>
        </is>
      </c>
      <c r="E1048" s="349" t="inlineStr">
        <is>
          <t>PI 137</t>
        </is>
      </c>
      <c r="F1048" s="349" t="n">
        <v>0.28</v>
      </c>
      <c r="G1048" s="349" t="inlineStr">
        <is>
          <t>200</t>
        </is>
      </c>
      <c r="H1048" s="349" t="inlineStr">
        <is>
          <t>Tubo PVC</t>
        </is>
      </c>
      <c r="I1048" s="345" t="n">
        <v>0.6</v>
      </c>
      <c r="J1048" s="349" t="n">
        <v>0.13</v>
      </c>
      <c r="K1048" s="349" t="n">
        <v>3.041429</v>
      </c>
      <c r="L1048" s="349" t="inlineStr">
        <is>
          <t>PENDENTE</t>
        </is>
      </c>
    </row>
    <row r="1049" ht="15" customHeight="1" s="290">
      <c r="A1049" s="295" t="inlineStr">
        <is>
          <t>TETEU</t>
        </is>
      </c>
      <c r="B1049" s="295" t="inlineStr">
        <is>
          <t>AGUA</t>
        </is>
      </c>
      <c r="C1049" s="295" t="inlineStr">
        <is>
          <t>T-142</t>
        </is>
      </c>
      <c r="D1049" s="334" t="inlineStr">
        <is>
          <t>PI 137</t>
        </is>
      </c>
      <c r="E1049" s="334" t="inlineStr">
        <is>
          <t>PI 138</t>
        </is>
      </c>
      <c r="F1049" s="334" t="n">
        <v>0.79</v>
      </c>
      <c r="G1049" s="334" t="inlineStr">
        <is>
          <t>200</t>
        </is>
      </c>
      <c r="H1049" s="334" t="inlineStr">
        <is>
          <t>Tubo PVC</t>
        </is>
      </c>
      <c r="I1049" s="340" t="n">
        <v>0.6</v>
      </c>
      <c r="J1049" s="334" t="n">
        <v>0.38</v>
      </c>
      <c r="K1049" s="334" t="n">
        <v>2.094051</v>
      </c>
      <c r="L1049" s="334" t="inlineStr">
        <is>
          <t>PENDENTE</t>
        </is>
      </c>
    </row>
    <row r="1050" ht="15" customHeight="1" s="290">
      <c r="A1050" s="296" t="inlineStr">
        <is>
          <t>TETEU</t>
        </is>
      </c>
      <c r="B1050" s="296" t="inlineStr">
        <is>
          <t>AGUA</t>
        </is>
      </c>
      <c r="C1050" s="296" t="inlineStr">
        <is>
          <t>T-143</t>
        </is>
      </c>
      <c r="D1050" s="349" t="inlineStr">
        <is>
          <t>PI 138</t>
        </is>
      </c>
      <c r="E1050" s="349" t="inlineStr">
        <is>
          <t>PI 139</t>
        </is>
      </c>
      <c r="F1050" s="349" t="n">
        <v>0.78</v>
      </c>
      <c r="G1050" s="349" t="inlineStr">
        <is>
          <t>200</t>
        </is>
      </c>
      <c r="H1050" s="349" t="inlineStr">
        <is>
          <t>Tubo PVC</t>
        </is>
      </c>
      <c r="I1050" s="345" t="n">
        <v>0.6</v>
      </c>
      <c r="J1050" s="349" t="n">
        <v>0.37</v>
      </c>
      <c r="K1050" s="349" t="n">
        <v>0.621282</v>
      </c>
      <c r="L1050" s="349" t="inlineStr">
        <is>
          <t>PENDENTE</t>
        </is>
      </c>
    </row>
    <row r="1051" ht="15" customHeight="1" s="290">
      <c r="A1051" s="295" t="inlineStr">
        <is>
          <t>TETEU</t>
        </is>
      </c>
      <c r="B1051" s="295" t="inlineStr">
        <is>
          <t>AGUA</t>
        </is>
      </c>
      <c r="C1051" s="295" t="inlineStr">
        <is>
          <t>T-144</t>
        </is>
      </c>
      <c r="D1051" s="334" t="inlineStr">
        <is>
          <t>PI 139</t>
        </is>
      </c>
      <c r="E1051" s="334" t="inlineStr">
        <is>
          <t>PI 140</t>
        </is>
      </c>
      <c r="F1051" s="334" t="n">
        <v>0.23</v>
      </c>
      <c r="G1051" s="334" t="inlineStr">
        <is>
          <t>200</t>
        </is>
      </c>
      <c r="H1051" s="334" t="inlineStr">
        <is>
          <t>Tubo PVC</t>
        </is>
      </c>
      <c r="I1051" s="340" t="n">
        <v>0.6</v>
      </c>
      <c r="J1051" s="334" t="n">
        <v>0.11</v>
      </c>
      <c r="K1051" s="334" t="n">
        <v>7.72087</v>
      </c>
      <c r="L1051" s="334" t="inlineStr">
        <is>
          <t>PENDENTE</t>
        </is>
      </c>
    </row>
    <row r="1052" ht="15" customHeight="1" s="290">
      <c r="A1052" s="296" t="inlineStr">
        <is>
          <t>TETEU</t>
        </is>
      </c>
      <c r="B1052" s="296" t="inlineStr">
        <is>
          <t>AGUA</t>
        </is>
      </c>
      <c r="C1052" s="296" t="inlineStr">
        <is>
          <t>T-145</t>
        </is>
      </c>
      <c r="D1052" s="349" t="inlineStr">
        <is>
          <t>PI 140</t>
        </is>
      </c>
      <c r="E1052" s="349" t="inlineStr">
        <is>
          <t>PI 141</t>
        </is>
      </c>
      <c r="F1052" s="349" t="n">
        <v>0.28</v>
      </c>
      <c r="G1052" s="349" t="inlineStr">
        <is>
          <t>200</t>
        </is>
      </c>
      <c r="H1052" s="349" t="inlineStr">
        <is>
          <t>Tubo PVC</t>
        </is>
      </c>
      <c r="I1052" s="345" t="n">
        <v>0.6</v>
      </c>
      <c r="J1052" s="349" t="n">
        <v>0.13</v>
      </c>
      <c r="K1052" s="349" t="n">
        <v>8.264286</v>
      </c>
      <c r="L1052" s="349" t="inlineStr">
        <is>
          <t>PENDENTE</t>
        </is>
      </c>
    </row>
    <row r="1053" ht="15" customHeight="1" s="290">
      <c r="A1053" s="295" t="inlineStr">
        <is>
          <t>TETEU</t>
        </is>
      </c>
      <c r="B1053" s="295" t="inlineStr">
        <is>
          <t>AGUA</t>
        </is>
      </c>
      <c r="C1053" s="295" t="inlineStr">
        <is>
          <t>T-146</t>
        </is>
      </c>
      <c r="D1053" s="334" t="inlineStr">
        <is>
          <t>PI 141</t>
        </is>
      </c>
      <c r="E1053" s="334" t="inlineStr">
        <is>
          <t>PI 142</t>
        </is>
      </c>
      <c r="F1053" s="334" t="n">
        <v>0.28</v>
      </c>
      <c r="G1053" s="334" t="inlineStr">
        <is>
          <t>200</t>
        </is>
      </c>
      <c r="H1053" s="334" t="inlineStr">
        <is>
          <t>Tubo PVC</t>
        </is>
      </c>
      <c r="I1053" s="340" t="n">
        <v>0.6</v>
      </c>
      <c r="J1053" s="334" t="n">
        <v>0.13</v>
      </c>
      <c r="K1053" s="334" t="n">
        <v>2.2375</v>
      </c>
      <c r="L1053" s="334" t="inlineStr">
        <is>
          <t>PENDENTE</t>
        </is>
      </c>
    </row>
    <row r="1054" ht="15" customHeight="1" s="290">
      <c r="A1054" s="296" t="inlineStr">
        <is>
          <t>TETEU</t>
        </is>
      </c>
      <c r="B1054" s="296" t="inlineStr">
        <is>
          <t>AGUA</t>
        </is>
      </c>
      <c r="C1054" s="296" t="inlineStr">
        <is>
          <t>T-147</t>
        </is>
      </c>
      <c r="D1054" s="349" t="inlineStr">
        <is>
          <t>PI 142</t>
        </is>
      </c>
      <c r="E1054" s="349" t="inlineStr">
        <is>
          <t>PI 22</t>
        </is>
      </c>
      <c r="F1054" s="349" t="n">
        <v>0.19</v>
      </c>
      <c r="G1054" s="349" t="inlineStr">
        <is>
          <t>200</t>
        </is>
      </c>
      <c r="H1054" s="349" t="inlineStr">
        <is>
          <t>Tubo PVC</t>
        </is>
      </c>
      <c r="I1054" s="345" t="n">
        <v>0.6</v>
      </c>
      <c r="J1054" s="349" t="n">
        <v>0.09</v>
      </c>
      <c r="K1054" s="349" t="n">
        <v>10.893684</v>
      </c>
      <c r="L1054" s="349" t="inlineStr">
        <is>
          <t>PENDENTE</t>
        </is>
      </c>
    </row>
    <row r="1055" ht="15" customHeight="1" s="290">
      <c r="A1055" s="295" t="inlineStr">
        <is>
          <t>TETEU</t>
        </is>
      </c>
      <c r="B1055" s="295" t="inlineStr">
        <is>
          <t>AGUA</t>
        </is>
      </c>
      <c r="C1055" s="295" t="inlineStr">
        <is>
          <t>T-148</t>
        </is>
      </c>
      <c r="D1055" s="334" t="inlineStr">
        <is>
          <t>PI 139</t>
        </is>
      </c>
      <c r="E1055" s="334" t="inlineStr">
        <is>
          <t>PI 143</t>
        </is>
      </c>
      <c r="F1055" s="334" t="n">
        <v>0.62</v>
      </c>
      <c r="G1055" s="334" t="inlineStr">
        <is>
          <t>200</t>
        </is>
      </c>
      <c r="H1055" s="334" t="inlineStr">
        <is>
          <t>Tubo PVC</t>
        </is>
      </c>
      <c r="I1055" s="340" t="n">
        <v>0.6</v>
      </c>
      <c r="J1055" s="334" t="n">
        <v>0.3</v>
      </c>
      <c r="K1055" s="334" t="n">
        <v>10.150161</v>
      </c>
      <c r="L1055" s="334" t="inlineStr">
        <is>
          <t>PENDENTE</t>
        </is>
      </c>
    </row>
    <row r="1056" ht="15" customHeight="1" s="290">
      <c r="A1056" s="296" t="inlineStr">
        <is>
          <t>TETEU</t>
        </is>
      </c>
      <c r="B1056" s="296" t="inlineStr">
        <is>
          <t>AGUA</t>
        </is>
      </c>
      <c r="C1056" s="296" t="inlineStr">
        <is>
          <t>T-149</t>
        </is>
      </c>
      <c r="D1056" s="349" t="inlineStr">
        <is>
          <t>PI 143</t>
        </is>
      </c>
      <c r="E1056" s="349" t="inlineStr">
        <is>
          <t>PI 144</t>
        </is>
      </c>
      <c r="F1056" s="349" t="n">
        <v>1.25</v>
      </c>
      <c r="G1056" s="349" t="inlineStr">
        <is>
          <t>200</t>
        </is>
      </c>
      <c r="H1056" s="349" t="inlineStr">
        <is>
          <t>Tubo PVC</t>
        </is>
      </c>
      <c r="I1056" s="345" t="n">
        <v>0.6</v>
      </c>
      <c r="J1056" s="349" t="n">
        <v>0.6</v>
      </c>
      <c r="K1056" s="349" t="n">
        <v>9.589919999999999</v>
      </c>
      <c r="L1056" s="349" t="inlineStr">
        <is>
          <t>PENDENTE</t>
        </is>
      </c>
    </row>
    <row r="1057" ht="15" customHeight="1" s="290">
      <c r="A1057" s="295" t="inlineStr">
        <is>
          <t>TETEU</t>
        </is>
      </c>
      <c r="B1057" s="295" t="inlineStr">
        <is>
          <t>AGUA</t>
        </is>
      </c>
      <c r="C1057" s="295" t="inlineStr">
        <is>
          <t>T-150</t>
        </is>
      </c>
      <c r="D1057" s="334" t="inlineStr">
        <is>
          <t>PI 144</t>
        </is>
      </c>
      <c r="E1057" s="334" t="inlineStr">
        <is>
          <t>PI 145</t>
        </is>
      </c>
      <c r="F1057" s="334" t="n">
        <v>1.4</v>
      </c>
      <c r="G1057" s="334" t="inlineStr">
        <is>
          <t>200</t>
        </is>
      </c>
      <c r="H1057" s="334" t="inlineStr">
        <is>
          <t>Tubo PVC</t>
        </is>
      </c>
      <c r="I1057" s="340" t="n">
        <v>0.6</v>
      </c>
      <c r="J1057" s="334" t="n">
        <v>0.67</v>
      </c>
      <c r="K1057" s="334" t="n">
        <v>5.578286</v>
      </c>
      <c r="L1057" s="334" t="inlineStr">
        <is>
          <t>PENDENTE</t>
        </is>
      </c>
    </row>
    <row r="1058" ht="15" customHeight="1" s="290">
      <c r="A1058" s="296" t="inlineStr">
        <is>
          <t>TETEU</t>
        </is>
      </c>
      <c r="B1058" s="296" t="inlineStr">
        <is>
          <t>AGUA</t>
        </is>
      </c>
      <c r="C1058" s="296" t="inlineStr">
        <is>
          <t>T-151</t>
        </is>
      </c>
      <c r="D1058" s="349" t="inlineStr">
        <is>
          <t>PI 145</t>
        </is>
      </c>
      <c r="E1058" s="349" t="inlineStr">
        <is>
          <t>PI 146</t>
        </is>
      </c>
      <c r="F1058" s="349" t="n">
        <v>1.93</v>
      </c>
      <c r="G1058" s="349" t="inlineStr">
        <is>
          <t>200</t>
        </is>
      </c>
      <c r="H1058" s="349" t="inlineStr">
        <is>
          <t>Tubo PVC</t>
        </is>
      </c>
      <c r="I1058" s="345" t="n">
        <v>0.6</v>
      </c>
      <c r="J1058" s="349" t="n">
        <v>0.93</v>
      </c>
      <c r="K1058" s="349" t="n">
        <v>3.225181</v>
      </c>
      <c r="L1058" s="349" t="inlineStr">
        <is>
          <t>PENDENTE</t>
        </is>
      </c>
    </row>
    <row r="1059" ht="15" customHeight="1" s="290">
      <c r="A1059" s="295" t="inlineStr">
        <is>
          <t>TETEU</t>
        </is>
      </c>
      <c r="B1059" s="295" t="inlineStr">
        <is>
          <t>AGUA</t>
        </is>
      </c>
      <c r="C1059" s="295" t="inlineStr">
        <is>
          <t>T-152</t>
        </is>
      </c>
      <c r="D1059" s="334" t="inlineStr">
        <is>
          <t>PI 146</t>
        </is>
      </c>
      <c r="E1059" s="334" t="inlineStr">
        <is>
          <t>PI 147</t>
        </is>
      </c>
      <c r="F1059" s="334" t="n">
        <v>0.32</v>
      </c>
      <c r="G1059" s="334" t="inlineStr">
        <is>
          <t>200</t>
        </is>
      </c>
      <c r="H1059" s="334" t="inlineStr">
        <is>
          <t>Tubo PVC</t>
        </is>
      </c>
      <c r="I1059" s="340" t="n">
        <v>0.6</v>
      </c>
      <c r="J1059" s="334" t="n">
        <v>0.15</v>
      </c>
      <c r="K1059" s="334" t="n">
        <v>0.33</v>
      </c>
      <c r="L1059" s="334" t="inlineStr">
        <is>
          <t>PENDENTE</t>
        </is>
      </c>
    </row>
    <row r="1060" ht="15" customHeight="1" s="290">
      <c r="A1060" s="296" t="inlineStr">
        <is>
          <t>TETEU</t>
        </is>
      </c>
      <c r="B1060" s="296" t="inlineStr">
        <is>
          <t>AGUA</t>
        </is>
      </c>
      <c r="C1060" s="296" t="inlineStr">
        <is>
          <t>T-153</t>
        </is>
      </c>
      <c r="D1060" s="349" t="inlineStr">
        <is>
          <t>PI 147</t>
        </is>
      </c>
      <c r="E1060" s="349" t="inlineStr">
        <is>
          <t>PI 148</t>
        </is>
      </c>
      <c r="F1060" s="349" t="n">
        <v>2.09</v>
      </c>
      <c r="G1060" s="349" t="inlineStr">
        <is>
          <t>200</t>
        </is>
      </c>
      <c r="H1060" s="349" t="inlineStr">
        <is>
          <t>Tubo PVC</t>
        </is>
      </c>
      <c r="I1060" s="345" t="n">
        <v>0.6</v>
      </c>
      <c r="J1060" s="349" t="n">
        <v>1</v>
      </c>
      <c r="K1060" s="349" t="n">
        <v>5.349043</v>
      </c>
      <c r="L1060" s="349" t="inlineStr">
        <is>
          <t>PENDENTE</t>
        </is>
      </c>
    </row>
    <row r="1061" ht="15" customHeight="1" s="290">
      <c r="A1061" s="295" t="inlineStr">
        <is>
          <t>TETEU</t>
        </is>
      </c>
      <c r="B1061" s="295" t="inlineStr">
        <is>
          <t>AGUA</t>
        </is>
      </c>
      <c r="C1061" s="295" t="inlineStr">
        <is>
          <t>T-154</t>
        </is>
      </c>
      <c r="D1061" s="334" t="inlineStr">
        <is>
          <t>PI 148</t>
        </is>
      </c>
      <c r="E1061" s="334" t="inlineStr">
        <is>
          <t>PI 149</t>
        </is>
      </c>
      <c r="F1061" s="334" t="n">
        <v>0.34</v>
      </c>
      <c r="G1061" s="334" t="inlineStr">
        <is>
          <t>200</t>
        </is>
      </c>
      <c r="H1061" s="334" t="inlineStr">
        <is>
          <t>Tubo PVC</t>
        </is>
      </c>
      <c r="I1061" s="340" t="n">
        <v>0.6</v>
      </c>
      <c r="J1061" s="334" t="n">
        <v>0.16</v>
      </c>
      <c r="K1061" s="334" t="n">
        <v>7.013235</v>
      </c>
      <c r="L1061" s="334" t="inlineStr">
        <is>
          <t>PENDENTE</t>
        </is>
      </c>
    </row>
    <row r="1062" ht="15" customHeight="1" s="290">
      <c r="A1062" s="296" t="inlineStr">
        <is>
          <t>TETEU</t>
        </is>
      </c>
      <c r="B1062" s="296" t="inlineStr">
        <is>
          <t>AGUA</t>
        </is>
      </c>
      <c r="C1062" s="296" t="inlineStr">
        <is>
          <t>T-155</t>
        </is>
      </c>
      <c r="D1062" s="349" t="inlineStr">
        <is>
          <t>PI 149</t>
        </is>
      </c>
      <c r="E1062" s="349" t="inlineStr">
        <is>
          <t>PI 150</t>
        </is>
      </c>
      <c r="F1062" s="349" t="n">
        <v>1.06</v>
      </c>
      <c r="G1062" s="349" t="inlineStr">
        <is>
          <t>200</t>
        </is>
      </c>
      <c r="H1062" s="349" t="inlineStr">
        <is>
          <t>Tubo PVC</t>
        </is>
      </c>
      <c r="I1062" s="345" t="n">
        <v>0.6</v>
      </c>
      <c r="J1062" s="349" t="n">
        <v>0.51</v>
      </c>
      <c r="K1062" s="349" t="n">
        <v>4.893396</v>
      </c>
      <c r="L1062" s="349" t="inlineStr">
        <is>
          <t>PENDENTE</t>
        </is>
      </c>
    </row>
    <row r="1063" ht="15" customHeight="1" s="290">
      <c r="A1063" s="295" t="inlineStr">
        <is>
          <t>TETEU</t>
        </is>
      </c>
      <c r="B1063" s="295" t="inlineStr">
        <is>
          <t>AGUA</t>
        </is>
      </c>
      <c r="C1063" s="295" t="inlineStr">
        <is>
          <t>T-156</t>
        </is>
      </c>
      <c r="D1063" s="334" t="inlineStr">
        <is>
          <t>PI 150</t>
        </is>
      </c>
      <c r="E1063" s="334" t="inlineStr">
        <is>
          <t>PI 151</t>
        </is>
      </c>
      <c r="F1063" s="334" t="n">
        <v>2.78</v>
      </c>
      <c r="G1063" s="334" t="inlineStr">
        <is>
          <t>200</t>
        </is>
      </c>
      <c r="H1063" s="334" t="inlineStr">
        <is>
          <t>Tubo PVC</t>
        </is>
      </c>
      <c r="I1063" s="340" t="n">
        <v>0.6</v>
      </c>
      <c r="J1063" s="334" t="n">
        <v>1.33</v>
      </c>
      <c r="K1063" s="334" t="n">
        <v>3.658453</v>
      </c>
      <c r="L1063" s="334" t="inlineStr">
        <is>
          <t>PENDENTE</t>
        </is>
      </c>
    </row>
    <row r="1064" ht="15" customHeight="1" s="290">
      <c r="A1064" s="296" t="inlineStr">
        <is>
          <t>TETEU</t>
        </is>
      </c>
      <c r="B1064" s="296" t="inlineStr">
        <is>
          <t>AGUA</t>
        </is>
      </c>
      <c r="C1064" s="296" t="inlineStr">
        <is>
          <t>T-157</t>
        </is>
      </c>
      <c r="D1064" s="349" t="inlineStr">
        <is>
          <t>PI 151</t>
        </is>
      </c>
      <c r="E1064" s="349" t="inlineStr">
        <is>
          <t>PI 152</t>
        </is>
      </c>
      <c r="F1064" s="349" t="n">
        <v>0.42</v>
      </c>
      <c r="G1064" s="349" t="inlineStr">
        <is>
          <t>200</t>
        </is>
      </c>
      <c r="H1064" s="349" t="inlineStr">
        <is>
          <t>Tubo PVC</t>
        </is>
      </c>
      <c r="I1064" s="345" t="n">
        <v>0.6</v>
      </c>
      <c r="J1064" s="349" t="n">
        <v>0.2</v>
      </c>
      <c r="K1064" s="349" t="n">
        <v>10.347857</v>
      </c>
      <c r="L1064" s="349" t="inlineStr">
        <is>
          <t>PENDENTE</t>
        </is>
      </c>
    </row>
    <row r="1065" ht="15" customHeight="1" s="290">
      <c r="A1065" s="295" t="inlineStr">
        <is>
          <t>TETEU</t>
        </is>
      </c>
      <c r="B1065" s="295" t="inlineStr">
        <is>
          <t>AGUA</t>
        </is>
      </c>
      <c r="C1065" s="295" t="inlineStr">
        <is>
          <t>T-158</t>
        </is>
      </c>
      <c r="D1065" s="334" t="inlineStr">
        <is>
          <t>PI 152</t>
        </is>
      </c>
      <c r="E1065" s="334" t="inlineStr">
        <is>
          <t>PI 153</t>
        </is>
      </c>
      <c r="F1065" s="334" t="n">
        <v>0.93</v>
      </c>
      <c r="G1065" s="334" t="inlineStr">
        <is>
          <t>200</t>
        </is>
      </c>
      <c r="H1065" s="334" t="inlineStr">
        <is>
          <t>Tubo PVC</t>
        </is>
      </c>
      <c r="I1065" s="340" t="n">
        <v>0.6</v>
      </c>
      <c r="J1065" s="334" t="n">
        <v>0.45</v>
      </c>
      <c r="K1065" s="334" t="n">
        <v>4.124624</v>
      </c>
      <c r="L1065" s="334" t="inlineStr">
        <is>
          <t>PENDENTE</t>
        </is>
      </c>
    </row>
    <row r="1066" ht="15" customHeight="1" s="290">
      <c r="A1066" s="296" t="inlineStr">
        <is>
          <t>TETEU</t>
        </is>
      </c>
      <c r="B1066" s="296" t="inlineStr">
        <is>
          <t>AGUA</t>
        </is>
      </c>
      <c r="C1066" s="296" t="inlineStr">
        <is>
          <t>T-159</t>
        </is>
      </c>
      <c r="D1066" s="349" t="inlineStr">
        <is>
          <t>PI 145</t>
        </is>
      </c>
      <c r="E1066" s="349" t="inlineStr">
        <is>
          <t>PI 154</t>
        </is>
      </c>
      <c r="F1066" s="349" t="n">
        <v>0.72</v>
      </c>
      <c r="G1066" s="349" t="inlineStr">
        <is>
          <t>200</t>
        </is>
      </c>
      <c r="H1066" s="349" t="inlineStr">
        <is>
          <t>Tubo PVC</t>
        </is>
      </c>
      <c r="I1066" s="345" t="n">
        <v>0.6</v>
      </c>
      <c r="J1066" s="349" t="n">
        <v>0.35</v>
      </c>
      <c r="K1066" s="349" t="n">
        <v>2.6525</v>
      </c>
      <c r="L1066" s="349" t="inlineStr">
        <is>
          <t>PENDENTE</t>
        </is>
      </c>
    </row>
    <row r="1067" ht="15" customHeight="1" s="290">
      <c r="A1067" s="295" t="inlineStr">
        <is>
          <t>TETEU</t>
        </is>
      </c>
      <c r="B1067" s="295" t="inlineStr">
        <is>
          <t>AGUA</t>
        </is>
      </c>
      <c r="C1067" s="295" t="inlineStr">
        <is>
          <t>T-160</t>
        </is>
      </c>
      <c r="D1067" s="334" t="inlineStr">
        <is>
          <t>PI 154</t>
        </is>
      </c>
      <c r="E1067" s="334" t="inlineStr">
        <is>
          <t>PI 155</t>
        </is>
      </c>
      <c r="F1067" s="334" t="n">
        <v>1.16</v>
      </c>
      <c r="G1067" s="334" t="inlineStr">
        <is>
          <t>200</t>
        </is>
      </c>
      <c r="H1067" s="334" t="inlineStr">
        <is>
          <t>Tubo PVC</t>
        </is>
      </c>
      <c r="I1067" s="340" t="n">
        <v>0.6</v>
      </c>
      <c r="J1067" s="334" t="n">
        <v>0.5600000000000001</v>
      </c>
      <c r="K1067" s="334" t="n">
        <v>2.852155</v>
      </c>
      <c r="L1067" s="334" t="inlineStr">
        <is>
          <t>PENDENTE</t>
        </is>
      </c>
    </row>
    <row r="1068" ht="15" customHeight="1" s="290">
      <c r="A1068" s="296" t="inlineStr">
        <is>
          <t>TETEU</t>
        </is>
      </c>
      <c r="B1068" s="296" t="inlineStr">
        <is>
          <t>AGUA</t>
        </is>
      </c>
      <c r="C1068" s="296" t="inlineStr">
        <is>
          <t>T-161</t>
        </is>
      </c>
      <c r="D1068" s="349" t="inlineStr">
        <is>
          <t>PI 149</t>
        </is>
      </c>
      <c r="E1068" s="349" t="inlineStr">
        <is>
          <t>PI 156</t>
        </is>
      </c>
      <c r="F1068" s="349" t="n">
        <v>1.3</v>
      </c>
      <c r="G1068" s="349" t="inlineStr">
        <is>
          <t>200</t>
        </is>
      </c>
      <c r="H1068" s="349" t="inlineStr">
        <is>
          <t>Tubo PVC</t>
        </is>
      </c>
      <c r="I1068" s="345" t="n">
        <v>0.6</v>
      </c>
      <c r="J1068" s="349" t="n">
        <v>0.62</v>
      </c>
      <c r="K1068" s="349" t="n">
        <v>6.542</v>
      </c>
      <c r="L1068" s="349" t="inlineStr">
        <is>
          <t>PENDENTE</t>
        </is>
      </c>
    </row>
    <row r="1069" ht="15" customHeight="1" s="290">
      <c r="A1069" s="295" t="inlineStr">
        <is>
          <t>TETEU</t>
        </is>
      </c>
      <c r="B1069" s="295" t="inlineStr">
        <is>
          <t>AGUA</t>
        </is>
      </c>
      <c r="C1069" s="295" t="inlineStr">
        <is>
          <t>T-162</t>
        </is>
      </c>
      <c r="D1069" s="334" t="inlineStr">
        <is>
          <t>PI 155</t>
        </is>
      </c>
      <c r="E1069" s="334" t="inlineStr">
        <is>
          <t>PI 149</t>
        </is>
      </c>
      <c r="F1069" s="334" t="n">
        <v>0.65</v>
      </c>
      <c r="G1069" s="334" t="inlineStr">
        <is>
          <t>200</t>
        </is>
      </c>
      <c r="H1069" s="334" t="inlineStr">
        <is>
          <t>Tubo PVC</t>
        </is>
      </c>
      <c r="I1069" s="340" t="n">
        <v>0.6</v>
      </c>
      <c r="J1069" s="334" t="n">
        <v>0.31</v>
      </c>
      <c r="K1069" s="334" t="n">
        <v>3.425692</v>
      </c>
      <c r="L1069" s="334" t="inlineStr">
        <is>
          <t>PENDENTE</t>
        </is>
      </c>
    </row>
    <row r="1070" ht="15" customHeight="1" s="290">
      <c r="A1070" s="296" t="inlineStr">
        <is>
          <t>TETEU</t>
        </is>
      </c>
      <c r="B1070" s="296" t="inlineStr">
        <is>
          <t>AGUA</t>
        </is>
      </c>
      <c r="C1070" s="296" t="inlineStr">
        <is>
          <t>T-163</t>
        </is>
      </c>
      <c r="D1070" s="349" t="inlineStr">
        <is>
          <t>PI 30</t>
        </is>
      </c>
      <c r="E1070" s="349" t="inlineStr">
        <is>
          <t>PI 150</t>
        </is>
      </c>
      <c r="F1070" s="349" t="n">
        <v>0.87</v>
      </c>
      <c r="G1070" s="349" t="inlineStr">
        <is>
          <t>200</t>
        </is>
      </c>
      <c r="H1070" s="349" t="inlineStr">
        <is>
          <t>Tubo PVC</t>
        </is>
      </c>
      <c r="I1070" s="345" t="n">
        <v>0.6</v>
      </c>
      <c r="J1070" s="349" t="n">
        <v>0.42</v>
      </c>
      <c r="K1070" s="349" t="n">
        <v>5.348276</v>
      </c>
      <c r="L1070" s="349" t="inlineStr">
        <is>
          <t>PENDENTE</t>
        </is>
      </c>
    </row>
    <row r="1071" ht="15" customHeight="1" s="290">
      <c r="A1071" s="295" t="inlineStr">
        <is>
          <t>TETEU</t>
        </is>
      </c>
      <c r="B1071" s="295" t="inlineStr">
        <is>
          <t>AGUA</t>
        </is>
      </c>
      <c r="C1071" s="295" t="inlineStr">
        <is>
          <t>T-164</t>
        </is>
      </c>
      <c r="D1071" s="334" t="inlineStr">
        <is>
          <t>PI 144</t>
        </is>
      </c>
      <c r="E1071" s="334" t="inlineStr">
        <is>
          <t>PI 157</t>
        </is>
      </c>
      <c r="F1071" s="334" t="n">
        <v>0.21</v>
      </c>
      <c r="G1071" s="334" t="inlineStr">
        <is>
          <t>200</t>
        </is>
      </c>
      <c r="H1071" s="334" t="inlineStr">
        <is>
          <t>Tubo PVC</t>
        </is>
      </c>
      <c r="I1071" s="340" t="n">
        <v>0.6</v>
      </c>
      <c r="J1071" s="334" t="n">
        <v>0.1</v>
      </c>
      <c r="K1071" s="334" t="n">
        <v>11.588095</v>
      </c>
      <c r="L1071" s="334" t="inlineStr">
        <is>
          <t>PENDENTE</t>
        </is>
      </c>
    </row>
    <row r="1072" ht="15" customHeight="1" s="290">
      <c r="A1072" s="296" t="inlineStr">
        <is>
          <t>TETEU</t>
        </is>
      </c>
      <c r="B1072" s="296" t="inlineStr">
        <is>
          <t>AGUA</t>
        </is>
      </c>
      <c r="C1072" s="296" t="inlineStr">
        <is>
          <t>T-165</t>
        </is>
      </c>
      <c r="D1072" s="349" t="inlineStr">
        <is>
          <t>PI 157</t>
        </is>
      </c>
      <c r="E1072" s="349" t="inlineStr">
        <is>
          <t>PI 158</t>
        </is>
      </c>
      <c r="F1072" s="349" t="n">
        <v>0.29</v>
      </c>
      <c r="G1072" s="349" t="inlineStr">
        <is>
          <t>200</t>
        </is>
      </c>
      <c r="H1072" s="349" t="inlineStr">
        <is>
          <t>Tubo PVC</t>
        </is>
      </c>
      <c r="I1072" s="345" t="n">
        <v>0.6</v>
      </c>
      <c r="J1072" s="349" t="n">
        <v>0.14</v>
      </c>
      <c r="K1072" s="349" t="n">
        <v>5.503793</v>
      </c>
      <c r="L1072" s="349" t="inlineStr">
        <is>
          <t>PENDENTE</t>
        </is>
      </c>
    </row>
    <row r="1073" ht="15" customHeight="1" s="290">
      <c r="A1073" s="295" t="inlineStr">
        <is>
          <t>TETEU</t>
        </is>
      </c>
      <c r="B1073" s="295" t="inlineStr">
        <is>
          <t>AGUA</t>
        </is>
      </c>
      <c r="C1073" s="295" t="inlineStr">
        <is>
          <t>T-166</t>
        </is>
      </c>
      <c r="D1073" s="334" t="inlineStr">
        <is>
          <t>PI 158</t>
        </is>
      </c>
      <c r="E1073" s="334" t="inlineStr">
        <is>
          <t>PI 159</t>
        </is>
      </c>
      <c r="F1073" s="334" t="n">
        <v>0.35</v>
      </c>
      <c r="G1073" s="334" t="inlineStr">
        <is>
          <t>200</t>
        </is>
      </c>
      <c r="H1073" s="334" t="inlineStr">
        <is>
          <t>Tubo PVC</t>
        </is>
      </c>
      <c r="I1073" s="340" t="n">
        <v>0.6</v>
      </c>
      <c r="J1073" s="334" t="n">
        <v>0.17</v>
      </c>
      <c r="K1073" s="334" t="n">
        <v>9.448286</v>
      </c>
      <c r="L1073" s="334" t="inlineStr">
        <is>
          <t>PENDENTE</t>
        </is>
      </c>
    </row>
    <row r="1074" ht="15" customHeight="1" s="290">
      <c r="A1074" s="296" t="inlineStr">
        <is>
          <t>TETEU</t>
        </is>
      </c>
      <c r="B1074" s="296" t="inlineStr">
        <is>
          <t>AGUA</t>
        </is>
      </c>
      <c r="C1074" s="296" t="inlineStr">
        <is>
          <t>T-167</t>
        </is>
      </c>
      <c r="D1074" s="349" t="inlineStr">
        <is>
          <t>PI 159</t>
        </is>
      </c>
      <c r="E1074" s="349" t="inlineStr">
        <is>
          <t>PI 160</t>
        </is>
      </c>
      <c r="F1074" s="349" t="n">
        <v>0.33</v>
      </c>
      <c r="G1074" s="349" t="inlineStr">
        <is>
          <t>200</t>
        </is>
      </c>
      <c r="H1074" s="349" t="inlineStr">
        <is>
          <t>Tubo PVC</t>
        </is>
      </c>
      <c r="I1074" s="345" t="n">
        <v>0.6</v>
      </c>
      <c r="J1074" s="349" t="n">
        <v>0.16</v>
      </c>
      <c r="K1074" s="349" t="n">
        <v>6.614848</v>
      </c>
      <c r="L1074" s="349" t="inlineStr">
        <is>
          <t>PENDENTE</t>
        </is>
      </c>
    </row>
    <row r="1075" ht="15" customHeight="1" s="290">
      <c r="A1075" s="295" t="inlineStr">
        <is>
          <t>TETEU</t>
        </is>
      </c>
      <c r="B1075" s="295" t="inlineStr">
        <is>
          <t>AGUA</t>
        </is>
      </c>
      <c r="C1075" s="295" t="inlineStr">
        <is>
          <t>T-168</t>
        </is>
      </c>
      <c r="D1075" s="334" t="inlineStr">
        <is>
          <t>PI 160</t>
        </is>
      </c>
      <c r="E1075" s="334" t="inlineStr">
        <is>
          <t>PI 161</t>
        </is>
      </c>
      <c r="F1075" s="334" t="n">
        <v>0.75</v>
      </c>
      <c r="G1075" s="334" t="inlineStr">
        <is>
          <t>200</t>
        </is>
      </c>
      <c r="H1075" s="334" t="inlineStr">
        <is>
          <t>Tubo PVC</t>
        </is>
      </c>
      <c r="I1075" s="340" t="n">
        <v>0.6</v>
      </c>
      <c r="J1075" s="334" t="n">
        <v>0.36</v>
      </c>
      <c r="K1075" s="334" t="n">
        <v>5.506667</v>
      </c>
      <c r="L1075" s="334" t="inlineStr">
        <is>
          <t>PENDENTE</t>
        </is>
      </c>
    </row>
    <row r="1076" ht="15" customHeight="1" s="290">
      <c r="A1076" s="296" t="inlineStr">
        <is>
          <t>TETEU</t>
        </is>
      </c>
      <c r="B1076" s="296" t="inlineStr">
        <is>
          <t>AGUA</t>
        </is>
      </c>
      <c r="C1076" s="296" t="inlineStr">
        <is>
          <t>T-169</t>
        </is>
      </c>
      <c r="D1076" s="349" t="inlineStr">
        <is>
          <t>PI 137</t>
        </is>
      </c>
      <c r="E1076" s="349" t="inlineStr">
        <is>
          <t>PI 161</t>
        </is>
      </c>
      <c r="F1076" s="349" t="n">
        <v>0.72</v>
      </c>
      <c r="G1076" s="349" t="inlineStr">
        <is>
          <t>200</t>
        </is>
      </c>
      <c r="H1076" s="349" t="inlineStr">
        <is>
          <t>Tubo PVC</t>
        </is>
      </c>
      <c r="I1076" s="345" t="n">
        <v>0.6</v>
      </c>
      <c r="J1076" s="349" t="n">
        <v>0.35</v>
      </c>
      <c r="K1076" s="349" t="n">
        <v>8.056666999999999</v>
      </c>
      <c r="L1076" s="349" t="inlineStr">
        <is>
          <t>PENDENTE</t>
        </is>
      </c>
    </row>
    <row r="1077" ht="15" customHeight="1" s="290">
      <c r="A1077" s="295" t="inlineStr">
        <is>
          <t>TETEU</t>
        </is>
      </c>
      <c r="B1077" s="295" t="inlineStr">
        <is>
          <t>AGUA</t>
        </is>
      </c>
      <c r="C1077" s="295" t="inlineStr">
        <is>
          <t>T-170</t>
        </is>
      </c>
      <c r="D1077" s="334" t="inlineStr">
        <is>
          <t>PV 05</t>
        </is>
      </c>
      <c r="E1077" s="334" t="inlineStr">
        <is>
          <t>PI 163</t>
        </is>
      </c>
      <c r="F1077" s="334" t="n">
        <v>3.03</v>
      </c>
      <c r="G1077" s="334" t="inlineStr">
        <is>
          <t>300</t>
        </is>
      </c>
      <c r="H1077" s="334" t="inlineStr">
        <is>
          <t>Tubo PVC</t>
        </is>
      </c>
      <c r="I1077" s="340" t="n">
        <v>0.6</v>
      </c>
      <c r="J1077" s="334" t="n">
        <v>1.45</v>
      </c>
      <c r="K1077" s="334" t="n">
        <v>0.485644</v>
      </c>
      <c r="L1077" s="334" t="inlineStr">
        <is>
          <t>PENDENTE</t>
        </is>
      </c>
    </row>
    <row r="1078" ht="15" customHeight="1" s="290">
      <c r="A1078" s="296" t="inlineStr">
        <is>
          <t>TETEU</t>
        </is>
      </c>
      <c r="B1078" s="296" t="inlineStr">
        <is>
          <t>AGUA</t>
        </is>
      </c>
      <c r="C1078" s="296" t="inlineStr">
        <is>
          <t>T-171</t>
        </is>
      </c>
      <c r="D1078" s="349" t="inlineStr">
        <is>
          <t>PI 164</t>
        </is>
      </c>
      <c r="E1078" s="349" t="inlineStr">
        <is>
          <t>PI 165</t>
        </is>
      </c>
      <c r="F1078" s="349" t="n">
        <v>1.46</v>
      </c>
      <c r="G1078" s="349" t="inlineStr">
        <is>
          <t>300</t>
        </is>
      </c>
      <c r="H1078" s="349" t="inlineStr">
        <is>
          <t>Tubo PVC</t>
        </is>
      </c>
      <c r="I1078" s="345" t="n">
        <v>0.6</v>
      </c>
      <c r="J1078" s="349" t="n">
        <v>0.7</v>
      </c>
      <c r="K1078" s="349" t="n">
        <v>2.778562</v>
      </c>
      <c r="L1078" s="349" t="inlineStr">
        <is>
          <t>PENDENTE</t>
        </is>
      </c>
    </row>
    <row r="1079" ht="15" customHeight="1" s="290">
      <c r="A1079" s="295" t="inlineStr">
        <is>
          <t>TETEU</t>
        </is>
      </c>
      <c r="B1079" s="295" t="inlineStr">
        <is>
          <t>AGUA</t>
        </is>
      </c>
      <c r="C1079" s="295" t="inlineStr">
        <is>
          <t>T-172</t>
        </is>
      </c>
      <c r="D1079" s="334" t="inlineStr">
        <is>
          <t>PI 165</t>
        </is>
      </c>
      <c r="E1079" s="334" t="inlineStr">
        <is>
          <t>PI 166</t>
        </is>
      </c>
      <c r="F1079" s="334" t="n">
        <v>1.84</v>
      </c>
      <c r="G1079" s="334" t="inlineStr">
        <is>
          <t>300</t>
        </is>
      </c>
      <c r="H1079" s="334" t="inlineStr">
        <is>
          <t>Tubo PVC</t>
        </is>
      </c>
      <c r="I1079" s="340" t="n">
        <v>0.6</v>
      </c>
      <c r="J1079" s="334" t="n">
        <v>0.88</v>
      </c>
      <c r="K1079" s="334" t="n">
        <v>2.63875</v>
      </c>
      <c r="L1079" s="334" t="inlineStr">
        <is>
          <t>PENDENTE</t>
        </is>
      </c>
    </row>
    <row r="1080" ht="15" customHeight="1" s="290">
      <c r="A1080" s="296" t="inlineStr">
        <is>
          <t>TETEU</t>
        </is>
      </c>
      <c r="B1080" s="296" t="inlineStr">
        <is>
          <t>AGUA</t>
        </is>
      </c>
      <c r="C1080" s="296" t="inlineStr">
        <is>
          <t>T-173</t>
        </is>
      </c>
      <c r="D1080" s="349" t="inlineStr">
        <is>
          <t>PI 166</t>
        </is>
      </c>
      <c r="E1080" s="349" t="inlineStr">
        <is>
          <t>PI 167</t>
        </is>
      </c>
      <c r="F1080" s="349" t="n">
        <v>1.88</v>
      </c>
      <c r="G1080" s="349" t="inlineStr">
        <is>
          <t>300</t>
        </is>
      </c>
      <c r="H1080" s="349" t="inlineStr">
        <is>
          <t>Tubo PVC</t>
        </is>
      </c>
      <c r="I1080" s="345" t="n">
        <v>0.6</v>
      </c>
      <c r="J1080" s="349" t="n">
        <v>0.9</v>
      </c>
      <c r="K1080" s="349" t="n">
        <v>2.64016</v>
      </c>
      <c r="L1080" s="349" t="inlineStr">
        <is>
          <t>PENDENTE</t>
        </is>
      </c>
    </row>
    <row r="1081" ht="15" customHeight="1" s="290">
      <c r="A1081" s="295" t="inlineStr">
        <is>
          <t>TETEU</t>
        </is>
      </c>
      <c r="B1081" s="295" t="inlineStr">
        <is>
          <t>AGUA</t>
        </is>
      </c>
      <c r="C1081" s="295" t="inlineStr">
        <is>
          <t>T-174</t>
        </is>
      </c>
      <c r="D1081" s="334" t="inlineStr">
        <is>
          <t>PI 167</t>
        </is>
      </c>
      <c r="E1081" s="334" t="inlineStr">
        <is>
          <t>PI 168</t>
        </is>
      </c>
      <c r="F1081" s="334" t="n">
        <v>1.5</v>
      </c>
      <c r="G1081" s="334" t="inlineStr">
        <is>
          <t>300</t>
        </is>
      </c>
      <c r="H1081" s="334" t="inlineStr">
        <is>
          <t>Tubo PVC</t>
        </is>
      </c>
      <c r="I1081" s="340" t="n">
        <v>0.6</v>
      </c>
      <c r="J1081" s="334" t="n">
        <v>0.72</v>
      </c>
      <c r="K1081" s="334" t="n">
        <v>7.4532</v>
      </c>
      <c r="L1081" s="334" t="inlineStr">
        <is>
          <t>PENDENTE</t>
        </is>
      </c>
    </row>
    <row r="1082" ht="15" customHeight="1" s="290">
      <c r="A1082" s="296" t="inlineStr">
        <is>
          <t>TETEU</t>
        </is>
      </c>
      <c r="B1082" s="296" t="inlineStr">
        <is>
          <t>AGUA</t>
        </is>
      </c>
      <c r="C1082" s="296" t="inlineStr">
        <is>
          <t>T-175</t>
        </is>
      </c>
      <c r="D1082" s="349" t="inlineStr">
        <is>
          <t>PI 168</t>
        </is>
      </c>
      <c r="E1082" s="349" t="inlineStr">
        <is>
          <t>PI 169</t>
        </is>
      </c>
      <c r="F1082" s="349" t="n">
        <v>0.15</v>
      </c>
      <c r="G1082" s="349" t="inlineStr">
        <is>
          <t>300</t>
        </is>
      </c>
      <c r="H1082" s="349" t="inlineStr">
        <is>
          <t>Tubo PVC</t>
        </is>
      </c>
      <c r="I1082" s="345" t="n">
        <v>0.6</v>
      </c>
      <c r="J1082" s="349" t="n">
        <v>0.07000000000000001</v>
      </c>
      <c r="K1082" s="349" t="n">
        <v>11.952</v>
      </c>
      <c r="L1082" s="349" t="inlineStr">
        <is>
          <t>PENDENTE</t>
        </is>
      </c>
    </row>
    <row r="1083" ht="15" customHeight="1" s="290">
      <c r="A1083" s="295" t="inlineStr">
        <is>
          <t>TETEU</t>
        </is>
      </c>
      <c r="B1083" s="295" t="inlineStr">
        <is>
          <t>AGUA</t>
        </is>
      </c>
      <c r="C1083" s="295" t="inlineStr">
        <is>
          <t>T-176</t>
        </is>
      </c>
      <c r="D1083" s="334" t="inlineStr">
        <is>
          <t>PI 169</t>
        </is>
      </c>
      <c r="E1083" s="334" t="inlineStr">
        <is>
          <t>PI 170</t>
        </is>
      </c>
      <c r="F1083" s="334" t="n">
        <v>0.12</v>
      </c>
      <c r="G1083" s="334" t="inlineStr">
        <is>
          <t>300</t>
        </is>
      </c>
      <c r="H1083" s="334" t="inlineStr">
        <is>
          <t>Tubo PVC</t>
        </is>
      </c>
      <c r="I1083" s="340" t="n">
        <v>0.6</v>
      </c>
      <c r="J1083" s="334" t="n">
        <v>0.06</v>
      </c>
      <c r="K1083" s="334" t="n">
        <v>22.168333</v>
      </c>
      <c r="L1083" s="334" t="inlineStr">
        <is>
          <t>PENDENTE</t>
        </is>
      </c>
    </row>
    <row r="1084" ht="15" customHeight="1" s="290">
      <c r="A1084" s="296" t="inlineStr">
        <is>
          <t>TETEU</t>
        </is>
      </c>
      <c r="B1084" s="296" t="inlineStr">
        <is>
          <t>AGUA</t>
        </is>
      </c>
      <c r="C1084" s="296" t="inlineStr">
        <is>
          <t>T-177</t>
        </is>
      </c>
      <c r="D1084" s="349" t="inlineStr">
        <is>
          <t>PI 170</t>
        </is>
      </c>
      <c r="E1084" s="349" t="inlineStr">
        <is>
          <t>PI 171</t>
        </is>
      </c>
      <c r="F1084" s="349" t="n">
        <v>0.9399999999999999</v>
      </c>
      <c r="G1084" s="349" t="inlineStr">
        <is>
          <t>300</t>
        </is>
      </c>
      <c r="H1084" s="349" t="inlineStr">
        <is>
          <t>Tubo PVC</t>
        </is>
      </c>
      <c r="I1084" s="345" t="n">
        <v>0.6</v>
      </c>
      <c r="J1084" s="349" t="n">
        <v>0.45</v>
      </c>
      <c r="K1084" s="349" t="n">
        <v>9.647128</v>
      </c>
      <c r="L1084" s="349" t="inlineStr">
        <is>
          <t>PENDENTE</t>
        </is>
      </c>
    </row>
    <row r="1085" ht="15" customHeight="1" s="290">
      <c r="A1085" s="295" t="inlineStr">
        <is>
          <t>TETEU</t>
        </is>
      </c>
      <c r="B1085" s="295" t="inlineStr">
        <is>
          <t>AGUA</t>
        </is>
      </c>
      <c r="C1085" s="295" t="inlineStr">
        <is>
          <t>T-178</t>
        </is>
      </c>
      <c r="D1085" s="334" t="inlineStr">
        <is>
          <t>PI 171</t>
        </is>
      </c>
      <c r="E1085" s="334" t="inlineStr">
        <is>
          <t>PI 172</t>
        </is>
      </c>
      <c r="F1085" s="334" t="n">
        <v>0.19</v>
      </c>
      <c r="G1085" s="334" t="inlineStr">
        <is>
          <t>300</t>
        </is>
      </c>
      <c r="H1085" s="334" t="inlineStr">
        <is>
          <t>Tubo PVC</t>
        </is>
      </c>
      <c r="I1085" s="340" t="n">
        <v>0.6</v>
      </c>
      <c r="J1085" s="334" t="n">
        <v>0.09</v>
      </c>
      <c r="K1085" s="334" t="n">
        <v>11.383684</v>
      </c>
      <c r="L1085" s="334" t="inlineStr">
        <is>
          <t>PENDENTE</t>
        </is>
      </c>
    </row>
    <row r="1086" ht="15" customHeight="1" s="290">
      <c r="A1086" s="296" t="inlineStr">
        <is>
          <t>TETEU</t>
        </is>
      </c>
      <c r="B1086" s="296" t="inlineStr">
        <is>
          <t>AGUA</t>
        </is>
      </c>
      <c r="C1086" s="296" t="inlineStr">
        <is>
          <t>T-179</t>
        </is>
      </c>
      <c r="D1086" s="349" t="inlineStr">
        <is>
          <t>PI 172</t>
        </is>
      </c>
      <c r="E1086" s="349" t="inlineStr">
        <is>
          <t>PI 173</t>
        </is>
      </c>
      <c r="F1086" s="349" t="n">
        <v>0.23</v>
      </c>
      <c r="G1086" s="349" t="inlineStr">
        <is>
          <t>300</t>
        </is>
      </c>
      <c r="H1086" s="349" t="inlineStr">
        <is>
          <t>Tubo PVC</t>
        </is>
      </c>
      <c r="I1086" s="345" t="n">
        <v>0.6</v>
      </c>
      <c r="J1086" s="349" t="n">
        <v>0.11</v>
      </c>
      <c r="K1086" s="349" t="n">
        <v>15.584783</v>
      </c>
      <c r="L1086" s="349" t="inlineStr">
        <is>
          <t>PENDENTE</t>
        </is>
      </c>
    </row>
    <row r="1087" ht="15" customHeight="1" s="290">
      <c r="A1087" s="295" t="inlineStr">
        <is>
          <t>TETEU</t>
        </is>
      </c>
      <c r="B1087" s="295" t="inlineStr">
        <is>
          <t>AGUA</t>
        </is>
      </c>
      <c r="C1087" s="295" t="inlineStr">
        <is>
          <t>T-180</t>
        </is>
      </c>
      <c r="D1087" s="334" t="inlineStr">
        <is>
          <t>PI 174</t>
        </is>
      </c>
      <c r="E1087" s="334" t="inlineStr">
        <is>
          <t>PI 173</t>
        </is>
      </c>
      <c r="F1087" s="334" t="n">
        <v>1.17</v>
      </c>
      <c r="G1087" s="334" t="inlineStr">
        <is>
          <t>300</t>
        </is>
      </c>
      <c r="H1087" s="334" t="inlineStr">
        <is>
          <t>Tubo PVC</t>
        </is>
      </c>
      <c r="I1087" s="340" t="n">
        <v>0.6</v>
      </c>
      <c r="J1087" s="334" t="n">
        <v>0.5600000000000001</v>
      </c>
      <c r="K1087" s="334" t="n">
        <v>0.872393</v>
      </c>
      <c r="L1087" s="334" t="inlineStr">
        <is>
          <t>PENDENTE</t>
        </is>
      </c>
    </row>
    <row r="1088" ht="15" customHeight="1" s="290">
      <c r="A1088" s="296" t="inlineStr">
        <is>
          <t>TETEU</t>
        </is>
      </c>
      <c r="B1088" s="296" t="inlineStr">
        <is>
          <t>AGUA</t>
        </is>
      </c>
      <c r="C1088" s="296" t="inlineStr">
        <is>
          <t>T-181</t>
        </is>
      </c>
      <c r="D1088" s="349" t="inlineStr">
        <is>
          <t>PI 174</t>
        </is>
      </c>
      <c r="E1088" s="349" t="inlineStr">
        <is>
          <t>PI 175</t>
        </is>
      </c>
      <c r="F1088" s="349" t="n">
        <v>1.24</v>
      </c>
      <c r="G1088" s="349" t="inlineStr">
        <is>
          <t>300</t>
        </is>
      </c>
      <c r="H1088" s="349" t="inlineStr">
        <is>
          <t>Tubo PVC</t>
        </is>
      </c>
      <c r="I1088" s="345" t="n">
        <v>0.6</v>
      </c>
      <c r="J1088" s="349" t="n">
        <v>0.6</v>
      </c>
      <c r="K1088" s="349" t="n">
        <v>0.5563709999999999</v>
      </c>
      <c r="L1088" s="349" t="inlineStr">
        <is>
          <t>PENDENTE</t>
        </is>
      </c>
    </row>
    <row r="1089" ht="15" customHeight="1" s="290">
      <c r="A1089" s="295" t="inlineStr">
        <is>
          <t>TETEU</t>
        </is>
      </c>
      <c r="B1089" s="295" t="inlineStr">
        <is>
          <t>AGUA</t>
        </is>
      </c>
      <c r="C1089" s="295" t="inlineStr">
        <is>
          <t>T-182</t>
        </is>
      </c>
      <c r="D1089" s="334" t="inlineStr">
        <is>
          <t>PI 175</t>
        </is>
      </c>
      <c r="E1089" s="334" t="inlineStr">
        <is>
          <t>PI 176</t>
        </is>
      </c>
      <c r="F1089" s="334" t="n">
        <v>0.54</v>
      </c>
      <c r="G1089" s="334" t="inlineStr">
        <is>
          <t>300</t>
        </is>
      </c>
      <c r="H1089" s="334" t="inlineStr">
        <is>
          <t>Tubo PVC</t>
        </is>
      </c>
      <c r="I1089" s="340" t="n">
        <v>0.6</v>
      </c>
      <c r="J1089" s="334" t="n">
        <v>0.26</v>
      </c>
      <c r="K1089" s="334" t="n">
        <v>9.704074</v>
      </c>
      <c r="L1089" s="334" t="inlineStr">
        <is>
          <t>PENDENTE</t>
        </is>
      </c>
    </row>
    <row r="1090" ht="15" customHeight="1" s="290">
      <c r="A1090" s="296" t="inlineStr">
        <is>
          <t>TETEU</t>
        </is>
      </c>
      <c r="B1090" s="296" t="inlineStr">
        <is>
          <t>AGUA</t>
        </is>
      </c>
      <c r="C1090" s="296" t="inlineStr">
        <is>
          <t>T-183</t>
        </is>
      </c>
      <c r="D1090" s="349" t="inlineStr">
        <is>
          <t>PI 176</t>
        </is>
      </c>
      <c r="E1090" s="349" t="inlineStr">
        <is>
          <t>PI 177</t>
        </is>
      </c>
      <c r="F1090" s="349" t="n">
        <v>0.36</v>
      </c>
      <c r="G1090" s="349" t="inlineStr">
        <is>
          <t>300</t>
        </is>
      </c>
      <c r="H1090" s="349" t="inlineStr">
        <is>
          <t>Tubo PVC</t>
        </is>
      </c>
      <c r="I1090" s="345" t="n">
        <v>0.6</v>
      </c>
      <c r="J1090" s="349" t="n">
        <v>0.17</v>
      </c>
      <c r="K1090" s="349" t="n">
        <v>4.430833</v>
      </c>
      <c r="L1090" s="349" t="inlineStr">
        <is>
          <t>PENDENTE</t>
        </is>
      </c>
    </row>
    <row r="1091" ht="15" customHeight="1" s="290">
      <c r="A1091" s="295" t="inlineStr">
        <is>
          <t>TETEU</t>
        </is>
      </c>
      <c r="B1091" s="295" t="inlineStr">
        <is>
          <t>AGUA</t>
        </is>
      </c>
      <c r="C1091" s="295" t="inlineStr">
        <is>
          <t>T-184</t>
        </is>
      </c>
      <c r="D1091" s="334" t="inlineStr">
        <is>
          <t>PI 177</t>
        </is>
      </c>
      <c r="E1091" s="334" t="inlineStr">
        <is>
          <t>PI 178</t>
        </is>
      </c>
      <c r="F1091" s="334" t="n">
        <v>0.63</v>
      </c>
      <c r="G1091" s="334" t="inlineStr">
        <is>
          <t>300</t>
        </is>
      </c>
      <c r="H1091" s="334" t="inlineStr">
        <is>
          <t>Tubo PVC</t>
        </is>
      </c>
      <c r="I1091" s="340" t="n">
        <v>0.6</v>
      </c>
      <c r="J1091" s="334" t="n">
        <v>0.3</v>
      </c>
      <c r="K1091" s="334" t="n">
        <v>7.026825</v>
      </c>
      <c r="L1091" s="334" t="inlineStr">
        <is>
          <t>PENDENTE</t>
        </is>
      </c>
    </row>
    <row r="1092" ht="15" customHeight="1" s="290">
      <c r="A1092" s="296" t="inlineStr">
        <is>
          <t>TETEU</t>
        </is>
      </c>
      <c r="B1092" s="296" t="inlineStr">
        <is>
          <t>AGUA</t>
        </is>
      </c>
      <c r="C1092" s="296" t="inlineStr">
        <is>
          <t>T-185</t>
        </is>
      </c>
      <c r="D1092" s="349" t="inlineStr">
        <is>
          <t>PI 178</t>
        </is>
      </c>
      <c r="E1092" s="349" t="inlineStr">
        <is>
          <t>PI 179</t>
        </is>
      </c>
      <c r="F1092" s="349" t="n">
        <v>1.01</v>
      </c>
      <c r="G1092" s="349" t="inlineStr">
        <is>
          <t>300</t>
        </is>
      </c>
      <c r="H1092" s="349" t="inlineStr">
        <is>
          <t>Tubo PVC</t>
        </is>
      </c>
      <c r="I1092" s="345" t="n">
        <v>0.6</v>
      </c>
      <c r="J1092" s="349" t="n">
        <v>0.48</v>
      </c>
      <c r="K1092" s="349" t="n">
        <v>3.941584</v>
      </c>
      <c r="L1092" s="349" t="inlineStr">
        <is>
          <t>PENDENTE</t>
        </is>
      </c>
    </row>
    <row r="1093" ht="15" customHeight="1" s="290">
      <c r="A1093" s="295" t="inlineStr">
        <is>
          <t>TETEU</t>
        </is>
      </c>
      <c r="B1093" s="295" t="inlineStr">
        <is>
          <t>AGUA</t>
        </is>
      </c>
      <c r="C1093" s="295" t="inlineStr">
        <is>
          <t>T-186</t>
        </is>
      </c>
      <c r="D1093" s="334" t="inlineStr">
        <is>
          <t>PI 179</t>
        </is>
      </c>
      <c r="E1093" s="334" t="inlineStr">
        <is>
          <t>PI 180</t>
        </is>
      </c>
      <c r="F1093" s="334" t="n">
        <v>0.74</v>
      </c>
      <c r="G1093" s="334" t="inlineStr">
        <is>
          <t>300</t>
        </is>
      </c>
      <c r="H1093" s="334" t="inlineStr">
        <is>
          <t>Tubo PVC</t>
        </is>
      </c>
      <c r="I1093" s="340" t="n">
        <v>0.6</v>
      </c>
      <c r="J1093" s="334" t="n">
        <v>0.36</v>
      </c>
      <c r="K1093" s="334" t="n">
        <v>3.257973</v>
      </c>
      <c r="L1093" s="334" t="inlineStr">
        <is>
          <t>PENDENTE</t>
        </is>
      </c>
    </row>
    <row r="1094" ht="15" customHeight="1" s="290">
      <c r="A1094" s="296" t="inlineStr">
        <is>
          <t>TETEU</t>
        </is>
      </c>
      <c r="B1094" s="296" t="inlineStr">
        <is>
          <t>AGUA</t>
        </is>
      </c>
      <c r="C1094" s="296" t="inlineStr">
        <is>
          <t>T-187</t>
        </is>
      </c>
      <c r="D1094" s="349" t="inlineStr">
        <is>
          <t>PI 180</t>
        </is>
      </c>
      <c r="E1094" s="349" t="inlineStr">
        <is>
          <t>PI 181</t>
        </is>
      </c>
      <c r="F1094" s="349" t="n">
        <v>0.66</v>
      </c>
      <c r="G1094" s="349" t="inlineStr">
        <is>
          <t>300</t>
        </is>
      </c>
      <c r="H1094" s="349" t="inlineStr">
        <is>
          <t>Tubo PVC</t>
        </is>
      </c>
      <c r="I1094" s="345" t="n">
        <v>0.6</v>
      </c>
      <c r="J1094" s="349" t="n">
        <v>0.32</v>
      </c>
      <c r="K1094" s="349" t="n">
        <v>1.818939</v>
      </c>
      <c r="L1094" s="349" t="inlineStr">
        <is>
          <t>PENDENTE</t>
        </is>
      </c>
    </row>
    <row r="1095" ht="15" customHeight="1" s="290">
      <c r="A1095" s="295" t="inlineStr">
        <is>
          <t>TETEU</t>
        </is>
      </c>
      <c r="B1095" s="295" t="inlineStr">
        <is>
          <t>AGUA</t>
        </is>
      </c>
      <c r="C1095" s="295" t="inlineStr">
        <is>
          <t>T-188</t>
        </is>
      </c>
      <c r="D1095" s="334" t="inlineStr">
        <is>
          <t>PI 181</t>
        </is>
      </c>
      <c r="E1095" s="334" t="inlineStr">
        <is>
          <t>PI 182</t>
        </is>
      </c>
      <c r="F1095" s="334" t="n">
        <v>1.89</v>
      </c>
      <c r="G1095" s="334" t="inlineStr">
        <is>
          <t>300</t>
        </is>
      </c>
      <c r="H1095" s="334" t="inlineStr">
        <is>
          <t>Tubo PVC</t>
        </is>
      </c>
      <c r="I1095" s="340" t="n">
        <v>0.6</v>
      </c>
      <c r="J1095" s="334" t="n">
        <v>0.91</v>
      </c>
      <c r="K1095" s="334" t="n">
        <v>2.873915</v>
      </c>
      <c r="L1095" s="334" t="inlineStr">
        <is>
          <t>PENDENTE</t>
        </is>
      </c>
    </row>
    <row r="1096" ht="15" customHeight="1" s="290">
      <c r="A1096" s="296" t="inlineStr">
        <is>
          <t>TETEU</t>
        </is>
      </c>
      <c r="B1096" s="296" t="inlineStr">
        <is>
          <t>AGUA</t>
        </is>
      </c>
      <c r="C1096" s="296" t="inlineStr">
        <is>
          <t>T-189</t>
        </is>
      </c>
      <c r="D1096" s="349" t="inlineStr">
        <is>
          <t>PI 166</t>
        </is>
      </c>
      <c r="E1096" s="349" t="inlineStr">
        <is>
          <t>PI 183</t>
        </is>
      </c>
      <c r="F1096" s="349" t="n">
        <v>1.7</v>
      </c>
      <c r="G1096" s="349" t="inlineStr">
        <is>
          <t>200</t>
        </is>
      </c>
      <c r="H1096" s="349" t="inlineStr">
        <is>
          <t>Tubo PVC</t>
        </is>
      </c>
      <c r="I1096" s="345" t="n">
        <v>0.6</v>
      </c>
      <c r="J1096" s="349" t="n">
        <v>0.82</v>
      </c>
      <c r="K1096" s="349" t="n">
        <v>0.597059</v>
      </c>
      <c r="L1096" s="349" t="inlineStr">
        <is>
          <t>PENDENTE</t>
        </is>
      </c>
    </row>
    <row r="1097" ht="15" customHeight="1" s="290">
      <c r="A1097" s="295" t="inlineStr">
        <is>
          <t>TETEU</t>
        </is>
      </c>
      <c r="B1097" s="295" t="inlineStr">
        <is>
          <t>AGUA</t>
        </is>
      </c>
      <c r="C1097" s="295" t="inlineStr">
        <is>
          <t>T-190</t>
        </is>
      </c>
      <c r="D1097" s="334" t="inlineStr">
        <is>
          <t>PI 183</t>
        </is>
      </c>
      <c r="E1097" s="334" t="inlineStr">
        <is>
          <t>PI 184</t>
        </is>
      </c>
      <c r="F1097" s="334" t="n">
        <v>1.51</v>
      </c>
      <c r="G1097" s="334" t="inlineStr">
        <is>
          <t>200</t>
        </is>
      </c>
      <c r="H1097" s="334" t="inlineStr">
        <is>
          <t>Tubo PVC</t>
        </is>
      </c>
      <c r="I1097" s="340" t="n">
        <v>0.6</v>
      </c>
      <c r="J1097" s="334" t="n">
        <v>0.72</v>
      </c>
      <c r="K1097" s="334" t="n">
        <v>1.948543</v>
      </c>
      <c r="L1097" s="334" t="inlineStr">
        <is>
          <t>PENDENTE</t>
        </is>
      </c>
    </row>
    <row r="1098" ht="15" customHeight="1" s="290">
      <c r="A1098" s="296" t="inlineStr">
        <is>
          <t>TETEU</t>
        </is>
      </c>
      <c r="B1098" s="296" t="inlineStr">
        <is>
          <t>AGUA</t>
        </is>
      </c>
      <c r="C1098" s="296" t="inlineStr">
        <is>
          <t>T-191</t>
        </is>
      </c>
      <c r="D1098" s="349" t="inlineStr">
        <is>
          <t>PI 184</t>
        </is>
      </c>
      <c r="E1098" s="349" t="inlineStr">
        <is>
          <t>PI 185</t>
        </is>
      </c>
      <c r="F1098" s="349" t="n">
        <v>1.78</v>
      </c>
      <c r="G1098" s="349" t="inlineStr">
        <is>
          <t>200</t>
        </is>
      </c>
      <c r="H1098" s="349" t="inlineStr">
        <is>
          <t>Tubo PVC</t>
        </is>
      </c>
      <c r="I1098" s="345" t="n">
        <v>0.6</v>
      </c>
      <c r="J1098" s="349" t="n">
        <v>0.85</v>
      </c>
      <c r="K1098" s="349" t="n">
        <v>4.763258</v>
      </c>
      <c r="L1098" s="349" t="inlineStr">
        <is>
          <t>PENDENTE</t>
        </is>
      </c>
    </row>
    <row r="1099" ht="15" customHeight="1" s="290">
      <c r="A1099" s="295" t="inlineStr">
        <is>
          <t>TETEU</t>
        </is>
      </c>
      <c r="B1099" s="295" t="inlineStr">
        <is>
          <t>AGUA</t>
        </is>
      </c>
      <c r="C1099" s="295" t="inlineStr">
        <is>
          <t>T-192</t>
        </is>
      </c>
      <c r="D1099" s="334" t="inlineStr">
        <is>
          <t>PI 185</t>
        </is>
      </c>
      <c r="E1099" s="334" t="inlineStr">
        <is>
          <t>PI 186</t>
        </is>
      </c>
      <c r="F1099" s="334" t="n">
        <v>0.35</v>
      </c>
      <c r="G1099" s="334" t="inlineStr">
        <is>
          <t>200</t>
        </is>
      </c>
      <c r="H1099" s="334" t="inlineStr">
        <is>
          <t>Tubo PVC</t>
        </is>
      </c>
      <c r="I1099" s="340" t="n">
        <v>0.6</v>
      </c>
      <c r="J1099" s="334" t="n">
        <v>0.17</v>
      </c>
      <c r="K1099" s="334" t="n">
        <v>5.171429</v>
      </c>
      <c r="L1099" s="334" t="inlineStr">
        <is>
          <t>PENDENTE</t>
        </is>
      </c>
    </row>
    <row r="1100" ht="15" customHeight="1" s="290">
      <c r="A1100" s="296" t="inlineStr">
        <is>
          <t>TETEU</t>
        </is>
      </c>
      <c r="B1100" s="296" t="inlineStr">
        <is>
          <t>AGUA</t>
        </is>
      </c>
      <c r="C1100" s="296" t="inlineStr">
        <is>
          <t>T-193</t>
        </is>
      </c>
      <c r="D1100" s="349" t="inlineStr">
        <is>
          <t>PI 186</t>
        </is>
      </c>
      <c r="E1100" s="349" t="inlineStr">
        <is>
          <t>PI 187</t>
        </is>
      </c>
      <c r="F1100" s="349" t="n">
        <v>0.48</v>
      </c>
      <c r="G1100" s="349" t="inlineStr">
        <is>
          <t>200</t>
        </is>
      </c>
      <c r="H1100" s="349" t="inlineStr">
        <is>
          <t>Tubo PVC</t>
        </is>
      </c>
      <c r="I1100" s="345" t="n">
        <v>0.6</v>
      </c>
      <c r="J1100" s="349" t="n">
        <v>0.23</v>
      </c>
      <c r="K1100" s="349" t="n">
        <v>1.4125</v>
      </c>
      <c r="L1100" s="349" t="inlineStr">
        <is>
          <t>PENDENTE</t>
        </is>
      </c>
    </row>
    <row r="1101" ht="15" customHeight="1" s="290">
      <c r="A1101" s="295" t="inlineStr">
        <is>
          <t>TETEU</t>
        </is>
      </c>
      <c r="B1101" s="295" t="inlineStr">
        <is>
          <t>AGUA</t>
        </is>
      </c>
      <c r="C1101" s="295" t="inlineStr">
        <is>
          <t>T-194</t>
        </is>
      </c>
      <c r="D1101" s="334" t="inlineStr">
        <is>
          <t>PI 187</t>
        </is>
      </c>
      <c r="E1101" s="334" t="inlineStr">
        <is>
          <t>PI 188</t>
        </is>
      </c>
      <c r="F1101" s="334" t="n">
        <v>0.16</v>
      </c>
      <c r="G1101" s="334" t="inlineStr">
        <is>
          <t>200</t>
        </is>
      </c>
      <c r="H1101" s="334" t="inlineStr">
        <is>
          <t>Tubo PVC</t>
        </is>
      </c>
      <c r="I1101" s="340" t="n">
        <v>0.6</v>
      </c>
      <c r="J1101" s="334" t="n">
        <v>0.08</v>
      </c>
      <c r="K1101" s="334" t="n">
        <v>13.88125</v>
      </c>
      <c r="L1101" s="334" t="inlineStr">
        <is>
          <t>PENDENTE</t>
        </is>
      </c>
    </row>
    <row r="1102" ht="15" customHeight="1" s="290">
      <c r="A1102" s="296" t="inlineStr">
        <is>
          <t>TETEU</t>
        </is>
      </c>
      <c r="B1102" s="296" t="inlineStr">
        <is>
          <t>AGUA</t>
        </is>
      </c>
      <c r="C1102" s="296" t="inlineStr">
        <is>
          <t>T-195</t>
        </is>
      </c>
      <c r="D1102" s="349" t="inlineStr">
        <is>
          <t>PI 188</t>
        </is>
      </c>
      <c r="E1102" s="349" t="inlineStr">
        <is>
          <t>PI 189</t>
        </is>
      </c>
      <c r="F1102" s="349" t="n">
        <v>0.25</v>
      </c>
      <c r="G1102" s="349" t="inlineStr">
        <is>
          <t>200</t>
        </is>
      </c>
      <c r="H1102" s="349" t="inlineStr">
        <is>
          <t>Tubo PVC</t>
        </is>
      </c>
      <c r="I1102" s="345" t="n">
        <v>0.6</v>
      </c>
      <c r="J1102" s="349" t="n">
        <v>0.12</v>
      </c>
      <c r="K1102" s="349" t="n">
        <v>4.7604</v>
      </c>
      <c r="L1102" s="349" t="inlineStr">
        <is>
          <t>PENDENTE</t>
        </is>
      </c>
    </row>
    <row r="1103" ht="15" customHeight="1" s="290">
      <c r="A1103" s="295" t="inlineStr">
        <is>
          <t>TETEU</t>
        </is>
      </c>
      <c r="B1103" s="295" t="inlineStr">
        <is>
          <t>AGUA</t>
        </is>
      </c>
      <c r="C1103" s="295" t="inlineStr">
        <is>
          <t>T-196</t>
        </is>
      </c>
      <c r="D1103" s="334" t="inlineStr">
        <is>
          <t>PI 189</t>
        </is>
      </c>
      <c r="E1103" s="334" t="inlineStr">
        <is>
          <t>PI 190</t>
        </is>
      </c>
      <c r="F1103" s="334" t="n">
        <v>0.55</v>
      </c>
      <c r="G1103" s="334" t="inlineStr">
        <is>
          <t>200</t>
        </is>
      </c>
      <c r="H1103" s="334" t="inlineStr">
        <is>
          <t>Tubo PVC</t>
        </is>
      </c>
      <c r="I1103" s="340" t="n">
        <v>1.05</v>
      </c>
      <c r="J1103" s="334" t="n">
        <v>0.46</v>
      </c>
      <c r="K1103" s="334" t="n">
        <v>9.390181999999999</v>
      </c>
      <c r="L1103" s="334" t="inlineStr">
        <is>
          <t>PENDENTE</t>
        </is>
      </c>
    </row>
    <row r="1104" ht="15" customHeight="1" s="290">
      <c r="A1104" s="296" t="inlineStr">
        <is>
          <t>TETEU</t>
        </is>
      </c>
      <c r="B1104" s="296" t="inlineStr">
        <is>
          <t>AGUA</t>
        </is>
      </c>
      <c r="C1104" s="296" t="inlineStr">
        <is>
          <t>T-197</t>
        </is>
      </c>
      <c r="D1104" s="349" t="inlineStr">
        <is>
          <t>PI 190</t>
        </is>
      </c>
      <c r="E1104" s="349" t="inlineStr">
        <is>
          <t>PI 191</t>
        </is>
      </c>
      <c r="F1104" s="349" t="n">
        <v>0.4</v>
      </c>
      <c r="G1104" s="349" t="inlineStr">
        <is>
          <t>200</t>
        </is>
      </c>
      <c r="H1104" s="349" t="inlineStr">
        <is>
          <t>Tubo PVC</t>
        </is>
      </c>
      <c r="I1104" s="345" t="n">
        <v>1.35</v>
      </c>
      <c r="J1104" s="349" t="n">
        <v>0.43</v>
      </c>
      <c r="K1104" s="349" t="n">
        <v>0.6915</v>
      </c>
      <c r="L1104" s="349" t="inlineStr">
        <is>
          <t>PENDENTE</t>
        </is>
      </c>
    </row>
    <row r="1105" ht="15" customHeight="1" s="290">
      <c r="A1105" s="295" t="inlineStr">
        <is>
          <t>TETEU</t>
        </is>
      </c>
      <c r="B1105" s="295" t="inlineStr">
        <is>
          <t>AGUA</t>
        </is>
      </c>
      <c r="C1105" s="295" t="inlineStr">
        <is>
          <t>T-198</t>
        </is>
      </c>
      <c r="D1105" s="334" t="inlineStr">
        <is>
          <t>PI 193</t>
        </is>
      </c>
      <c r="E1105" s="334" t="inlineStr">
        <is>
          <t>PI 194</t>
        </is>
      </c>
      <c r="F1105" s="334" t="n">
        <v>0.64</v>
      </c>
      <c r="G1105" s="334" t="inlineStr">
        <is>
          <t>200</t>
        </is>
      </c>
      <c r="H1105" s="334" t="inlineStr">
        <is>
          <t>Tubo PVC</t>
        </is>
      </c>
      <c r="I1105" s="340" t="n">
        <v>0.6</v>
      </c>
      <c r="J1105" s="334" t="n">
        <v>0.31</v>
      </c>
      <c r="K1105" s="334" t="n">
        <v>2.385938</v>
      </c>
      <c r="L1105" s="334" t="inlineStr">
        <is>
          <t>PENDENTE</t>
        </is>
      </c>
    </row>
    <row r="1106" ht="15" customHeight="1" s="290">
      <c r="A1106" s="296" t="inlineStr">
        <is>
          <t>TETEU</t>
        </is>
      </c>
      <c r="B1106" s="296" t="inlineStr">
        <is>
          <t>AGUA</t>
        </is>
      </c>
      <c r="C1106" s="296" t="inlineStr">
        <is>
          <t>T-199</t>
        </is>
      </c>
      <c r="D1106" s="349" t="inlineStr">
        <is>
          <t>PI 194</t>
        </is>
      </c>
      <c r="E1106" s="349" t="inlineStr">
        <is>
          <t>PI 195</t>
        </is>
      </c>
      <c r="F1106" s="349" t="n">
        <v>0.34</v>
      </c>
      <c r="G1106" s="349" t="inlineStr">
        <is>
          <t>200</t>
        </is>
      </c>
      <c r="H1106" s="349" t="inlineStr">
        <is>
          <t>Tubo PVC</t>
        </is>
      </c>
      <c r="I1106" s="345" t="n">
        <v>0.6</v>
      </c>
      <c r="J1106" s="349" t="n">
        <v>0.16</v>
      </c>
      <c r="K1106" s="349" t="n">
        <v>7.239706</v>
      </c>
      <c r="L1106" s="349" t="inlineStr">
        <is>
          <t>PENDENTE</t>
        </is>
      </c>
    </row>
    <row r="1107" ht="15" customHeight="1" s="290">
      <c r="A1107" s="295" t="inlineStr">
        <is>
          <t>TETEU</t>
        </is>
      </c>
      <c r="B1107" s="295" t="inlineStr">
        <is>
          <t>AGUA</t>
        </is>
      </c>
      <c r="C1107" s="295" t="inlineStr">
        <is>
          <t>T-200</t>
        </is>
      </c>
      <c r="D1107" s="334" t="inlineStr">
        <is>
          <t>PI 195</t>
        </is>
      </c>
      <c r="E1107" s="334" t="inlineStr">
        <is>
          <t>PI 196</t>
        </is>
      </c>
      <c r="F1107" s="334" t="n">
        <v>0.37</v>
      </c>
      <c r="G1107" s="334" t="inlineStr">
        <is>
          <t>200</t>
        </is>
      </c>
      <c r="H1107" s="334" t="inlineStr">
        <is>
          <t>Tubo PVC</t>
        </is>
      </c>
      <c r="I1107" s="340" t="n">
        <v>0.6</v>
      </c>
      <c r="J1107" s="334" t="n">
        <v>0.18</v>
      </c>
      <c r="K1107" s="334" t="n">
        <v>7.516486</v>
      </c>
      <c r="L1107" s="334" t="inlineStr">
        <is>
          <t>PENDENTE</t>
        </is>
      </c>
    </row>
    <row r="1108" ht="15" customHeight="1" s="290">
      <c r="A1108" s="296" t="inlineStr">
        <is>
          <t>TETEU</t>
        </is>
      </c>
      <c r="B1108" s="296" t="inlineStr">
        <is>
          <t>AGUA</t>
        </is>
      </c>
      <c r="C1108" s="296" t="inlineStr">
        <is>
          <t>T-201</t>
        </is>
      </c>
      <c r="D1108" s="349" t="inlineStr">
        <is>
          <t>PI 196</t>
        </is>
      </c>
      <c r="E1108" s="349" t="inlineStr">
        <is>
          <t>PI 197</t>
        </is>
      </c>
      <c r="F1108" s="349" t="n">
        <v>0.27</v>
      </c>
      <c r="G1108" s="349" t="inlineStr">
        <is>
          <t>200</t>
        </is>
      </c>
      <c r="H1108" s="349" t="inlineStr">
        <is>
          <t>Tubo PVC</t>
        </is>
      </c>
      <c r="I1108" s="345" t="n">
        <v>0.6</v>
      </c>
      <c r="J1108" s="349" t="n">
        <v>0.13</v>
      </c>
      <c r="K1108" s="349" t="n">
        <v>15.183333</v>
      </c>
      <c r="L1108" s="349" t="inlineStr">
        <is>
          <t>PENDENTE</t>
        </is>
      </c>
    </row>
    <row r="1109" ht="15" customHeight="1" s="290">
      <c r="A1109" s="295" t="inlineStr">
        <is>
          <t>TETEU</t>
        </is>
      </c>
      <c r="B1109" s="295" t="inlineStr">
        <is>
          <t>AGUA</t>
        </is>
      </c>
      <c r="C1109" s="295" t="inlineStr">
        <is>
          <t>T-202</t>
        </is>
      </c>
      <c r="D1109" s="334" t="inlineStr">
        <is>
          <t>PI 197</t>
        </is>
      </c>
      <c r="E1109" s="334" t="inlineStr">
        <is>
          <t>PI 198</t>
        </is>
      </c>
      <c r="F1109" s="334" t="n">
        <v>0.21</v>
      </c>
      <c r="G1109" s="334" t="inlineStr">
        <is>
          <t>200</t>
        </is>
      </c>
      <c r="H1109" s="334" t="inlineStr">
        <is>
          <t>Tubo PVC</t>
        </is>
      </c>
      <c r="I1109" s="340" t="n">
        <v>0.6</v>
      </c>
      <c r="J1109" s="334" t="n">
        <v>0.1</v>
      </c>
      <c r="K1109" s="334" t="n">
        <v>6.241905</v>
      </c>
      <c r="L1109" s="334" t="inlineStr">
        <is>
          <t>PENDENTE</t>
        </is>
      </c>
    </row>
    <row r="1110" ht="15" customHeight="1" s="290">
      <c r="A1110" s="296" t="inlineStr">
        <is>
          <t>TETEU</t>
        </is>
      </c>
      <c r="B1110" s="296" t="inlineStr">
        <is>
          <t>AGUA</t>
        </is>
      </c>
      <c r="C1110" s="296" t="inlineStr">
        <is>
          <t>T-203</t>
        </is>
      </c>
      <c r="D1110" s="349" t="inlineStr">
        <is>
          <t>PI 198</t>
        </is>
      </c>
      <c r="E1110" s="349" t="inlineStr">
        <is>
          <t>PI 176</t>
        </is>
      </c>
      <c r="F1110" s="349" t="n">
        <v>1.29</v>
      </c>
      <c r="G1110" s="349" t="inlineStr">
        <is>
          <t>200</t>
        </is>
      </c>
      <c r="H1110" s="349" t="inlineStr">
        <is>
          <t>Tubo PVC</t>
        </is>
      </c>
      <c r="I1110" s="345" t="n">
        <v>0.6</v>
      </c>
      <c r="J1110" s="349" t="n">
        <v>0.62</v>
      </c>
      <c r="K1110" s="349" t="n">
        <v>4.802171</v>
      </c>
      <c r="L1110" s="349" t="inlineStr">
        <is>
          <t>PENDENTE</t>
        </is>
      </c>
    </row>
    <row r="1111" ht="15" customHeight="1" s="290">
      <c r="A1111" s="295" t="inlineStr">
        <is>
          <t>TETEU</t>
        </is>
      </c>
      <c r="B1111" s="295" t="inlineStr">
        <is>
          <t>AGUA</t>
        </is>
      </c>
      <c r="C1111" s="295" t="inlineStr">
        <is>
          <t>T-204</t>
        </is>
      </c>
      <c r="D1111" s="334" t="inlineStr">
        <is>
          <t>PI 198</t>
        </is>
      </c>
      <c r="E1111" s="334" t="inlineStr">
        <is>
          <t>PI 199</t>
        </is>
      </c>
      <c r="F1111" s="334" t="n">
        <v>0.4</v>
      </c>
      <c r="G1111" s="334" t="inlineStr">
        <is>
          <t>200</t>
        </is>
      </c>
      <c r="H1111" s="334" t="inlineStr">
        <is>
          <t>Tubo PVC</t>
        </is>
      </c>
      <c r="I1111" s="340" t="n">
        <v>0.6</v>
      </c>
      <c r="J1111" s="334" t="n">
        <v>0.19</v>
      </c>
      <c r="K1111" s="334" t="n">
        <v>5.87975</v>
      </c>
      <c r="L1111" s="334" t="inlineStr">
        <is>
          <t>PENDENTE</t>
        </is>
      </c>
    </row>
    <row r="1112" ht="15" customHeight="1" s="290">
      <c r="A1112" s="296" t="inlineStr">
        <is>
          <t>TETEU</t>
        </is>
      </c>
      <c r="B1112" s="296" t="inlineStr">
        <is>
          <t>AGUA</t>
        </is>
      </c>
      <c r="C1112" s="296" t="inlineStr">
        <is>
          <t>T-205</t>
        </is>
      </c>
      <c r="D1112" s="349" t="inlineStr">
        <is>
          <t>PI 199</t>
        </is>
      </c>
      <c r="E1112" s="349" t="inlineStr">
        <is>
          <t>PI 200</t>
        </is>
      </c>
      <c r="F1112" s="349" t="n">
        <v>0.34</v>
      </c>
      <c r="G1112" s="349" t="inlineStr">
        <is>
          <t>200</t>
        </is>
      </c>
      <c r="H1112" s="349" t="inlineStr">
        <is>
          <t>Tubo PVC</t>
        </is>
      </c>
      <c r="I1112" s="345" t="n">
        <v>0.6</v>
      </c>
      <c r="J1112" s="349" t="n">
        <v>0.16</v>
      </c>
      <c r="K1112" s="349" t="n">
        <v>16.141176</v>
      </c>
      <c r="L1112" s="349" t="inlineStr">
        <is>
          <t>PENDENTE</t>
        </is>
      </c>
    </row>
    <row r="1113" ht="15" customHeight="1" s="290">
      <c r="A1113" s="295" t="inlineStr">
        <is>
          <t>TETEU</t>
        </is>
      </c>
      <c r="B1113" s="295" t="inlineStr">
        <is>
          <t>AGUA</t>
        </is>
      </c>
      <c r="C1113" s="295" t="inlineStr">
        <is>
          <t>T-206</t>
        </is>
      </c>
      <c r="D1113" s="334" t="inlineStr">
        <is>
          <t>PI 200</t>
        </is>
      </c>
      <c r="E1113" s="334" t="inlineStr">
        <is>
          <t>PI 201</t>
        </is>
      </c>
      <c r="F1113" s="334" t="n">
        <v>0.24</v>
      </c>
      <c r="G1113" s="334" t="inlineStr">
        <is>
          <t>200</t>
        </is>
      </c>
      <c r="H1113" s="334" t="inlineStr">
        <is>
          <t>Tubo PVC</t>
        </is>
      </c>
      <c r="I1113" s="340" t="n">
        <v>0.6</v>
      </c>
      <c r="J1113" s="334" t="n">
        <v>0.12</v>
      </c>
      <c r="K1113" s="334" t="n">
        <v>5.1725</v>
      </c>
      <c r="L1113" s="334" t="inlineStr">
        <is>
          <t>PENDENTE</t>
        </is>
      </c>
    </row>
    <row r="1114" ht="15" customHeight="1" s="290">
      <c r="A1114" s="296" t="inlineStr">
        <is>
          <t>TETEU</t>
        </is>
      </c>
      <c r="B1114" s="296" t="inlineStr">
        <is>
          <t>AGUA</t>
        </is>
      </c>
      <c r="C1114" s="296" t="inlineStr">
        <is>
          <t>T-207</t>
        </is>
      </c>
      <c r="D1114" s="349" t="inlineStr">
        <is>
          <t>PI 201</t>
        </is>
      </c>
      <c r="E1114" s="349" t="inlineStr">
        <is>
          <t>PI 202</t>
        </is>
      </c>
      <c r="F1114" s="349" t="n">
        <v>0.59</v>
      </c>
      <c r="G1114" s="349" t="inlineStr">
        <is>
          <t>200</t>
        </is>
      </c>
      <c r="H1114" s="349" t="inlineStr">
        <is>
          <t>Tubo PVC</t>
        </is>
      </c>
      <c r="I1114" s="345" t="n">
        <v>0.6</v>
      </c>
      <c r="J1114" s="349" t="n">
        <v>0.28</v>
      </c>
      <c r="K1114" s="349" t="n">
        <v>3.062034</v>
      </c>
      <c r="L1114" s="349" t="inlineStr">
        <is>
          <t>PENDENTE</t>
        </is>
      </c>
    </row>
    <row r="1115" ht="15" customHeight="1" s="290">
      <c r="A1115" s="295" t="inlineStr">
        <is>
          <t>TETEU</t>
        </is>
      </c>
      <c r="B1115" s="295" t="inlineStr">
        <is>
          <t>AGUA</t>
        </is>
      </c>
      <c r="C1115" s="295" t="inlineStr">
        <is>
          <t>T-208</t>
        </is>
      </c>
      <c r="D1115" s="334" t="inlineStr">
        <is>
          <t>PI 202</t>
        </is>
      </c>
      <c r="E1115" s="334" t="inlineStr">
        <is>
          <t>PI 203</t>
        </is>
      </c>
      <c r="F1115" s="334" t="n">
        <v>0.37</v>
      </c>
      <c r="G1115" s="334" t="inlineStr">
        <is>
          <t>200</t>
        </is>
      </c>
      <c r="H1115" s="334" t="inlineStr">
        <is>
          <t>Tubo PVC</t>
        </is>
      </c>
      <c r="I1115" s="340" t="n">
        <v>0.6</v>
      </c>
      <c r="J1115" s="334" t="n">
        <v>0.18</v>
      </c>
      <c r="K1115" s="334" t="n">
        <v>4.864865</v>
      </c>
      <c r="L1115" s="334" t="inlineStr">
        <is>
          <t>PENDENTE</t>
        </is>
      </c>
    </row>
    <row r="1116" ht="15" customHeight="1" s="290">
      <c r="A1116" s="296" t="inlineStr">
        <is>
          <t>TETEU</t>
        </is>
      </c>
      <c r="B1116" s="296" t="inlineStr">
        <is>
          <t>AGUA</t>
        </is>
      </c>
      <c r="C1116" s="296" t="inlineStr">
        <is>
          <t>T-209</t>
        </is>
      </c>
      <c r="D1116" s="349" t="inlineStr">
        <is>
          <t>PI 203</t>
        </is>
      </c>
      <c r="E1116" s="349" t="inlineStr">
        <is>
          <t>PI 204</t>
        </is>
      </c>
      <c r="F1116" s="349" t="n">
        <v>0.53</v>
      </c>
      <c r="G1116" s="349" t="inlineStr">
        <is>
          <t>200</t>
        </is>
      </c>
      <c r="H1116" s="349" t="inlineStr">
        <is>
          <t>Tubo PVC</t>
        </is>
      </c>
      <c r="I1116" s="345" t="n">
        <v>0.6</v>
      </c>
      <c r="J1116" s="349" t="n">
        <v>0.25</v>
      </c>
      <c r="K1116" s="349" t="n">
        <v>9.414717</v>
      </c>
      <c r="L1116" s="349" t="inlineStr">
        <is>
          <t>PENDENTE</t>
        </is>
      </c>
    </row>
    <row r="1117" ht="15" customHeight="1" s="290">
      <c r="A1117" s="295" t="inlineStr">
        <is>
          <t>TETEU</t>
        </is>
      </c>
      <c r="B1117" s="295" t="inlineStr">
        <is>
          <t>AGUA</t>
        </is>
      </c>
      <c r="C1117" s="295" t="inlineStr">
        <is>
          <t>T-210</t>
        </is>
      </c>
      <c r="D1117" s="334" t="inlineStr">
        <is>
          <t>PI 204</t>
        </is>
      </c>
      <c r="E1117" s="334" t="inlineStr">
        <is>
          <t>PI 205</t>
        </is>
      </c>
      <c r="F1117" s="334" t="n">
        <v>0.16</v>
      </c>
      <c r="G1117" s="334" t="inlineStr">
        <is>
          <t>200</t>
        </is>
      </c>
      <c r="H1117" s="334" t="inlineStr">
        <is>
          <t>Tubo PVC</t>
        </is>
      </c>
      <c r="I1117" s="340" t="n">
        <v>0.6</v>
      </c>
      <c r="J1117" s="334" t="n">
        <v>0.08</v>
      </c>
      <c r="K1117" s="334" t="n">
        <v>8.8125</v>
      </c>
      <c r="L1117" s="334" t="inlineStr">
        <is>
          <t>PENDENTE</t>
        </is>
      </c>
    </row>
    <row r="1118" ht="15" customHeight="1" s="290">
      <c r="A1118" s="296" t="inlineStr">
        <is>
          <t>TETEU</t>
        </is>
      </c>
      <c r="B1118" s="296" t="inlineStr">
        <is>
          <t>AGUA</t>
        </is>
      </c>
      <c r="C1118" s="296" t="inlineStr">
        <is>
          <t>T-211</t>
        </is>
      </c>
      <c r="D1118" s="349" t="inlineStr">
        <is>
          <t>PI 205</t>
        </is>
      </c>
      <c r="E1118" s="349" t="inlineStr">
        <is>
          <t>PI 210</t>
        </is>
      </c>
      <c r="F1118" s="349" t="n">
        <v>0.67</v>
      </c>
      <c r="G1118" s="349" t="inlineStr">
        <is>
          <t>200</t>
        </is>
      </c>
      <c r="H1118" s="349" t="inlineStr">
        <is>
          <t>Tubo PVC</t>
        </is>
      </c>
      <c r="I1118" s="345" t="n">
        <v>1</v>
      </c>
      <c r="J1118" s="349" t="n">
        <v>0.54</v>
      </c>
      <c r="K1118" s="349" t="n">
        <v>0.149403</v>
      </c>
      <c r="L1118" s="349" t="inlineStr">
        <is>
          <t>PENDENTE</t>
        </is>
      </c>
    </row>
    <row r="1119" ht="15" customHeight="1" s="290">
      <c r="A1119" s="295" t="inlineStr">
        <is>
          <t>TETEU</t>
        </is>
      </c>
      <c r="B1119" s="295" t="inlineStr">
        <is>
          <t>AGUA</t>
        </is>
      </c>
      <c r="C1119" s="295" t="inlineStr">
        <is>
          <t>T-212</t>
        </is>
      </c>
      <c r="D1119" s="334" t="inlineStr">
        <is>
          <t>PI 210</t>
        </is>
      </c>
      <c r="E1119" s="334" t="inlineStr">
        <is>
          <t>PI 206</t>
        </is>
      </c>
      <c r="F1119" s="334" t="n">
        <v>0.24</v>
      </c>
      <c r="G1119" s="334" t="inlineStr">
        <is>
          <t>200</t>
        </is>
      </c>
      <c r="H1119" s="334" t="inlineStr">
        <is>
          <t>Tubo PVC</t>
        </is>
      </c>
      <c r="I1119" s="340" t="n">
        <v>1</v>
      </c>
      <c r="J1119" s="334" t="n">
        <v>0.19</v>
      </c>
      <c r="K1119" s="334" t="n">
        <v>3.450417</v>
      </c>
      <c r="L1119" s="334" t="inlineStr">
        <is>
          <t>PENDENTE</t>
        </is>
      </c>
    </row>
    <row r="1120" ht="15" customHeight="1" s="290">
      <c r="A1120" s="296" t="inlineStr">
        <is>
          <t>TETEU</t>
        </is>
      </c>
      <c r="B1120" s="296" t="inlineStr">
        <is>
          <t>AGUA</t>
        </is>
      </c>
      <c r="C1120" s="296" t="inlineStr">
        <is>
          <t>T-213</t>
        </is>
      </c>
      <c r="D1120" s="349" t="inlineStr">
        <is>
          <t>PI 207</t>
        </is>
      </c>
      <c r="E1120" s="349" t="inlineStr">
        <is>
          <t>PI 206</t>
        </is>
      </c>
      <c r="F1120" s="349" t="n">
        <v>0.61</v>
      </c>
      <c r="G1120" s="349" t="inlineStr">
        <is>
          <t>200</t>
        </is>
      </c>
      <c r="H1120" s="349" t="inlineStr">
        <is>
          <t>Tubo PVC</t>
        </is>
      </c>
      <c r="I1120" s="345" t="n">
        <v>0.6</v>
      </c>
      <c r="J1120" s="349" t="n">
        <v>0.29</v>
      </c>
      <c r="K1120" s="349" t="n">
        <v>2.28918</v>
      </c>
      <c r="L1120" s="349" t="inlineStr">
        <is>
          <t>PENDENTE</t>
        </is>
      </c>
    </row>
    <row r="1121" ht="15" customHeight="1" s="290">
      <c r="A1121" s="295" t="inlineStr">
        <is>
          <t>TETEU</t>
        </is>
      </c>
      <c r="B1121" s="295" t="inlineStr">
        <is>
          <t>AGUA</t>
        </is>
      </c>
      <c r="C1121" s="295" t="inlineStr">
        <is>
          <t>T-214</t>
        </is>
      </c>
      <c r="D1121" s="334" t="inlineStr">
        <is>
          <t>PI 207</t>
        </is>
      </c>
      <c r="E1121" s="334" t="inlineStr">
        <is>
          <t>PI 168</t>
        </is>
      </c>
      <c r="F1121" s="334" t="n">
        <v>0.42</v>
      </c>
      <c r="G1121" s="334" t="inlineStr">
        <is>
          <t>200</t>
        </is>
      </c>
      <c r="H1121" s="334" t="inlineStr">
        <is>
          <t>Tubo PVC</t>
        </is>
      </c>
      <c r="I1121" s="340" t="n">
        <v>0.6</v>
      </c>
      <c r="J1121" s="334" t="n">
        <v>0.2</v>
      </c>
      <c r="K1121" s="334" t="n">
        <v>0.639524</v>
      </c>
      <c r="L1121" s="334" t="inlineStr">
        <is>
          <t>PENDENTE</t>
        </is>
      </c>
    </row>
    <row r="1122" ht="15" customHeight="1" s="290">
      <c r="A1122" s="296" t="inlineStr">
        <is>
          <t>TETEU</t>
        </is>
      </c>
      <c r="B1122" s="296" t="inlineStr">
        <is>
          <t>AGUA</t>
        </is>
      </c>
      <c r="C1122" s="296" t="inlineStr">
        <is>
          <t>T-215</t>
        </is>
      </c>
      <c r="D1122" s="349" t="inlineStr">
        <is>
          <t>PI 195</t>
        </is>
      </c>
      <c r="E1122" s="349" t="inlineStr">
        <is>
          <t>PI 208</t>
        </is>
      </c>
      <c r="F1122" s="349" t="n">
        <v>0.25</v>
      </c>
      <c r="G1122" s="349" t="inlineStr">
        <is>
          <t>200</t>
        </is>
      </c>
      <c r="H1122" s="349" t="inlineStr">
        <is>
          <t>Tubo PVC</t>
        </is>
      </c>
      <c r="I1122" s="345" t="n">
        <v>0.58</v>
      </c>
      <c r="J1122" s="349" t="n">
        <v>0.12</v>
      </c>
      <c r="K1122" s="349" t="n">
        <v>0.1476</v>
      </c>
      <c r="L1122" s="349" t="inlineStr">
        <is>
          <t>PENDENTE</t>
        </is>
      </c>
    </row>
    <row r="1123" ht="15" customHeight="1" s="290">
      <c r="A1123" s="295" t="inlineStr">
        <is>
          <t>TETEU</t>
        </is>
      </c>
      <c r="B1123" s="295" t="inlineStr">
        <is>
          <t>AGUA</t>
        </is>
      </c>
      <c r="C1123" s="295" t="inlineStr">
        <is>
          <t>T-216</t>
        </is>
      </c>
      <c r="D1123" s="334" t="inlineStr">
        <is>
          <t>PI 208</t>
        </is>
      </c>
      <c r="E1123" s="334" t="inlineStr">
        <is>
          <t>PI 209</t>
        </is>
      </c>
      <c r="F1123" s="334" t="n">
        <v>0.85</v>
      </c>
      <c r="G1123" s="334" t="inlineStr">
        <is>
          <t>200</t>
        </is>
      </c>
      <c r="H1123" s="334" t="inlineStr">
        <is>
          <t>Tubo PVC</t>
        </is>
      </c>
      <c r="I1123" s="340" t="n">
        <v>1.18</v>
      </c>
      <c r="J1123" s="334" t="n">
        <v>0.8</v>
      </c>
      <c r="K1123" s="334" t="n">
        <v>2.338353</v>
      </c>
      <c r="L1123" s="334" t="inlineStr">
        <is>
          <t>PENDENTE</t>
        </is>
      </c>
    </row>
    <row r="1124" ht="15" customHeight="1" s="290">
      <c r="A1124" s="296" t="inlineStr">
        <is>
          <t>TETEU</t>
        </is>
      </c>
      <c r="B1124" s="296" t="inlineStr">
        <is>
          <t>AGUA</t>
        </is>
      </c>
      <c r="C1124" s="296" t="inlineStr">
        <is>
          <t>T-217</t>
        </is>
      </c>
      <c r="D1124" s="349" t="inlineStr">
        <is>
          <t>PI 209</t>
        </is>
      </c>
      <c r="E1124" s="349" t="inlineStr">
        <is>
          <t>PI 211</t>
        </is>
      </c>
      <c r="F1124" s="349" t="n">
        <v>0.17</v>
      </c>
      <c r="G1124" s="349" t="inlineStr">
        <is>
          <t>200</t>
        </is>
      </c>
      <c r="H1124" s="349" t="inlineStr">
        <is>
          <t>Tubo PVC</t>
        </is>
      </c>
      <c r="I1124" s="345" t="n">
        <v>1.88</v>
      </c>
      <c r="J1124" s="349" t="n">
        <v>0.26</v>
      </c>
      <c r="K1124" s="349" t="n">
        <v>0.331765</v>
      </c>
      <c r="L1124" s="349" t="inlineStr">
        <is>
          <t>PENDENTE</t>
        </is>
      </c>
    </row>
    <row r="1125" ht="15" customHeight="1" s="290">
      <c r="A1125" s="295" t="inlineStr">
        <is>
          <t>TETEU</t>
        </is>
      </c>
      <c r="B1125" s="295" t="inlineStr">
        <is>
          <t>AGUA</t>
        </is>
      </c>
      <c r="C1125" s="295" t="inlineStr">
        <is>
          <t>T-218</t>
        </is>
      </c>
      <c r="D1125" s="334" t="inlineStr">
        <is>
          <t>PI 209</t>
        </is>
      </c>
      <c r="E1125" s="334" t="inlineStr">
        <is>
          <t>PI 212</t>
        </is>
      </c>
      <c r="F1125" s="334" t="n">
        <v>1.43</v>
      </c>
      <c r="G1125" s="334" t="inlineStr">
        <is>
          <t>200</t>
        </is>
      </c>
      <c r="H1125" s="334" t="inlineStr">
        <is>
          <t>Tubo PVC</t>
        </is>
      </c>
      <c r="I1125" s="340" t="n">
        <v>1.2</v>
      </c>
      <c r="J1125" s="334" t="n">
        <v>1.37</v>
      </c>
      <c r="K1125" s="334" t="n">
        <v>7.527483</v>
      </c>
      <c r="L1125" s="334" t="inlineStr">
        <is>
          <t>PENDENTE</t>
        </is>
      </c>
    </row>
    <row r="1126" ht="15" customHeight="1" s="290">
      <c r="A1126" s="296" t="inlineStr">
        <is>
          <t>TETEU</t>
        </is>
      </c>
      <c r="B1126" s="296" t="inlineStr">
        <is>
          <t>AGUA</t>
        </is>
      </c>
      <c r="C1126" s="296" t="inlineStr">
        <is>
          <t>T-219</t>
        </is>
      </c>
      <c r="D1126" s="349" t="inlineStr">
        <is>
          <t>PI 212</t>
        </is>
      </c>
      <c r="E1126" s="349" t="inlineStr">
        <is>
          <t>PI 213</t>
        </is>
      </c>
      <c r="F1126" s="349" t="n">
        <v>1.14</v>
      </c>
      <c r="G1126" s="349" t="inlineStr">
        <is>
          <t>200</t>
        </is>
      </c>
      <c r="H1126" s="349" t="inlineStr">
        <is>
          <t>Tubo PVC</t>
        </is>
      </c>
      <c r="I1126" s="345" t="n">
        <v>0.6</v>
      </c>
      <c r="J1126" s="349" t="n">
        <v>0.55</v>
      </c>
      <c r="K1126" s="349" t="n">
        <v>1.623509</v>
      </c>
      <c r="L1126" s="349" t="inlineStr">
        <is>
          <t>PENDENTE</t>
        </is>
      </c>
    </row>
    <row r="1127" ht="15" customHeight="1" s="290">
      <c r="A1127" s="295" t="inlineStr">
        <is>
          <t>TETEU</t>
        </is>
      </c>
      <c r="B1127" s="295" t="inlineStr">
        <is>
          <t>AGUA</t>
        </is>
      </c>
      <c r="C1127" s="295" t="inlineStr">
        <is>
          <t>T-220</t>
        </is>
      </c>
      <c r="D1127" s="334" t="inlineStr">
        <is>
          <t>PI 213</t>
        </is>
      </c>
      <c r="E1127" s="334" t="inlineStr">
        <is>
          <t>PI 214</t>
        </is>
      </c>
      <c r="F1127" s="334" t="n">
        <v>0.8</v>
      </c>
      <c r="G1127" s="334" t="inlineStr">
        <is>
          <t>200</t>
        </is>
      </c>
      <c r="H1127" s="334" t="inlineStr">
        <is>
          <t>Tubo PVC</t>
        </is>
      </c>
      <c r="I1127" s="340" t="n">
        <v>0.6</v>
      </c>
      <c r="J1127" s="334" t="n">
        <v>0.38</v>
      </c>
      <c r="K1127" s="334" t="n">
        <v>2.707375</v>
      </c>
      <c r="L1127" s="334" t="inlineStr">
        <is>
          <t>PENDENTE</t>
        </is>
      </c>
    </row>
    <row r="1128" ht="15" customHeight="1" s="290">
      <c r="A1128" s="296" t="inlineStr">
        <is>
          <t>TETEU</t>
        </is>
      </c>
      <c r="B1128" s="296" t="inlineStr">
        <is>
          <t>AGUA</t>
        </is>
      </c>
      <c r="C1128" s="296" t="inlineStr">
        <is>
          <t>T-221</t>
        </is>
      </c>
      <c r="D1128" s="349" t="inlineStr">
        <is>
          <t>PI 214</t>
        </is>
      </c>
      <c r="E1128" s="349" t="inlineStr">
        <is>
          <t>PI 215</t>
        </is>
      </c>
      <c r="F1128" s="349" t="n">
        <v>0.68</v>
      </c>
      <c r="G1128" s="349" t="inlineStr">
        <is>
          <t>200</t>
        </is>
      </c>
      <c r="H1128" s="349" t="inlineStr">
        <is>
          <t>Tubo PVC</t>
        </is>
      </c>
      <c r="I1128" s="345" t="n">
        <v>0.6</v>
      </c>
      <c r="J1128" s="349" t="n">
        <v>0.33</v>
      </c>
      <c r="K1128" s="349" t="n">
        <v>3.157206</v>
      </c>
      <c r="L1128" s="349" t="inlineStr">
        <is>
          <t>PENDENTE</t>
        </is>
      </c>
    </row>
    <row r="1129" ht="15" customHeight="1" s="290">
      <c r="A1129" s="295" t="inlineStr">
        <is>
          <t>TETEU</t>
        </is>
      </c>
      <c r="B1129" s="295" t="inlineStr">
        <is>
          <t>AGUA</t>
        </is>
      </c>
      <c r="C1129" s="295" t="inlineStr">
        <is>
          <t>T-222</t>
        </is>
      </c>
      <c r="D1129" s="334" t="inlineStr">
        <is>
          <t>PI 208</t>
        </is>
      </c>
      <c r="E1129" s="334" t="inlineStr">
        <is>
          <t>PI 216</t>
        </is>
      </c>
      <c r="F1129" s="334" t="n">
        <v>0.19</v>
      </c>
      <c r="G1129" s="334" t="inlineStr">
        <is>
          <t>200</t>
        </is>
      </c>
      <c r="H1129" s="334" t="inlineStr">
        <is>
          <t>Tubo PVC</t>
        </is>
      </c>
      <c r="I1129" s="340" t="n">
        <v>0.58</v>
      </c>
      <c r="J1129" s="334" t="n">
        <v>0.09</v>
      </c>
      <c r="K1129" s="334" t="n">
        <v>4.425263</v>
      </c>
      <c r="L1129" s="334" t="inlineStr">
        <is>
          <t>PENDENTE</t>
        </is>
      </c>
    </row>
    <row r="1130" ht="15" customHeight="1" s="290">
      <c r="A1130" s="296" t="inlineStr">
        <is>
          <t>TETEU</t>
        </is>
      </c>
      <c r="B1130" s="296" t="inlineStr">
        <is>
          <t>AGUA</t>
        </is>
      </c>
      <c r="C1130" s="296" t="inlineStr">
        <is>
          <t>T-223</t>
        </is>
      </c>
      <c r="D1130" s="349" t="inlineStr">
        <is>
          <t>PI 216</t>
        </is>
      </c>
      <c r="E1130" s="349" t="inlineStr">
        <is>
          <t>PI 217</t>
        </is>
      </c>
      <c r="F1130" s="349" t="n">
        <v>0.25</v>
      </c>
      <c r="G1130" s="349" t="inlineStr">
        <is>
          <t>200</t>
        </is>
      </c>
      <c r="H1130" s="349" t="inlineStr">
        <is>
          <t>Tubo PVC</t>
        </is>
      </c>
      <c r="I1130" s="345" t="n">
        <v>0.6</v>
      </c>
      <c r="J1130" s="349" t="n">
        <v>0.12</v>
      </c>
      <c r="K1130" s="349" t="n">
        <v>13.1564</v>
      </c>
      <c r="L1130" s="349" t="inlineStr">
        <is>
          <t>PENDENTE</t>
        </is>
      </c>
    </row>
    <row r="1131" ht="15" customHeight="1" s="290">
      <c r="A1131" s="295" t="inlineStr">
        <is>
          <t>TETEU</t>
        </is>
      </c>
      <c r="B1131" s="295" t="inlineStr">
        <is>
          <t>AGUA</t>
        </is>
      </c>
      <c r="C1131" s="295" t="inlineStr">
        <is>
          <t>T-224</t>
        </is>
      </c>
      <c r="D1131" s="334" t="inlineStr">
        <is>
          <t>PI 217</t>
        </is>
      </c>
      <c r="E1131" s="334" t="inlineStr">
        <is>
          <t>PI 218</t>
        </is>
      </c>
      <c r="F1131" s="334" t="n">
        <v>0.16</v>
      </c>
      <c r="G1131" s="334" t="inlineStr">
        <is>
          <t>200</t>
        </is>
      </c>
      <c r="H1131" s="334" t="inlineStr">
        <is>
          <t>Tubo PVC</t>
        </is>
      </c>
      <c r="I1131" s="340" t="n">
        <v>0.6</v>
      </c>
      <c r="J1131" s="334" t="n">
        <v>0.08</v>
      </c>
      <c r="K1131" s="334" t="n">
        <v>14.2025</v>
      </c>
      <c r="L1131" s="334" t="inlineStr">
        <is>
          <t>PENDENTE</t>
        </is>
      </c>
    </row>
    <row r="1132" ht="15" customHeight="1" s="290">
      <c r="A1132" s="296" t="inlineStr">
        <is>
          <t>TETEU</t>
        </is>
      </c>
      <c r="B1132" s="296" t="inlineStr">
        <is>
          <t>AGUA</t>
        </is>
      </c>
      <c r="C1132" s="296" t="inlineStr">
        <is>
          <t>T-225</t>
        </is>
      </c>
      <c r="D1132" s="349" t="inlineStr">
        <is>
          <t>PI 218</t>
        </is>
      </c>
      <c r="E1132" s="349" t="inlineStr">
        <is>
          <t>PI 219</t>
        </is>
      </c>
      <c r="F1132" s="349" t="n">
        <v>0.31</v>
      </c>
      <c r="G1132" s="349" t="inlineStr">
        <is>
          <t>200</t>
        </is>
      </c>
      <c r="H1132" s="349" t="inlineStr">
        <is>
          <t>Tubo PVC</t>
        </is>
      </c>
      <c r="I1132" s="345" t="n">
        <v>0.6</v>
      </c>
      <c r="J1132" s="349" t="n">
        <v>0.15</v>
      </c>
      <c r="K1132" s="349" t="n">
        <v>8.006129</v>
      </c>
      <c r="L1132" s="349" t="inlineStr">
        <is>
          <t>PENDENTE</t>
        </is>
      </c>
    </row>
    <row r="1133" ht="15" customHeight="1" s="290">
      <c r="A1133" s="295" t="inlineStr">
        <is>
          <t>TETEU</t>
        </is>
      </c>
      <c r="B1133" s="295" t="inlineStr">
        <is>
          <t>AGUA</t>
        </is>
      </c>
      <c r="C1133" s="295" t="inlineStr">
        <is>
          <t>T-226</t>
        </is>
      </c>
      <c r="D1133" s="334" t="inlineStr">
        <is>
          <t>PI 219</t>
        </is>
      </c>
      <c r="E1133" s="334" t="inlineStr">
        <is>
          <t>PI 220</t>
        </is>
      </c>
      <c r="F1133" s="334" t="n">
        <v>0.32</v>
      </c>
      <c r="G1133" s="334" t="inlineStr">
        <is>
          <t>200</t>
        </is>
      </c>
      <c r="H1133" s="334" t="inlineStr">
        <is>
          <t>Tubo PVC</t>
        </is>
      </c>
      <c r="I1133" s="340" t="n">
        <v>0.6</v>
      </c>
      <c r="J1133" s="334" t="n">
        <v>0.15</v>
      </c>
      <c r="K1133" s="334" t="n">
        <v>9.380625</v>
      </c>
      <c r="L1133" s="334" t="inlineStr">
        <is>
          <t>PENDENTE</t>
        </is>
      </c>
    </row>
    <row r="1134" ht="15" customHeight="1" s="290">
      <c r="A1134" s="296" t="inlineStr">
        <is>
          <t>TETEU</t>
        </is>
      </c>
      <c r="B1134" s="296" t="inlineStr">
        <is>
          <t>AGUA</t>
        </is>
      </c>
      <c r="C1134" s="296" t="inlineStr">
        <is>
          <t>T-227</t>
        </is>
      </c>
      <c r="D1134" s="349" t="inlineStr">
        <is>
          <t>PI 220</t>
        </is>
      </c>
      <c r="E1134" s="349" t="inlineStr">
        <is>
          <t>PI 221</t>
        </is>
      </c>
      <c r="F1134" s="349" t="n">
        <v>0.62</v>
      </c>
      <c r="G1134" s="349" t="inlineStr">
        <is>
          <t>200</t>
        </is>
      </c>
      <c r="H1134" s="349" t="inlineStr">
        <is>
          <t>Tubo PVC</t>
        </is>
      </c>
      <c r="I1134" s="345" t="n">
        <v>0.6</v>
      </c>
      <c r="J1134" s="349" t="n">
        <v>0.3</v>
      </c>
      <c r="K1134" s="349" t="n">
        <v>7.522419</v>
      </c>
      <c r="L1134" s="349" t="inlineStr">
        <is>
          <t>PENDENTE</t>
        </is>
      </c>
    </row>
    <row r="1135" ht="15" customHeight="1" s="290">
      <c r="A1135" s="295" t="inlineStr">
        <is>
          <t>TETEU</t>
        </is>
      </c>
      <c r="B1135" s="295" t="inlineStr">
        <is>
          <t>AGUA</t>
        </is>
      </c>
      <c r="C1135" s="295" t="inlineStr">
        <is>
          <t>T-228</t>
        </is>
      </c>
      <c r="D1135" s="334" t="inlineStr">
        <is>
          <t>PI 211</t>
        </is>
      </c>
      <c r="E1135" s="334" t="inlineStr">
        <is>
          <t>PI 222</t>
        </is>
      </c>
      <c r="F1135" s="334" t="n">
        <v>1.31</v>
      </c>
      <c r="G1135" s="334" t="inlineStr">
        <is>
          <t>200</t>
        </is>
      </c>
      <c r="H1135" s="334" t="inlineStr">
        <is>
          <t>Tubo PVC</t>
        </is>
      </c>
      <c r="I1135" s="340" t="n">
        <v>1.18</v>
      </c>
      <c r="J1135" s="334" t="n">
        <v>1.23</v>
      </c>
      <c r="K1135" s="334" t="n">
        <v>0.108321</v>
      </c>
      <c r="L1135" s="334" t="inlineStr">
        <is>
          <t>PENDENTE</t>
        </is>
      </c>
    </row>
    <row r="1136" ht="15" customHeight="1" s="290">
      <c r="A1136" s="296" t="inlineStr">
        <is>
          <t>TETEU</t>
        </is>
      </c>
      <c r="B1136" s="296" t="inlineStr">
        <is>
          <t>AGUA</t>
        </is>
      </c>
      <c r="C1136" s="296" t="inlineStr">
        <is>
          <t>T-229</t>
        </is>
      </c>
      <c r="D1136" s="349" t="inlineStr">
        <is>
          <t>PI 222</t>
        </is>
      </c>
      <c r="E1136" s="349" t="inlineStr">
        <is>
          <t>PI 223</t>
        </is>
      </c>
      <c r="F1136" s="349" t="n">
        <v>0.87</v>
      </c>
      <c r="G1136" s="349" t="inlineStr">
        <is>
          <t>200</t>
        </is>
      </c>
      <c r="H1136" s="349" t="inlineStr">
        <is>
          <t>Tubo PVC</t>
        </is>
      </c>
      <c r="I1136" s="345" t="n">
        <v>0.5</v>
      </c>
      <c r="J1136" s="349" t="n">
        <v>0.35</v>
      </c>
      <c r="K1136" s="349" t="n">
        <v>1.781264</v>
      </c>
      <c r="L1136" s="349" t="inlineStr">
        <is>
          <t>PENDENTE</t>
        </is>
      </c>
    </row>
    <row r="1137" ht="15" customHeight="1" s="290">
      <c r="A1137" s="295" t="inlineStr">
        <is>
          <t>TETEU</t>
        </is>
      </c>
      <c r="B1137" s="295" t="inlineStr">
        <is>
          <t>AGUA</t>
        </is>
      </c>
      <c r="C1137" s="295" t="inlineStr">
        <is>
          <t>T-230</t>
        </is>
      </c>
      <c r="D1137" s="334" t="inlineStr">
        <is>
          <t>PI 223</t>
        </is>
      </c>
      <c r="E1137" s="334" t="inlineStr">
        <is>
          <t>PI 224</t>
        </is>
      </c>
      <c r="F1137" s="334" t="n">
        <v>1</v>
      </c>
      <c r="G1137" s="334" t="inlineStr">
        <is>
          <t>200</t>
        </is>
      </c>
      <c r="H1137" s="334" t="inlineStr">
        <is>
          <t>Tubo PVC</t>
        </is>
      </c>
      <c r="I1137" s="340" t="n">
        <v>0.6</v>
      </c>
      <c r="J1137" s="334" t="n">
        <v>0.48</v>
      </c>
      <c r="K1137" s="334" t="n">
        <v>2.1883</v>
      </c>
      <c r="L1137" s="334" t="inlineStr">
        <is>
          <t>PENDENTE</t>
        </is>
      </c>
    </row>
    <row r="1138" ht="15" customHeight="1" s="290">
      <c r="A1138" s="296" t="inlineStr">
        <is>
          <t>TETEU</t>
        </is>
      </c>
      <c r="B1138" s="296" t="inlineStr">
        <is>
          <t>AGUA</t>
        </is>
      </c>
      <c r="C1138" s="296" t="inlineStr">
        <is>
          <t>T-231</t>
        </is>
      </c>
      <c r="D1138" s="349" t="inlineStr">
        <is>
          <t>PI 232</t>
        </is>
      </c>
      <c r="E1138" s="349" t="inlineStr">
        <is>
          <t>PI 223</t>
        </is>
      </c>
      <c r="F1138" s="349" t="n">
        <v>0.67</v>
      </c>
      <c r="G1138" s="349" t="inlineStr">
        <is>
          <t>200</t>
        </is>
      </c>
      <c r="H1138" s="349" t="inlineStr">
        <is>
          <t>Tubo PVC</t>
        </is>
      </c>
      <c r="I1138" s="345" t="n">
        <v>0.6</v>
      </c>
      <c r="J1138" s="349" t="n">
        <v>0.32</v>
      </c>
      <c r="K1138" s="349" t="n">
        <v>3.720448</v>
      </c>
      <c r="L1138" s="349" t="inlineStr">
        <is>
          <t>PENDENTE</t>
        </is>
      </c>
    </row>
    <row r="1139" ht="15" customHeight="1" s="290">
      <c r="A1139" s="295" t="inlineStr">
        <is>
          <t>TETEU</t>
        </is>
      </c>
      <c r="B1139" s="295" t="inlineStr">
        <is>
          <t>AGUA</t>
        </is>
      </c>
      <c r="C1139" s="295" t="inlineStr">
        <is>
          <t>T-232</t>
        </is>
      </c>
      <c r="D1139" s="334" t="inlineStr">
        <is>
          <t>PI 232</t>
        </is>
      </c>
      <c r="E1139" s="334" t="inlineStr">
        <is>
          <t>PI 233</t>
        </is>
      </c>
      <c r="F1139" s="334" t="n">
        <v>0.32</v>
      </c>
      <c r="G1139" s="334" t="inlineStr">
        <is>
          <t>200</t>
        </is>
      </c>
      <c r="H1139" s="334" t="inlineStr">
        <is>
          <t>Tubo PVC</t>
        </is>
      </c>
      <c r="I1139" s="340" t="n">
        <v>0.6</v>
      </c>
      <c r="J1139" s="334" t="n">
        <v>0.15</v>
      </c>
      <c r="K1139" s="334" t="n">
        <v>15.7825</v>
      </c>
      <c r="L1139" s="334" t="inlineStr">
        <is>
          <t>PENDENTE</t>
        </is>
      </c>
    </row>
    <row r="1140" ht="15" customHeight="1" s="290">
      <c r="A1140" s="296" t="inlineStr">
        <is>
          <t>TETEU</t>
        </is>
      </c>
      <c r="B1140" s="296" t="inlineStr">
        <is>
          <t>AGUA</t>
        </is>
      </c>
      <c r="C1140" s="296" t="inlineStr">
        <is>
          <t>T-233</t>
        </is>
      </c>
      <c r="D1140" s="349" t="inlineStr">
        <is>
          <t>PI 233</t>
        </is>
      </c>
      <c r="E1140" s="349" t="inlineStr">
        <is>
          <t>PI 234</t>
        </is>
      </c>
      <c r="F1140" s="349" t="n">
        <v>0.2</v>
      </c>
      <c r="G1140" s="349" t="inlineStr">
        <is>
          <t>200</t>
        </is>
      </c>
      <c r="H1140" s="349" t="inlineStr">
        <is>
          <t>Tubo PVC</t>
        </is>
      </c>
      <c r="I1140" s="345" t="n">
        <v>0.6</v>
      </c>
      <c r="J1140" s="349" t="n">
        <v>0.1</v>
      </c>
      <c r="K1140" s="349" t="n">
        <v>5.997</v>
      </c>
      <c r="L1140" s="349" t="inlineStr">
        <is>
          <t>PENDENTE</t>
        </is>
      </c>
    </row>
    <row r="1141" ht="15" customHeight="1" s="290">
      <c r="A1141" s="295" t="inlineStr">
        <is>
          <t>TETEU</t>
        </is>
      </c>
      <c r="B1141" s="295" t="inlineStr">
        <is>
          <t>AGUA</t>
        </is>
      </c>
      <c r="C1141" s="295" t="inlineStr">
        <is>
          <t>T-234</t>
        </is>
      </c>
      <c r="D1141" s="334" t="inlineStr">
        <is>
          <t>PI 234</t>
        </is>
      </c>
      <c r="E1141" s="334" t="inlineStr">
        <is>
          <t>PI 235</t>
        </is>
      </c>
      <c r="F1141" s="334" t="n">
        <v>0.62</v>
      </c>
      <c r="G1141" s="334" t="inlineStr">
        <is>
          <t>200</t>
        </is>
      </c>
      <c r="H1141" s="334" t="inlineStr">
        <is>
          <t>Tubo PVC</t>
        </is>
      </c>
      <c r="I1141" s="340" t="n">
        <v>0.6</v>
      </c>
      <c r="J1141" s="334" t="n">
        <v>0.3</v>
      </c>
      <c r="K1141" s="334" t="n">
        <v>10.160806</v>
      </c>
      <c r="L1141" s="334" t="inlineStr">
        <is>
          <t>PENDENTE</t>
        </is>
      </c>
    </row>
    <row r="1142" ht="15" customHeight="1" s="290">
      <c r="A1142" s="296" t="inlineStr">
        <is>
          <t>TETEU</t>
        </is>
      </c>
      <c r="B1142" s="296" t="inlineStr">
        <is>
          <t>AGUA</t>
        </is>
      </c>
      <c r="C1142" s="296" t="inlineStr">
        <is>
          <t>T-235</t>
        </is>
      </c>
      <c r="D1142" s="349" t="inlineStr">
        <is>
          <t>PI 235</t>
        </is>
      </c>
      <c r="E1142" s="349" t="inlineStr">
        <is>
          <t>PI 236</t>
        </is>
      </c>
      <c r="F1142" s="349" t="n">
        <v>0.42</v>
      </c>
      <c r="G1142" s="349" t="inlineStr">
        <is>
          <t>200</t>
        </is>
      </c>
      <c r="H1142" s="349" t="inlineStr">
        <is>
          <t>Tubo PVC</t>
        </is>
      </c>
      <c r="I1142" s="345" t="n">
        <v>0.54</v>
      </c>
      <c r="J1142" s="349" t="n">
        <v>0.18</v>
      </c>
      <c r="K1142" s="349" t="n">
        <v>0.128571</v>
      </c>
      <c r="L1142" s="349" t="inlineStr">
        <is>
          <t>PENDENTE</t>
        </is>
      </c>
    </row>
    <row r="1143" ht="15" customHeight="1" s="290">
      <c r="A1143" s="295" t="inlineStr">
        <is>
          <t>TETEU</t>
        </is>
      </c>
      <c r="B1143" s="295" t="inlineStr">
        <is>
          <t>AGUA</t>
        </is>
      </c>
      <c r="C1143" s="295" t="inlineStr">
        <is>
          <t>T-236</t>
        </is>
      </c>
      <c r="D1143" s="334" t="inlineStr">
        <is>
          <t>PI 236</t>
        </is>
      </c>
      <c r="E1143" s="334" t="inlineStr">
        <is>
          <t>PI 237</t>
        </is>
      </c>
      <c r="F1143" s="334" t="n">
        <v>0.77</v>
      </c>
      <c r="G1143" s="334" t="inlineStr">
        <is>
          <t>200</t>
        </is>
      </c>
      <c r="H1143" s="334" t="inlineStr">
        <is>
          <t>Tubo PVC</t>
        </is>
      </c>
      <c r="I1143" s="340" t="n">
        <v>0.54</v>
      </c>
      <c r="J1143" s="334" t="n">
        <v>0.33</v>
      </c>
      <c r="K1143" s="334" t="n">
        <v>3.561948</v>
      </c>
      <c r="L1143" s="334" t="inlineStr">
        <is>
          <t>PENDENTE</t>
        </is>
      </c>
    </row>
    <row r="1144" ht="15" customHeight="1" s="290">
      <c r="A1144" s="296" t="inlineStr">
        <is>
          <t>TETEU</t>
        </is>
      </c>
      <c r="B1144" s="296" t="inlineStr">
        <is>
          <t>AGUA</t>
        </is>
      </c>
      <c r="C1144" s="296" t="inlineStr">
        <is>
          <t>T-237</t>
        </is>
      </c>
      <c r="D1144" s="349" t="inlineStr">
        <is>
          <t>PI 237</t>
        </is>
      </c>
      <c r="E1144" s="349" t="inlineStr">
        <is>
          <t>PI 238</t>
        </is>
      </c>
      <c r="F1144" s="349" t="n">
        <v>0.34</v>
      </c>
      <c r="G1144" s="349" t="inlineStr">
        <is>
          <t>200</t>
        </is>
      </c>
      <c r="H1144" s="349" t="inlineStr">
        <is>
          <t>Tubo PVC</t>
        </is>
      </c>
      <c r="I1144" s="345" t="n">
        <v>0.6</v>
      </c>
      <c r="J1144" s="349" t="n">
        <v>0.16</v>
      </c>
      <c r="K1144" s="349" t="n">
        <v>8.015000000000001</v>
      </c>
      <c r="L1144" s="349" t="inlineStr">
        <is>
          <t>PENDENTE</t>
        </is>
      </c>
    </row>
    <row r="1145" ht="15" customHeight="1" s="290">
      <c r="A1145" s="295" t="inlineStr">
        <is>
          <t>TETEU</t>
        </is>
      </c>
      <c r="B1145" s="295" t="inlineStr">
        <is>
          <t>AGUA</t>
        </is>
      </c>
      <c r="C1145" s="295" t="inlineStr">
        <is>
          <t>T-238</t>
        </is>
      </c>
      <c r="D1145" s="334" t="inlineStr">
        <is>
          <t>PI 224</t>
        </is>
      </c>
      <c r="E1145" s="334" t="inlineStr">
        <is>
          <t>PI 239</t>
        </is>
      </c>
      <c r="F1145" s="334" t="n">
        <v>0.39</v>
      </c>
      <c r="G1145" s="334" t="inlineStr">
        <is>
          <t>200</t>
        </is>
      </c>
      <c r="H1145" s="334" t="inlineStr">
        <is>
          <t>Tubo PVC</t>
        </is>
      </c>
      <c r="I1145" s="340" t="n">
        <v>0.6</v>
      </c>
      <c r="J1145" s="334" t="n">
        <v>0.19</v>
      </c>
      <c r="K1145" s="334" t="n">
        <v>17.592821</v>
      </c>
      <c r="L1145" s="334" t="inlineStr">
        <is>
          <t>PENDENTE</t>
        </is>
      </c>
    </row>
    <row r="1146" ht="15" customHeight="1" s="290">
      <c r="A1146" s="296" t="inlineStr">
        <is>
          <t>TETEU</t>
        </is>
      </c>
      <c r="B1146" s="296" t="inlineStr">
        <is>
          <t>AGUA</t>
        </is>
      </c>
      <c r="C1146" s="296" t="inlineStr">
        <is>
          <t>T-239</t>
        </is>
      </c>
      <c r="D1146" s="349" t="inlineStr">
        <is>
          <t>PI 239</t>
        </is>
      </c>
      <c r="E1146" s="349" t="inlineStr">
        <is>
          <t>PI 240</t>
        </is>
      </c>
      <c r="F1146" s="349" t="n">
        <v>0.32</v>
      </c>
      <c r="G1146" s="349" t="inlineStr">
        <is>
          <t>200</t>
        </is>
      </c>
      <c r="H1146" s="349" t="inlineStr">
        <is>
          <t>Tubo PVC</t>
        </is>
      </c>
      <c r="I1146" s="345" t="n">
        <v>0.6</v>
      </c>
      <c r="J1146" s="349" t="n">
        <v>0.15</v>
      </c>
      <c r="K1146" s="349" t="n">
        <v>15.264063</v>
      </c>
      <c r="L1146" s="349" t="inlineStr">
        <is>
          <t>PENDENTE</t>
        </is>
      </c>
    </row>
    <row r="1147" ht="15" customHeight="1" s="290">
      <c r="A1147" s="295" t="inlineStr">
        <is>
          <t>TETEU</t>
        </is>
      </c>
      <c r="B1147" s="295" t="inlineStr">
        <is>
          <t>AGUA</t>
        </is>
      </c>
      <c r="C1147" s="295" t="inlineStr">
        <is>
          <t>T-240</t>
        </is>
      </c>
      <c r="D1147" s="334" t="inlineStr">
        <is>
          <t>PI 240</t>
        </is>
      </c>
      <c r="E1147" s="334" t="inlineStr">
        <is>
          <t>PI 241</t>
        </is>
      </c>
      <c r="F1147" s="334" t="n">
        <v>0.36</v>
      </c>
      <c r="G1147" s="334" t="inlineStr">
        <is>
          <t>200</t>
        </is>
      </c>
      <c r="H1147" s="334" t="inlineStr">
        <is>
          <t>Tubo PVC</t>
        </is>
      </c>
      <c r="I1147" s="340" t="n">
        <v>0.6</v>
      </c>
      <c r="J1147" s="334" t="n">
        <v>0.17</v>
      </c>
      <c r="K1147" s="334" t="n">
        <v>14.894722</v>
      </c>
      <c r="L1147" s="334" t="inlineStr">
        <is>
          <t>PENDENTE</t>
        </is>
      </c>
    </row>
    <row r="1148" ht="15" customHeight="1" s="290">
      <c r="A1148" s="296" t="inlineStr">
        <is>
          <t>TETEU</t>
        </is>
      </c>
      <c r="B1148" s="296" t="inlineStr">
        <is>
          <t>AGUA</t>
        </is>
      </c>
      <c r="C1148" s="296" t="inlineStr">
        <is>
          <t>T-241</t>
        </is>
      </c>
      <c r="D1148" s="349" t="inlineStr">
        <is>
          <t>PI 241</t>
        </is>
      </c>
      <c r="E1148" s="349" t="inlineStr">
        <is>
          <t>PI 242</t>
        </is>
      </c>
      <c r="F1148" s="349" t="n">
        <v>0.23</v>
      </c>
      <c r="G1148" s="349" t="inlineStr">
        <is>
          <t>200</t>
        </is>
      </c>
      <c r="H1148" s="349" t="inlineStr">
        <is>
          <t>Tubo PVC</t>
        </is>
      </c>
      <c r="I1148" s="345" t="n">
        <v>0.57</v>
      </c>
      <c r="J1148" s="349" t="n">
        <v>0.1</v>
      </c>
      <c r="K1148" s="349" t="n">
        <v>0.152174</v>
      </c>
      <c r="L1148" s="349" t="inlineStr">
        <is>
          <t>PENDENTE</t>
        </is>
      </c>
    </row>
    <row r="1149" ht="15" customHeight="1" s="290">
      <c r="A1149" s="295" t="inlineStr">
        <is>
          <t>TETEU</t>
        </is>
      </c>
      <c r="B1149" s="295" t="inlineStr">
        <is>
          <t>AGUA</t>
        </is>
      </c>
      <c r="C1149" s="295" t="inlineStr">
        <is>
          <t>T-242</t>
        </is>
      </c>
      <c r="D1149" s="334" t="inlineStr">
        <is>
          <t>PI 242</t>
        </is>
      </c>
      <c r="E1149" s="334" t="inlineStr">
        <is>
          <t>PI 243</t>
        </is>
      </c>
      <c r="F1149" s="334" t="n">
        <v>0.17</v>
      </c>
      <c r="G1149" s="334" t="inlineStr">
        <is>
          <t>200</t>
        </is>
      </c>
      <c r="H1149" s="334" t="inlineStr">
        <is>
          <t>Tubo PVC</t>
        </is>
      </c>
      <c r="I1149" s="340" t="n">
        <v>0.57</v>
      </c>
      <c r="J1149" s="334" t="n">
        <v>0.08</v>
      </c>
      <c r="K1149" s="334" t="n">
        <v>16.272941</v>
      </c>
      <c r="L1149" s="334" t="inlineStr">
        <is>
          <t>PENDENTE</t>
        </is>
      </c>
    </row>
    <row r="1150" ht="15" customHeight="1" s="290">
      <c r="A1150" s="296" t="inlineStr">
        <is>
          <t>TETEU</t>
        </is>
      </c>
      <c r="B1150" s="296" t="inlineStr">
        <is>
          <t>AGUA</t>
        </is>
      </c>
      <c r="C1150" s="296" t="inlineStr">
        <is>
          <t>T-243</t>
        </is>
      </c>
      <c r="D1150" s="349" t="inlineStr">
        <is>
          <t>PI 243</t>
        </is>
      </c>
      <c r="E1150" s="349" t="inlineStr">
        <is>
          <t>PI 244</t>
        </is>
      </c>
      <c r="F1150" s="349" t="n">
        <v>0.23</v>
      </c>
      <c r="G1150" s="349" t="inlineStr">
        <is>
          <t>200</t>
        </is>
      </c>
      <c r="H1150" s="349" t="inlineStr">
        <is>
          <t>Tubo PVC</t>
        </is>
      </c>
      <c r="I1150" s="345" t="n">
        <v>0.6</v>
      </c>
      <c r="J1150" s="349" t="n">
        <v>0.11</v>
      </c>
      <c r="K1150" s="349" t="n">
        <v>10.615217</v>
      </c>
      <c r="L1150" s="349" t="inlineStr">
        <is>
          <t>PENDENTE</t>
        </is>
      </c>
    </row>
    <row r="1151" ht="15" customHeight="1" s="290">
      <c r="A1151" s="295" t="inlineStr">
        <is>
          <t>TETEU</t>
        </is>
      </c>
      <c r="B1151" s="295" t="inlineStr">
        <is>
          <t>AGUA</t>
        </is>
      </c>
      <c r="C1151" s="295" t="inlineStr">
        <is>
          <t>T-244</t>
        </is>
      </c>
      <c r="D1151" s="334" t="inlineStr">
        <is>
          <t>PI 244</t>
        </is>
      </c>
      <c r="E1151" s="334" t="inlineStr">
        <is>
          <t>PI 245</t>
        </is>
      </c>
      <c r="F1151" s="334" t="n">
        <v>0.22</v>
      </c>
      <c r="G1151" s="334" t="inlineStr">
        <is>
          <t>200</t>
        </is>
      </c>
      <c r="H1151" s="334" t="inlineStr">
        <is>
          <t>Tubo PVC</t>
        </is>
      </c>
      <c r="I1151" s="340" t="n">
        <v>0.6</v>
      </c>
      <c r="J1151" s="334" t="n">
        <v>0.11</v>
      </c>
      <c r="K1151" s="334" t="n">
        <v>14.218182</v>
      </c>
      <c r="L1151" s="334" t="inlineStr">
        <is>
          <t>PENDENTE</t>
        </is>
      </c>
    </row>
    <row r="1152" ht="15" customHeight="1" s="290">
      <c r="A1152" s="296" t="inlineStr">
        <is>
          <t>TETEU</t>
        </is>
      </c>
      <c r="B1152" s="296" t="inlineStr">
        <is>
          <t>AGUA</t>
        </is>
      </c>
      <c r="C1152" s="296" t="inlineStr">
        <is>
          <t>T-245</t>
        </is>
      </c>
      <c r="D1152" s="349" t="inlineStr">
        <is>
          <t>PI 245</t>
        </is>
      </c>
      <c r="E1152" s="349" t="inlineStr">
        <is>
          <t>PI 246</t>
        </is>
      </c>
      <c r="F1152" s="349" t="n">
        <v>0.4</v>
      </c>
      <c r="G1152" s="349" t="inlineStr">
        <is>
          <t>200</t>
        </is>
      </c>
      <c r="H1152" s="349" t="inlineStr">
        <is>
          <t>Tubo PVC</t>
        </is>
      </c>
      <c r="I1152" s="345" t="n">
        <v>0.6</v>
      </c>
      <c r="J1152" s="349" t="n">
        <v>0.19</v>
      </c>
      <c r="K1152" s="349" t="n">
        <v>11.9365</v>
      </c>
      <c r="L1152" s="349" t="inlineStr">
        <is>
          <t>PENDENTE</t>
        </is>
      </c>
    </row>
    <row r="1153" ht="15" customHeight="1" s="290">
      <c r="A1153" s="295" t="inlineStr">
        <is>
          <t>TETEU</t>
        </is>
      </c>
      <c r="B1153" s="295" t="inlineStr">
        <is>
          <t>AGUA</t>
        </is>
      </c>
      <c r="C1153" s="295" t="inlineStr">
        <is>
          <t>T-246</t>
        </is>
      </c>
      <c r="D1153" s="334" t="inlineStr">
        <is>
          <t>PI 246</t>
        </is>
      </c>
      <c r="E1153" s="334" t="inlineStr">
        <is>
          <t>PI 247</t>
        </is>
      </c>
      <c r="F1153" s="334" t="n">
        <v>0.5600000000000001</v>
      </c>
      <c r="G1153" s="334" t="inlineStr">
        <is>
          <t>200</t>
        </is>
      </c>
      <c r="H1153" s="334" t="inlineStr">
        <is>
          <t>Tubo PVC</t>
        </is>
      </c>
      <c r="I1153" s="340" t="n">
        <v>0.6</v>
      </c>
      <c r="J1153" s="334" t="n">
        <v>0.27</v>
      </c>
      <c r="K1153" s="334" t="n">
        <v>2.380893</v>
      </c>
      <c r="L1153" s="334" t="inlineStr">
        <is>
          <t>PENDENTE</t>
        </is>
      </c>
    </row>
    <row r="1154" ht="15" customHeight="1" s="290">
      <c r="A1154" s="296" t="inlineStr">
        <is>
          <t>TETEU</t>
        </is>
      </c>
      <c r="B1154" s="296" t="inlineStr">
        <is>
          <t>AGUA</t>
        </is>
      </c>
      <c r="C1154" s="296" t="inlineStr">
        <is>
          <t>T-247</t>
        </is>
      </c>
      <c r="D1154" s="349" t="inlineStr">
        <is>
          <t>PI 225</t>
        </is>
      </c>
      <c r="E1154" s="349" t="inlineStr">
        <is>
          <t>PI 226</t>
        </is>
      </c>
      <c r="F1154" s="349" t="n">
        <v>0.32</v>
      </c>
      <c r="G1154" s="349" t="inlineStr">
        <is>
          <t>200</t>
        </is>
      </c>
      <c r="H1154" s="349" t="inlineStr">
        <is>
          <t>Tubo PVC</t>
        </is>
      </c>
      <c r="I1154" s="345" t="n">
        <v>0.6</v>
      </c>
      <c r="J1154" s="349" t="n">
        <v>0.15</v>
      </c>
      <c r="K1154" s="349" t="n">
        <v>8.126875</v>
      </c>
      <c r="L1154" s="349" t="inlineStr">
        <is>
          <t>PENDENTE</t>
        </is>
      </c>
    </row>
    <row r="1155" ht="15" customHeight="1" s="290">
      <c r="A1155" s="295" t="inlineStr">
        <is>
          <t>TETEU</t>
        </is>
      </c>
      <c r="B1155" s="295" t="inlineStr">
        <is>
          <t>AGUA</t>
        </is>
      </c>
      <c r="C1155" s="295" t="inlineStr">
        <is>
          <t>T-248</t>
        </is>
      </c>
      <c r="D1155" s="334" t="inlineStr">
        <is>
          <t>PI 226</t>
        </is>
      </c>
      <c r="E1155" s="334" t="inlineStr">
        <is>
          <t>PI 227</t>
        </is>
      </c>
      <c r="F1155" s="334" t="n">
        <v>0.14</v>
      </c>
      <c r="G1155" s="334" t="inlineStr">
        <is>
          <t>200</t>
        </is>
      </c>
      <c r="H1155" s="334" t="inlineStr">
        <is>
          <t>Tubo PVC</t>
        </is>
      </c>
      <c r="I1155" s="340" t="n">
        <v>0.6</v>
      </c>
      <c r="J1155" s="334" t="n">
        <v>0.07000000000000001</v>
      </c>
      <c r="K1155" s="334" t="n">
        <v>16.389286</v>
      </c>
      <c r="L1155" s="334" t="inlineStr">
        <is>
          <t>PENDENTE</t>
        </is>
      </c>
    </row>
    <row r="1156" ht="15" customHeight="1" s="290">
      <c r="A1156" s="296" t="inlineStr">
        <is>
          <t>TETEU</t>
        </is>
      </c>
      <c r="B1156" s="296" t="inlineStr">
        <is>
          <t>AGUA</t>
        </is>
      </c>
      <c r="C1156" s="296" t="inlineStr">
        <is>
          <t>T-249</t>
        </is>
      </c>
      <c r="D1156" s="349" t="inlineStr">
        <is>
          <t>PI 227</t>
        </is>
      </c>
      <c r="E1156" s="349" t="inlineStr">
        <is>
          <t>PI 228</t>
        </is>
      </c>
      <c r="F1156" s="349" t="n">
        <v>0.67</v>
      </c>
      <c r="G1156" s="349" t="inlineStr">
        <is>
          <t>200</t>
        </is>
      </c>
      <c r="H1156" s="349" t="inlineStr">
        <is>
          <t>Tubo PVC</t>
        </is>
      </c>
      <c r="I1156" s="345" t="n">
        <v>0.6</v>
      </c>
      <c r="J1156" s="349" t="n">
        <v>0.32</v>
      </c>
      <c r="K1156" s="349" t="n">
        <v>3.732836</v>
      </c>
      <c r="L1156" s="349" t="inlineStr">
        <is>
          <t>PENDENTE</t>
        </is>
      </c>
    </row>
    <row r="1157" ht="15" customHeight="1" s="290">
      <c r="A1157" s="295" t="inlineStr">
        <is>
          <t>TETEU</t>
        </is>
      </c>
      <c r="B1157" s="295" t="inlineStr">
        <is>
          <t>AGUA</t>
        </is>
      </c>
      <c r="C1157" s="295" t="inlineStr">
        <is>
          <t>T-250</t>
        </is>
      </c>
      <c r="D1157" s="334" t="inlineStr">
        <is>
          <t>PI 228</t>
        </is>
      </c>
      <c r="E1157" s="334" t="inlineStr">
        <is>
          <t>PI 229</t>
        </is>
      </c>
      <c r="F1157" s="334" t="n">
        <v>0.32</v>
      </c>
      <c r="G1157" s="334" t="inlineStr">
        <is>
          <t>200</t>
        </is>
      </c>
      <c r="H1157" s="334" t="inlineStr">
        <is>
          <t>Tubo PVC</t>
        </is>
      </c>
      <c r="I1157" s="340" t="n">
        <v>0.6</v>
      </c>
      <c r="J1157" s="334" t="n">
        <v>0.15</v>
      </c>
      <c r="K1157" s="334" t="n">
        <v>8.494687000000001</v>
      </c>
      <c r="L1157" s="334" t="inlineStr">
        <is>
          <t>PENDENTE</t>
        </is>
      </c>
    </row>
    <row r="1158" ht="15" customHeight="1" s="290">
      <c r="A1158" s="296" t="inlineStr">
        <is>
          <t>TETEU</t>
        </is>
      </c>
      <c r="B1158" s="296" t="inlineStr">
        <is>
          <t>AGUA</t>
        </is>
      </c>
      <c r="C1158" s="296" t="inlineStr">
        <is>
          <t>T-251</t>
        </is>
      </c>
      <c r="D1158" s="349" t="inlineStr">
        <is>
          <t>PI 229</t>
        </is>
      </c>
      <c r="E1158" s="349" t="inlineStr">
        <is>
          <t>PI 230</t>
        </is>
      </c>
      <c r="F1158" s="349" t="n">
        <v>0.24</v>
      </c>
      <c r="G1158" s="349" t="inlineStr">
        <is>
          <t>200</t>
        </is>
      </c>
      <c r="H1158" s="349" t="inlineStr">
        <is>
          <t>Tubo PVC</t>
        </is>
      </c>
      <c r="I1158" s="345" t="n">
        <v>0.7</v>
      </c>
      <c r="J1158" s="349" t="n">
        <v>0.13</v>
      </c>
      <c r="K1158" s="349" t="n">
        <v>0.151667</v>
      </c>
      <c r="L1158" s="349" t="inlineStr">
        <is>
          <t>PENDENTE</t>
        </is>
      </c>
    </row>
    <row r="1159" ht="15" customHeight="1" s="290">
      <c r="A1159" s="295" t="inlineStr">
        <is>
          <t>TETEU</t>
        </is>
      </c>
      <c r="B1159" s="295" t="inlineStr">
        <is>
          <t>AGUA</t>
        </is>
      </c>
      <c r="C1159" s="295" t="inlineStr">
        <is>
          <t>T-252</t>
        </is>
      </c>
      <c r="D1159" s="334" t="inlineStr">
        <is>
          <t>PI 230</t>
        </is>
      </c>
      <c r="E1159" s="334" t="inlineStr">
        <is>
          <t>PI 231</t>
        </is>
      </c>
      <c r="F1159" s="334" t="n">
        <v>0.13</v>
      </c>
      <c r="G1159" s="334" t="inlineStr">
        <is>
          <t>200</t>
        </is>
      </c>
      <c r="H1159" s="334" t="inlineStr">
        <is>
          <t>Tubo PVC</t>
        </is>
      </c>
      <c r="I1159" s="340" t="n">
        <v>0.7</v>
      </c>
      <c r="J1159" s="334" t="n">
        <v>0.07000000000000001</v>
      </c>
      <c r="K1159" s="334" t="n">
        <v>9.526154</v>
      </c>
      <c r="L1159" s="334" t="inlineStr">
        <is>
          <t>PENDENTE</t>
        </is>
      </c>
    </row>
    <row r="1160" ht="15" customHeight="1" s="290">
      <c r="A1160" s="296" t="inlineStr">
        <is>
          <t>TETEU</t>
        </is>
      </c>
      <c r="B1160" s="296" t="inlineStr">
        <is>
          <t>AGUA</t>
        </is>
      </c>
      <c r="C1160" s="296" t="inlineStr">
        <is>
          <t>T-253</t>
        </is>
      </c>
      <c r="D1160" s="349" t="inlineStr">
        <is>
          <t>PI 231</t>
        </is>
      </c>
      <c r="E1160" s="349" t="inlineStr">
        <is>
          <t>PI 248</t>
        </is>
      </c>
      <c r="F1160" s="349" t="n">
        <v>0.37</v>
      </c>
      <c r="G1160" s="349" t="inlineStr">
        <is>
          <t>200</t>
        </is>
      </c>
      <c r="H1160" s="349" t="inlineStr">
        <is>
          <t>Tubo PVC</t>
        </is>
      </c>
      <c r="I1160" s="345" t="n">
        <v>1.28</v>
      </c>
      <c r="J1160" s="349" t="n">
        <v>0.38</v>
      </c>
      <c r="K1160" s="349" t="n">
        <v>0.131622</v>
      </c>
      <c r="L1160" s="349" t="inlineStr">
        <is>
          <t>PENDENTE</t>
        </is>
      </c>
    </row>
    <row r="1161" ht="15" customHeight="1" s="290">
      <c r="A1161" s="295" t="inlineStr">
        <is>
          <t>TETEU</t>
        </is>
      </c>
      <c r="B1161" s="295" t="inlineStr">
        <is>
          <t>AGUA</t>
        </is>
      </c>
      <c r="C1161" s="295" t="inlineStr">
        <is>
          <t>T-254</t>
        </is>
      </c>
      <c r="D1161" s="334" t="inlineStr">
        <is>
          <t>PI 114</t>
        </is>
      </c>
      <c r="E1161" s="334" t="inlineStr">
        <is>
          <t>PI 249</t>
        </is>
      </c>
      <c r="F1161" s="334" t="n">
        <v>0.27</v>
      </c>
      <c r="G1161" s="334" t="inlineStr">
        <is>
          <t>200</t>
        </is>
      </c>
      <c r="H1161" s="334" t="inlineStr">
        <is>
          <t>Tubo PVC</t>
        </is>
      </c>
      <c r="I1161" s="340" t="n">
        <v>1.1</v>
      </c>
      <c r="J1161" s="334" t="n">
        <v>0.24</v>
      </c>
      <c r="K1161" s="334" t="n">
        <v>0.128148</v>
      </c>
      <c r="L1161" s="334" t="inlineStr">
        <is>
          <t>PENDENTE</t>
        </is>
      </c>
    </row>
    <row r="1162" ht="15" customHeight="1" s="290">
      <c r="A1162" s="296" t="inlineStr">
        <is>
          <t>TETEU</t>
        </is>
      </c>
      <c r="B1162" s="296" t="inlineStr">
        <is>
          <t>AGUA</t>
        </is>
      </c>
      <c r="C1162" s="296" t="inlineStr">
        <is>
          <t>T-255</t>
        </is>
      </c>
      <c r="D1162" s="349" t="inlineStr">
        <is>
          <t>PI 113</t>
        </is>
      </c>
      <c r="E1162" s="349" t="inlineStr">
        <is>
          <t>PI 249</t>
        </is>
      </c>
      <c r="F1162" s="349" t="n">
        <v>0.33</v>
      </c>
      <c r="G1162" s="349" t="inlineStr">
        <is>
          <t>200</t>
        </is>
      </c>
      <c r="H1162" s="349" t="inlineStr">
        <is>
          <t>Tubo PVC</t>
        </is>
      </c>
      <c r="I1162" s="345" t="n">
        <v>0.5</v>
      </c>
      <c r="J1162" s="349" t="n">
        <v>0.13</v>
      </c>
      <c r="K1162" s="349" t="n">
        <v>3.729091</v>
      </c>
      <c r="L1162" s="349" t="inlineStr">
        <is>
          <t>PENDENTE</t>
        </is>
      </c>
    </row>
    <row r="1163" ht="15" customHeight="1" s="290">
      <c r="A1163" s="295" t="inlineStr">
        <is>
          <t>TETEU</t>
        </is>
      </c>
      <c r="B1163" s="295" t="inlineStr">
        <is>
          <t>AGUA</t>
        </is>
      </c>
      <c r="C1163" s="295" t="inlineStr">
        <is>
          <t>T-256</t>
        </is>
      </c>
      <c r="D1163" s="334" t="inlineStr">
        <is>
          <t>PI 249</t>
        </is>
      </c>
      <c r="E1163" s="334" t="inlineStr">
        <is>
          <t>PI 248</t>
        </is>
      </c>
      <c r="F1163" s="334" t="n">
        <v>0.46</v>
      </c>
      <c r="G1163" s="334" t="inlineStr">
        <is>
          <t>200</t>
        </is>
      </c>
      <c r="H1163" s="334" t="inlineStr">
        <is>
          <t>Tubo PVC</t>
        </is>
      </c>
      <c r="I1163" s="340" t="n">
        <v>1.18</v>
      </c>
      <c r="J1163" s="334" t="n">
        <v>0.43</v>
      </c>
      <c r="K1163" s="334" t="n">
        <v>10.628043</v>
      </c>
      <c r="L1163" s="334" t="inlineStr">
        <is>
          <t>PENDENTE</t>
        </is>
      </c>
    </row>
    <row r="1164" ht="15" customHeight="1" s="290">
      <c r="A1164" s="296" t="inlineStr">
        <is>
          <t>TETEU</t>
        </is>
      </c>
      <c r="B1164" s="296" t="inlineStr">
        <is>
          <t>AGUA</t>
        </is>
      </c>
      <c r="C1164" s="296" t="inlineStr">
        <is>
          <t>T-257</t>
        </is>
      </c>
      <c r="D1164" s="349" t="inlineStr">
        <is>
          <t>PI 225</t>
        </is>
      </c>
      <c r="E1164" s="349" t="inlineStr">
        <is>
          <t>PI 58</t>
        </is>
      </c>
      <c r="F1164" s="349" t="n">
        <v>0.26</v>
      </c>
      <c r="G1164" s="349" t="inlineStr">
        <is>
          <t>200</t>
        </is>
      </c>
      <c r="H1164" s="349" t="inlineStr">
        <is>
          <t>Tubo PVC</t>
        </is>
      </c>
      <c r="I1164" s="345" t="n">
        <v>0.6</v>
      </c>
      <c r="J1164" s="349" t="n">
        <v>0.12</v>
      </c>
      <c r="K1164" s="349" t="n">
        <v>18.852308</v>
      </c>
      <c r="L1164" s="349" t="inlineStr">
        <is>
          <t>PENDENTE</t>
        </is>
      </c>
    </row>
    <row r="1165" ht="15" customHeight="1" s="290">
      <c r="A1165" s="295" t="inlineStr">
        <is>
          <t>TETEU</t>
        </is>
      </c>
      <c r="B1165" s="295" t="inlineStr">
        <is>
          <t>AGUA</t>
        </is>
      </c>
      <c r="C1165" s="295" t="inlineStr">
        <is>
          <t>T-258</t>
        </is>
      </c>
      <c r="D1165" s="334" t="inlineStr">
        <is>
          <t>PI 228</t>
        </is>
      </c>
      <c r="E1165" s="334" t="inlineStr">
        <is>
          <t>PI 250</t>
        </is>
      </c>
      <c r="F1165" s="334" t="n">
        <v>0.51</v>
      </c>
      <c r="G1165" s="334" t="inlineStr">
        <is>
          <t>200</t>
        </is>
      </c>
      <c r="H1165" s="334" t="inlineStr">
        <is>
          <t>Tubo PVC</t>
        </is>
      </c>
      <c r="I1165" s="340" t="n">
        <v>0.6</v>
      </c>
      <c r="J1165" s="334" t="n">
        <v>0.24</v>
      </c>
      <c r="K1165" s="334" t="n">
        <v>1.59549</v>
      </c>
      <c r="L1165" s="334" t="inlineStr">
        <is>
          <t>PENDENTE</t>
        </is>
      </c>
    </row>
    <row r="1166" ht="15" customHeight="1" s="290">
      <c r="A1166" s="296" t="inlineStr">
        <is>
          <t>TETEU</t>
        </is>
      </c>
      <c r="B1166" s="296" t="inlineStr">
        <is>
          <t>AGUA</t>
        </is>
      </c>
      <c r="C1166" s="296" t="inlineStr">
        <is>
          <t>T-259</t>
        </is>
      </c>
      <c r="D1166" s="349" t="inlineStr">
        <is>
          <t>PI 250</t>
        </is>
      </c>
      <c r="E1166" s="349" t="inlineStr">
        <is>
          <t>PI 251</t>
        </is>
      </c>
      <c r="F1166" s="349" t="n">
        <v>0.15</v>
      </c>
      <c r="G1166" s="349" t="inlineStr">
        <is>
          <t>200</t>
        </is>
      </c>
      <c r="H1166" s="349" t="inlineStr">
        <is>
          <t>Tubo PVC</t>
        </is>
      </c>
      <c r="I1166" s="345" t="n">
        <v>0.6</v>
      </c>
      <c r="J1166" s="349" t="n">
        <v>0.07000000000000001</v>
      </c>
      <c r="K1166" s="349" t="n">
        <v>11.638</v>
      </c>
      <c r="L1166" s="349" t="inlineStr">
        <is>
          <t>PENDENTE</t>
        </is>
      </c>
    </row>
    <row r="1167" ht="15" customHeight="1" s="290">
      <c r="A1167" s="295" t="inlineStr">
        <is>
          <t>TETEU</t>
        </is>
      </c>
      <c r="B1167" s="295" t="inlineStr">
        <is>
          <t>AGUA</t>
        </is>
      </c>
      <c r="C1167" s="295" t="inlineStr">
        <is>
          <t>T-260</t>
        </is>
      </c>
      <c r="D1167" s="334" t="inlineStr">
        <is>
          <t>PI 251</t>
        </is>
      </c>
      <c r="E1167" s="334" t="inlineStr">
        <is>
          <t>PI 252</t>
        </is>
      </c>
      <c r="F1167" s="334" t="n">
        <v>0.83</v>
      </c>
      <c r="G1167" s="334" t="inlineStr">
        <is>
          <t>200</t>
        </is>
      </c>
      <c r="H1167" s="334" t="inlineStr">
        <is>
          <t>Tubo PVC</t>
        </is>
      </c>
      <c r="I1167" s="340" t="n">
        <v>0.6</v>
      </c>
      <c r="J1167" s="334" t="n">
        <v>0.4</v>
      </c>
      <c r="K1167" s="334" t="n">
        <v>0.430964</v>
      </c>
      <c r="L1167" s="334" t="inlineStr">
        <is>
          <t>PENDENTE</t>
        </is>
      </c>
    </row>
    <row r="1168" ht="15" customHeight="1" s="290">
      <c r="A1168" s="296" t="inlineStr">
        <is>
          <t>TETEU</t>
        </is>
      </c>
      <c r="B1168" s="296" t="inlineStr">
        <is>
          <t>AGUA</t>
        </is>
      </c>
      <c r="C1168" s="296" t="inlineStr">
        <is>
          <t>T-261</t>
        </is>
      </c>
      <c r="D1168" s="349" t="inlineStr">
        <is>
          <t>PI 252</t>
        </is>
      </c>
      <c r="E1168" s="349" t="inlineStr">
        <is>
          <t>PI 253</t>
        </is>
      </c>
      <c r="F1168" s="349" t="n">
        <v>0.29</v>
      </c>
      <c r="G1168" s="349" t="inlineStr">
        <is>
          <t>200</t>
        </is>
      </c>
      <c r="H1168" s="349" t="inlineStr">
        <is>
          <t>Tubo PVC</t>
        </is>
      </c>
      <c r="I1168" s="345" t="n">
        <v>0.6</v>
      </c>
      <c r="J1168" s="349" t="n">
        <v>0.14</v>
      </c>
      <c r="K1168" s="349" t="n">
        <v>14.426207</v>
      </c>
      <c r="L1168" s="349" t="inlineStr">
        <is>
          <t>PENDENTE</t>
        </is>
      </c>
    </row>
    <row r="1169" ht="15" customHeight="1" s="290">
      <c r="A1169" s="295" t="inlineStr">
        <is>
          <t>TETEU</t>
        </is>
      </c>
      <c r="B1169" s="295" t="inlineStr">
        <is>
          <t>AGUA</t>
        </is>
      </c>
      <c r="C1169" s="295" t="inlineStr">
        <is>
          <t>T-262</t>
        </is>
      </c>
      <c r="D1169" s="334" t="inlineStr">
        <is>
          <t>PI 253</t>
        </is>
      </c>
      <c r="E1169" s="334" t="inlineStr">
        <is>
          <t>PI 254</t>
        </is>
      </c>
      <c r="F1169" s="334" t="n">
        <v>0.34</v>
      </c>
      <c r="G1169" s="334" t="inlineStr">
        <is>
          <t>200</t>
        </is>
      </c>
      <c r="H1169" s="334" t="inlineStr">
        <is>
          <t>Tubo PVC</t>
        </is>
      </c>
      <c r="I1169" s="340" t="n">
        <v>0.74</v>
      </c>
      <c r="J1169" s="334" t="n">
        <v>0.2</v>
      </c>
      <c r="K1169" s="334" t="n">
        <v>0.133824</v>
      </c>
      <c r="L1169" s="334" t="inlineStr">
        <is>
          <t>PENDENTE</t>
        </is>
      </c>
    </row>
    <row r="1170" ht="15" customHeight="1" s="290">
      <c r="A1170" s="296" t="inlineStr">
        <is>
          <t>TETEU</t>
        </is>
      </c>
      <c r="B1170" s="296" t="inlineStr">
        <is>
          <t>AGUA</t>
        </is>
      </c>
      <c r="C1170" s="296" t="inlineStr">
        <is>
          <t>T-263</t>
        </is>
      </c>
      <c r="D1170" s="349" t="inlineStr">
        <is>
          <t>PI 119</t>
        </is>
      </c>
      <c r="E1170" s="349" t="inlineStr">
        <is>
          <t>PI 255</t>
        </is>
      </c>
      <c r="F1170" s="349" t="n">
        <v>0.95</v>
      </c>
      <c r="G1170" s="349" t="inlineStr">
        <is>
          <t>200</t>
        </is>
      </c>
      <c r="H1170" s="349" t="inlineStr">
        <is>
          <t>Tubo PVC</t>
        </is>
      </c>
      <c r="I1170" s="345" t="n">
        <v>0.6</v>
      </c>
      <c r="J1170" s="349" t="n">
        <v>0.46</v>
      </c>
      <c r="K1170" s="349" t="n">
        <v>0.867579</v>
      </c>
      <c r="L1170" s="349" t="inlineStr">
        <is>
          <t>PENDENTE</t>
        </is>
      </c>
    </row>
    <row r="1171" ht="15" customHeight="1" s="290">
      <c r="A1171" s="295" t="inlineStr">
        <is>
          <t>TETEU</t>
        </is>
      </c>
      <c r="B1171" s="295" t="inlineStr">
        <is>
          <t>AGUA</t>
        </is>
      </c>
      <c r="C1171" s="295" t="inlineStr">
        <is>
          <t>T-264</t>
        </is>
      </c>
      <c r="D1171" s="334" t="inlineStr">
        <is>
          <t>PI 255</t>
        </is>
      </c>
      <c r="E1171" s="334" t="inlineStr">
        <is>
          <t>PI 118</t>
        </is>
      </c>
      <c r="F1171" s="334" t="n">
        <v>1.12</v>
      </c>
      <c r="G1171" s="334" t="inlineStr">
        <is>
          <t>200</t>
        </is>
      </c>
      <c r="H1171" s="334" t="inlineStr">
        <is>
          <t>Tubo PVC</t>
        </is>
      </c>
      <c r="I1171" s="340" t="n">
        <v>0.6</v>
      </c>
      <c r="J1171" s="334" t="n">
        <v>0.54</v>
      </c>
      <c r="K1171" s="334" t="n">
        <v>2.593661</v>
      </c>
      <c r="L1171" s="334" t="inlineStr">
        <is>
          <t>PENDENTE</t>
        </is>
      </c>
    </row>
    <row r="1172" ht="15" customHeight="1" s="290">
      <c r="A1172" s="296" t="inlineStr">
        <is>
          <t>TETEU</t>
        </is>
      </c>
      <c r="B1172" s="296" t="inlineStr">
        <is>
          <t>AGUA</t>
        </is>
      </c>
      <c r="C1172" s="296" t="inlineStr">
        <is>
          <t>T-265</t>
        </is>
      </c>
      <c r="D1172" s="349" t="inlineStr">
        <is>
          <t>PI 254</t>
        </is>
      </c>
      <c r="E1172" s="349" t="inlineStr">
        <is>
          <t>PI 255</t>
        </is>
      </c>
      <c r="F1172" s="349" t="n">
        <v>0.14</v>
      </c>
      <c r="G1172" s="349" t="inlineStr">
        <is>
          <t>200</t>
        </is>
      </c>
      <c r="H1172" s="349" t="inlineStr">
        <is>
          <t>Tubo PVC</t>
        </is>
      </c>
      <c r="I1172" s="345" t="n">
        <v>0.74</v>
      </c>
      <c r="J1172" s="349" t="n">
        <v>0.08</v>
      </c>
      <c r="K1172" s="349" t="n">
        <v>10.957143</v>
      </c>
      <c r="L1172" s="349" t="inlineStr">
        <is>
          <t>PENDENTE</t>
        </is>
      </c>
    </row>
    <row r="1173" ht="15" customHeight="1" s="290">
      <c r="A1173" s="295" t="inlineStr">
        <is>
          <t>TETEU</t>
        </is>
      </c>
      <c r="B1173" s="295" t="inlineStr">
        <is>
          <t>AGUA</t>
        </is>
      </c>
      <c r="C1173" s="295" t="inlineStr">
        <is>
          <t>T-266</t>
        </is>
      </c>
      <c r="D1173" s="334" t="inlineStr">
        <is>
          <t>PI 227</t>
        </is>
      </c>
      <c r="E1173" s="334" t="inlineStr">
        <is>
          <t>PI 256</t>
        </is>
      </c>
      <c r="F1173" s="334" t="n">
        <v>0.5600000000000001</v>
      </c>
      <c r="G1173" s="334" t="inlineStr">
        <is>
          <t>200</t>
        </is>
      </c>
      <c r="H1173" s="334" t="inlineStr">
        <is>
          <t>Tubo PVC</t>
        </is>
      </c>
      <c r="I1173" s="340" t="n">
        <v>0.6</v>
      </c>
      <c r="J1173" s="334" t="n">
        <v>0.27</v>
      </c>
      <c r="K1173" s="334" t="n">
        <v>1.057321</v>
      </c>
      <c r="L1173" s="334" t="inlineStr">
        <is>
          <t>PENDENTE</t>
        </is>
      </c>
    </row>
    <row r="1174" ht="15" customHeight="1" s="290">
      <c r="A1174" s="296" t="inlineStr">
        <is>
          <t>TETEU</t>
        </is>
      </c>
      <c r="B1174" s="296" t="inlineStr">
        <is>
          <t>AGUA</t>
        </is>
      </c>
      <c r="C1174" s="296" t="inlineStr">
        <is>
          <t>T-267</t>
        </is>
      </c>
      <c r="D1174" s="349" t="inlineStr">
        <is>
          <t>PI 256</t>
        </is>
      </c>
      <c r="E1174" s="349" t="inlineStr">
        <is>
          <t>PI 257</t>
        </is>
      </c>
      <c r="F1174" s="349" t="n">
        <v>0.51</v>
      </c>
      <c r="G1174" s="349" t="inlineStr">
        <is>
          <t>200</t>
        </is>
      </c>
      <c r="H1174" s="349" t="inlineStr">
        <is>
          <t>Tubo PVC</t>
        </is>
      </c>
      <c r="I1174" s="345" t="n">
        <v>0.6</v>
      </c>
      <c r="J1174" s="349" t="n">
        <v>0.24</v>
      </c>
      <c r="K1174" s="349" t="n">
        <v>7.152745</v>
      </c>
      <c r="L1174" s="349" t="inlineStr">
        <is>
          <t>PENDENTE</t>
        </is>
      </c>
    </row>
    <row r="1175" ht="15" customHeight="1" s="290">
      <c r="A1175" s="295" t="inlineStr">
        <is>
          <t>TETEU</t>
        </is>
      </c>
      <c r="B1175" s="295" t="inlineStr">
        <is>
          <t>AGUA</t>
        </is>
      </c>
      <c r="C1175" s="295" t="inlineStr">
        <is>
          <t>T-268</t>
        </is>
      </c>
      <c r="D1175" s="334" t="inlineStr">
        <is>
          <t>PI 257</t>
        </is>
      </c>
      <c r="E1175" s="334" t="inlineStr">
        <is>
          <t>PI 258</t>
        </is>
      </c>
      <c r="F1175" s="334" t="n">
        <v>0.16</v>
      </c>
      <c r="G1175" s="334" t="inlineStr">
        <is>
          <t>200</t>
        </is>
      </c>
      <c r="H1175" s="334" t="inlineStr">
        <is>
          <t>Tubo PVC</t>
        </is>
      </c>
      <c r="I1175" s="340" t="n">
        <v>0.6</v>
      </c>
      <c r="J1175" s="334" t="n">
        <v>0.08</v>
      </c>
      <c r="K1175" s="334" t="n">
        <v>11.380625</v>
      </c>
      <c r="L1175" s="334" t="inlineStr">
        <is>
          <t>PENDENTE</t>
        </is>
      </c>
    </row>
    <row r="1176" ht="15" customHeight="1" s="290">
      <c r="A1176" s="296" t="inlineStr">
        <is>
          <t>TETEU</t>
        </is>
      </c>
      <c r="B1176" s="296" t="inlineStr">
        <is>
          <t>AGUA</t>
        </is>
      </c>
      <c r="C1176" s="296" t="inlineStr">
        <is>
          <t>T-269</t>
        </is>
      </c>
      <c r="D1176" s="349" t="inlineStr">
        <is>
          <t>PI 258</t>
        </is>
      </c>
      <c r="E1176" s="349" t="inlineStr">
        <is>
          <t>PI 259</t>
        </is>
      </c>
      <c r="F1176" s="349" t="n">
        <v>0.28</v>
      </c>
      <c r="G1176" s="349" t="inlineStr">
        <is>
          <t>200</t>
        </is>
      </c>
      <c r="H1176" s="349" t="inlineStr">
        <is>
          <t>Tubo PVC</t>
        </is>
      </c>
      <c r="I1176" s="345" t="n">
        <v>0.6</v>
      </c>
      <c r="J1176" s="349" t="n">
        <v>0.13</v>
      </c>
      <c r="K1176" s="349" t="n">
        <v>6.527857</v>
      </c>
      <c r="L1176" s="349" t="inlineStr">
        <is>
          <t>PENDENTE</t>
        </is>
      </c>
    </row>
    <row r="1177" ht="15" customHeight="1" s="290">
      <c r="A1177" s="295" t="inlineStr">
        <is>
          <t>TETEU</t>
        </is>
      </c>
      <c r="B1177" s="295" t="inlineStr">
        <is>
          <t>AGUA</t>
        </is>
      </c>
      <c r="C1177" s="295" t="inlineStr">
        <is>
          <t>T-270</t>
        </is>
      </c>
      <c r="D1177" s="334" t="inlineStr">
        <is>
          <t>PI 124</t>
        </is>
      </c>
      <c r="E1177" s="334" t="inlineStr">
        <is>
          <t>PI 259</t>
        </is>
      </c>
      <c r="F1177" s="334" t="n">
        <v>0.2</v>
      </c>
      <c r="G1177" s="334" t="inlineStr">
        <is>
          <t>200</t>
        </is>
      </c>
      <c r="H1177" s="334" t="inlineStr">
        <is>
          <t>Tubo PVC</t>
        </is>
      </c>
      <c r="I1177" s="340" t="n">
        <v>0.6</v>
      </c>
      <c r="J1177" s="334" t="n">
        <v>0.1</v>
      </c>
      <c r="K1177" s="334" t="n">
        <v>5.861</v>
      </c>
      <c r="L1177" s="334" t="inlineStr">
        <is>
          <t>PENDENTE</t>
        </is>
      </c>
    </row>
    <row r="1178" ht="15" customHeight="1" s="290">
      <c r="A1178" s="296" t="inlineStr">
        <is>
          <t>TETEU</t>
        </is>
      </c>
      <c r="B1178" s="296" t="inlineStr">
        <is>
          <t>AGUA</t>
        </is>
      </c>
      <c r="C1178" s="296" t="inlineStr">
        <is>
          <t>T-271</t>
        </is>
      </c>
      <c r="D1178" s="349" t="inlineStr">
        <is>
          <t>PI 163</t>
        </is>
      </c>
      <c r="E1178" s="349" t="inlineStr">
        <is>
          <t>PI 260</t>
        </is>
      </c>
      <c r="F1178" s="349" t="n">
        <v>1.14</v>
      </c>
      <c r="G1178" s="349" t="inlineStr">
        <is>
          <t>200</t>
        </is>
      </c>
      <c r="H1178" s="349" t="inlineStr">
        <is>
          <t>Tubo PVC</t>
        </is>
      </c>
      <c r="I1178" s="345" t="n">
        <v>0.6</v>
      </c>
      <c r="J1178" s="349" t="n">
        <v>0.55</v>
      </c>
      <c r="K1178" s="349" t="n">
        <v>3.354737</v>
      </c>
      <c r="L1178" s="349" t="inlineStr">
        <is>
          <t>PENDENTE</t>
        </is>
      </c>
    </row>
    <row r="1179" ht="15" customHeight="1" s="290">
      <c r="A1179" s="295" t="inlineStr">
        <is>
          <t>TETEU</t>
        </is>
      </c>
      <c r="B1179" s="295" t="inlineStr">
        <is>
          <t>AGUA</t>
        </is>
      </c>
      <c r="C1179" s="295" t="inlineStr">
        <is>
          <t>T-272</t>
        </is>
      </c>
      <c r="D1179" s="334" t="inlineStr">
        <is>
          <t>PI 260</t>
        </is>
      </c>
      <c r="E1179" s="334" t="inlineStr">
        <is>
          <t>PI 261</t>
        </is>
      </c>
      <c r="F1179" s="334" t="n">
        <v>0.13</v>
      </c>
      <c r="G1179" s="334" t="inlineStr">
        <is>
          <t>200</t>
        </is>
      </c>
      <c r="H1179" s="334" t="inlineStr">
        <is>
          <t>Tubo PVC</t>
        </is>
      </c>
      <c r="I1179" s="340" t="n">
        <v>0.6</v>
      </c>
      <c r="J1179" s="334" t="n">
        <v>0.06</v>
      </c>
      <c r="K1179" s="334" t="n">
        <v>6.216154</v>
      </c>
      <c r="L1179" s="334" t="inlineStr">
        <is>
          <t>PENDENTE</t>
        </is>
      </c>
    </row>
    <row r="1180" ht="15" customHeight="1" s="290">
      <c r="A1180" s="296" t="inlineStr">
        <is>
          <t>TETEU</t>
        </is>
      </c>
      <c r="B1180" s="296" t="inlineStr">
        <is>
          <t>AGUA</t>
        </is>
      </c>
      <c r="C1180" s="296" t="inlineStr">
        <is>
          <t>T-273</t>
        </is>
      </c>
      <c r="D1180" s="349" t="inlineStr">
        <is>
          <t>PI 261</t>
        </is>
      </c>
      <c r="E1180" s="349" t="inlineStr">
        <is>
          <t>PI 262</t>
        </is>
      </c>
      <c r="F1180" s="349" t="n">
        <v>0.18</v>
      </c>
      <c r="G1180" s="349" t="inlineStr">
        <is>
          <t>200</t>
        </is>
      </c>
      <c r="H1180" s="349" t="inlineStr">
        <is>
          <t>Tubo PVC</t>
        </is>
      </c>
      <c r="I1180" s="345" t="n">
        <v>0.6</v>
      </c>
      <c r="J1180" s="349" t="n">
        <v>0.09</v>
      </c>
      <c r="K1180" s="349" t="n">
        <v>4.664444</v>
      </c>
      <c r="L1180" s="349" t="inlineStr">
        <is>
          <t>PENDENTE</t>
        </is>
      </c>
    </row>
    <row r="1181" ht="15" customHeight="1" s="290">
      <c r="A1181" s="295" t="inlineStr">
        <is>
          <t>TETEU</t>
        </is>
      </c>
      <c r="B1181" s="295" t="inlineStr">
        <is>
          <t>AGUA</t>
        </is>
      </c>
      <c r="C1181" s="295" t="inlineStr">
        <is>
          <t>T-274</t>
        </is>
      </c>
      <c r="D1181" s="334" t="inlineStr">
        <is>
          <t>PI 262</t>
        </is>
      </c>
      <c r="E1181" s="334" t="inlineStr">
        <is>
          <t>PI 263</t>
        </is>
      </c>
      <c r="F1181" s="334" t="n">
        <v>0.11</v>
      </c>
      <c r="G1181" s="334" t="inlineStr">
        <is>
          <t>200</t>
        </is>
      </c>
      <c r="H1181" s="334" t="inlineStr">
        <is>
          <t>Tubo PVC</t>
        </is>
      </c>
      <c r="I1181" s="340" t="n">
        <v>0.6</v>
      </c>
      <c r="J1181" s="334" t="n">
        <v>0.05</v>
      </c>
      <c r="K1181" s="334" t="n">
        <v>6.078182</v>
      </c>
      <c r="L1181" s="334" t="inlineStr">
        <is>
          <t>PENDENTE</t>
        </is>
      </c>
    </row>
    <row r="1182" ht="15" customHeight="1" s="290">
      <c r="A1182" s="296" t="inlineStr">
        <is>
          <t>TETEU</t>
        </is>
      </c>
      <c r="B1182" s="296" t="inlineStr">
        <is>
          <t>AGUA</t>
        </is>
      </c>
      <c r="C1182" s="296" t="inlineStr">
        <is>
          <t>T-275</t>
        </is>
      </c>
      <c r="D1182" s="349" t="inlineStr">
        <is>
          <t>PI 262</t>
        </is>
      </c>
      <c r="E1182" s="349" t="inlineStr">
        <is>
          <t>PI 264</t>
        </is>
      </c>
      <c r="F1182" s="349" t="n">
        <v>0.26</v>
      </c>
      <c r="G1182" s="349" t="inlineStr">
        <is>
          <t>200</t>
        </is>
      </c>
      <c r="H1182" s="349" t="inlineStr">
        <is>
          <t>Tubo PVC</t>
        </is>
      </c>
      <c r="I1182" s="345" t="n">
        <v>0.59</v>
      </c>
      <c r="J1182" s="349" t="n">
        <v>0.12</v>
      </c>
      <c r="K1182" s="349" t="n">
        <v>0.147308</v>
      </c>
      <c r="L1182" s="349" t="inlineStr">
        <is>
          <t>PENDENTE</t>
        </is>
      </c>
    </row>
    <row r="1183" ht="15" customHeight="1" s="290">
      <c r="A1183" s="295" t="inlineStr">
        <is>
          <t>TETEU</t>
        </is>
      </c>
      <c r="B1183" s="295" t="inlineStr">
        <is>
          <t>AGUA</t>
        </is>
      </c>
      <c r="C1183" s="295" t="inlineStr">
        <is>
          <t>T-276</t>
        </is>
      </c>
      <c r="D1183" s="334" t="inlineStr">
        <is>
          <t>PI 164</t>
        </is>
      </c>
      <c r="E1183" s="334" t="inlineStr">
        <is>
          <t>PI 265</t>
        </is>
      </c>
      <c r="F1183" s="334" t="n">
        <v>1.6</v>
      </c>
      <c r="G1183" s="334" t="inlineStr">
        <is>
          <t>300</t>
        </is>
      </c>
      <c r="H1183" s="334" t="inlineStr">
        <is>
          <t>Tubo PVC</t>
        </is>
      </c>
      <c r="I1183" s="340" t="n">
        <v>0.6</v>
      </c>
      <c r="J1183" s="334" t="n">
        <v>0.77</v>
      </c>
      <c r="K1183" s="334" t="n">
        <v>4.048437</v>
      </c>
      <c r="L1183" s="334" t="inlineStr">
        <is>
          <t>PENDENTE</t>
        </is>
      </c>
    </row>
    <row r="1184" ht="15" customHeight="1" s="290">
      <c r="A1184" s="296" t="inlineStr">
        <is>
          <t>TETEU</t>
        </is>
      </c>
      <c r="B1184" s="296" t="inlineStr">
        <is>
          <t>AGUA</t>
        </is>
      </c>
      <c r="C1184" s="296" t="inlineStr">
        <is>
          <t>T-277</t>
        </is>
      </c>
      <c r="D1184" s="349" t="inlineStr">
        <is>
          <t>PI 265</t>
        </is>
      </c>
      <c r="E1184" s="349" t="inlineStr">
        <is>
          <t>PI 163</t>
        </is>
      </c>
      <c r="F1184" s="349" t="n">
        <v>2.2</v>
      </c>
      <c r="G1184" s="349" t="inlineStr">
        <is>
          <t>300</t>
        </is>
      </c>
      <c r="H1184" s="349" t="inlineStr">
        <is>
          <t>Tubo PVC</t>
        </is>
      </c>
      <c r="I1184" s="345" t="n">
        <v>0.6</v>
      </c>
      <c r="J1184" s="349" t="n">
        <v>1.06</v>
      </c>
      <c r="K1184" s="349" t="n">
        <v>3.421455</v>
      </c>
      <c r="L1184" s="349" t="inlineStr">
        <is>
          <t>PENDENTE</t>
        </is>
      </c>
    </row>
    <row r="1185" ht="15" customHeight="1" s="290">
      <c r="A1185" s="295" t="inlineStr">
        <is>
          <t>TETEU</t>
        </is>
      </c>
      <c r="B1185" s="295" t="inlineStr">
        <is>
          <t>AGUA</t>
        </is>
      </c>
      <c r="C1185" s="295" t="inlineStr">
        <is>
          <t>T-278</t>
        </is>
      </c>
      <c r="D1185" s="334" t="inlineStr">
        <is>
          <t>PI 265</t>
        </is>
      </c>
      <c r="E1185" s="334" t="inlineStr">
        <is>
          <t>PI 266</t>
        </is>
      </c>
      <c r="F1185" s="334" t="n">
        <v>0.63</v>
      </c>
      <c r="G1185" s="334" t="inlineStr">
        <is>
          <t>200</t>
        </is>
      </c>
      <c r="H1185" s="334" t="inlineStr">
        <is>
          <t>Tubo PVC</t>
        </is>
      </c>
      <c r="I1185" s="340" t="n">
        <v>0.6</v>
      </c>
      <c r="J1185" s="334" t="n">
        <v>0.3</v>
      </c>
      <c r="K1185" s="334" t="n">
        <v>1.900635</v>
      </c>
      <c r="L1185" s="334" t="inlineStr">
        <is>
          <t>PENDENTE</t>
        </is>
      </c>
    </row>
    <row r="1186" ht="15" customHeight="1" s="290">
      <c r="A1186" s="296" t="inlineStr">
        <is>
          <t>TETEU</t>
        </is>
      </c>
      <c r="B1186" s="296" t="inlineStr">
        <is>
          <t>AGUA</t>
        </is>
      </c>
      <c r="C1186" s="296" t="inlineStr">
        <is>
          <t>T-279</t>
        </is>
      </c>
      <c r="D1186" s="349" t="inlineStr">
        <is>
          <t>PI 266</t>
        </is>
      </c>
      <c r="E1186" s="349" t="inlineStr">
        <is>
          <t>PI 267</t>
        </is>
      </c>
      <c r="F1186" s="349" t="n">
        <v>0.2</v>
      </c>
      <c r="G1186" s="349" t="inlineStr">
        <is>
          <t>200</t>
        </is>
      </c>
      <c r="H1186" s="349" t="inlineStr">
        <is>
          <t>Tubo PVC</t>
        </is>
      </c>
      <c r="I1186" s="345" t="n">
        <v>0.6</v>
      </c>
      <c r="J1186" s="349" t="n">
        <v>0.1</v>
      </c>
      <c r="K1186" s="349" t="n">
        <v>11.3825</v>
      </c>
      <c r="L1186" s="349" t="inlineStr">
        <is>
          <t>PENDENTE</t>
        </is>
      </c>
    </row>
    <row r="1187" ht="15" customHeight="1" s="290">
      <c r="A1187" s="295" t="inlineStr">
        <is>
          <t>TETEU</t>
        </is>
      </c>
      <c r="B1187" s="295" t="inlineStr">
        <is>
          <t>AGUA</t>
        </is>
      </c>
      <c r="C1187" s="295" t="inlineStr">
        <is>
          <t>T-280</t>
        </is>
      </c>
      <c r="D1187" s="334" t="inlineStr">
        <is>
          <t>PI 267</t>
        </is>
      </c>
      <c r="E1187" s="334" t="inlineStr">
        <is>
          <t>PI 268</t>
        </is>
      </c>
      <c r="F1187" s="334" t="n">
        <v>0.58</v>
      </c>
      <c r="G1187" s="334" t="inlineStr">
        <is>
          <t>200</t>
        </is>
      </c>
      <c r="H1187" s="334" t="inlineStr">
        <is>
          <t>Tubo PVC</t>
        </is>
      </c>
      <c r="I1187" s="340" t="n">
        <v>0.6</v>
      </c>
      <c r="J1187" s="334" t="n">
        <v>0.28</v>
      </c>
      <c r="K1187" s="334" t="n">
        <v>0.98569</v>
      </c>
      <c r="L1187" s="334" t="inlineStr">
        <is>
          <t>PENDENTE</t>
        </is>
      </c>
    </row>
    <row r="1188" ht="15" customHeight="1" s="290">
      <c r="A1188" s="296" t="inlineStr">
        <is>
          <t>TETEU</t>
        </is>
      </c>
      <c r="B1188" s="296" t="inlineStr">
        <is>
          <t>AGUA</t>
        </is>
      </c>
      <c r="C1188" s="296" t="inlineStr">
        <is>
          <t>T-281</t>
        </is>
      </c>
      <c r="D1188" s="349" t="inlineStr">
        <is>
          <t>PI 268</t>
        </is>
      </c>
      <c r="E1188" s="349" t="inlineStr">
        <is>
          <t>PI 269</t>
        </is>
      </c>
      <c r="F1188" s="349" t="n">
        <v>0.6899999999999999</v>
      </c>
      <c r="G1188" s="349" t="inlineStr">
        <is>
          <t>200</t>
        </is>
      </c>
      <c r="H1188" s="349" t="inlineStr">
        <is>
          <t>Tubo PVC</t>
        </is>
      </c>
      <c r="I1188" s="345" t="n">
        <v>0.6</v>
      </c>
      <c r="J1188" s="349" t="n">
        <v>0.33</v>
      </c>
      <c r="K1188" s="349" t="n">
        <v>3.769855</v>
      </c>
      <c r="L1188" s="349" t="inlineStr">
        <is>
          <t>PENDENTE</t>
        </is>
      </c>
    </row>
    <row r="1189" ht="15" customHeight="1" s="290">
      <c r="A1189" s="295" t="inlineStr">
        <is>
          <t>TETEU</t>
        </is>
      </c>
      <c r="B1189" s="295" t="inlineStr">
        <is>
          <t>AGUA</t>
        </is>
      </c>
      <c r="C1189" s="295" t="inlineStr">
        <is>
          <t>T-282</t>
        </is>
      </c>
      <c r="D1189" s="334" t="inlineStr">
        <is>
          <t>PI 269</t>
        </is>
      </c>
      <c r="E1189" s="334" t="inlineStr">
        <is>
          <t>PI 270</t>
        </is>
      </c>
      <c r="F1189" s="334" t="n">
        <v>0.54</v>
      </c>
      <c r="G1189" s="334" t="inlineStr">
        <is>
          <t>200</t>
        </is>
      </c>
      <c r="H1189" s="334" t="inlineStr">
        <is>
          <t>Tubo PVC</t>
        </is>
      </c>
      <c r="I1189" s="340" t="n">
        <v>0.6</v>
      </c>
      <c r="J1189" s="334" t="n">
        <v>0.26</v>
      </c>
      <c r="K1189" s="334" t="n">
        <v>1.892037</v>
      </c>
      <c r="L1189" s="334" t="inlineStr">
        <is>
          <t>PENDENTE</t>
        </is>
      </c>
    </row>
    <row r="1190" ht="15" customHeight="1" s="290">
      <c r="A1190" s="296" t="inlineStr">
        <is>
          <t>TETEU</t>
        </is>
      </c>
      <c r="B1190" s="296" t="inlineStr">
        <is>
          <t>AGUA</t>
        </is>
      </c>
      <c r="C1190" s="296" t="inlineStr">
        <is>
          <t>T-283</t>
        </is>
      </c>
      <c r="D1190" s="349" t="inlineStr">
        <is>
          <t>PI 269</t>
        </is>
      </c>
      <c r="E1190" s="349" t="inlineStr">
        <is>
          <t>PI 271</t>
        </is>
      </c>
      <c r="F1190" s="349" t="n">
        <v>0.16</v>
      </c>
      <c r="G1190" s="349" t="inlineStr">
        <is>
          <t>200</t>
        </is>
      </c>
      <c r="H1190" s="349" t="inlineStr">
        <is>
          <t>Tubo PVC</t>
        </is>
      </c>
      <c r="I1190" s="345" t="n">
        <v>0.6</v>
      </c>
      <c r="J1190" s="349" t="n">
        <v>0.08</v>
      </c>
      <c r="K1190" s="349" t="n">
        <v>5.66375</v>
      </c>
      <c r="L1190" s="349" t="inlineStr">
        <is>
          <t>PENDENTE</t>
        </is>
      </c>
    </row>
    <row r="1191" ht="15" customHeight="1" s="290">
      <c r="A1191" s="295" t="inlineStr">
        <is>
          <t>TETEU</t>
        </is>
      </c>
      <c r="B1191" s="295" t="inlineStr">
        <is>
          <t>AGUA</t>
        </is>
      </c>
      <c r="C1191" s="295" t="inlineStr">
        <is>
          <t>T-284</t>
        </is>
      </c>
      <c r="D1191" s="334" t="inlineStr">
        <is>
          <t>PV 03</t>
        </is>
      </c>
      <c r="E1191" s="334" t="inlineStr">
        <is>
          <t>PV 04</t>
        </is>
      </c>
      <c r="F1191" s="334" t="n">
        <v>2.37</v>
      </c>
      <c r="G1191" s="334" t="inlineStr">
        <is>
          <t>300</t>
        </is>
      </c>
      <c r="H1191" s="334" t="inlineStr">
        <is>
          <t>Tubo PVC</t>
        </is>
      </c>
      <c r="I1191" s="340" t="n">
        <v>0.6</v>
      </c>
      <c r="J1191" s="334" t="n">
        <v>1.14</v>
      </c>
      <c r="K1191" s="334" t="n">
        <v>1.556245</v>
      </c>
      <c r="L1191" s="334" t="inlineStr">
        <is>
          <t>PENDENTE</t>
        </is>
      </c>
    </row>
    <row r="1192" ht="15" customHeight="1" s="290">
      <c r="A1192" s="296" t="inlineStr">
        <is>
          <t>TETEU</t>
        </is>
      </c>
      <c r="B1192" s="296" t="inlineStr">
        <is>
          <t>AGUA</t>
        </is>
      </c>
      <c r="C1192" s="296" t="inlineStr">
        <is>
          <t>T-285</t>
        </is>
      </c>
      <c r="D1192" s="349" t="inlineStr">
        <is>
          <t>PV 04</t>
        </is>
      </c>
      <c r="E1192" s="349" t="inlineStr">
        <is>
          <t>PV 05</t>
        </is>
      </c>
      <c r="F1192" s="349" t="n">
        <v>0.68</v>
      </c>
      <c r="G1192" s="349" t="inlineStr">
        <is>
          <t>300</t>
        </is>
      </c>
      <c r="H1192" s="349" t="inlineStr">
        <is>
          <t>Tubo PVC</t>
        </is>
      </c>
      <c r="I1192" s="345" t="n">
        <v>0.6</v>
      </c>
      <c r="J1192" s="349" t="n">
        <v>0.33</v>
      </c>
      <c r="K1192" s="349" t="n">
        <v>3.697941</v>
      </c>
      <c r="L1192" s="349" t="inlineStr">
        <is>
          <t>PENDENTE</t>
        </is>
      </c>
    </row>
    <row r="1193" ht="15" customHeight="1" s="290">
      <c r="A1193" s="295" t="inlineStr">
        <is>
          <t>TETEU</t>
        </is>
      </c>
      <c r="B1193" s="295" t="inlineStr">
        <is>
          <t>AGUA</t>
        </is>
      </c>
      <c r="C1193" s="295" t="inlineStr">
        <is>
          <t>T-286</t>
        </is>
      </c>
      <c r="D1193" s="334" t="inlineStr">
        <is>
          <t>PV 05</t>
        </is>
      </c>
      <c r="E1193" s="334" t="inlineStr">
        <is>
          <t>PV 06</t>
        </is>
      </c>
      <c r="F1193" s="334" t="n">
        <v>2.47</v>
      </c>
      <c r="G1193" s="334" t="inlineStr">
        <is>
          <t>300</t>
        </is>
      </c>
      <c r="H1193" s="334" t="inlineStr">
        <is>
          <t>Tubo PVC</t>
        </is>
      </c>
      <c r="I1193" s="340" t="n">
        <v>0.6</v>
      </c>
      <c r="J1193" s="334" t="n">
        <v>1.19</v>
      </c>
      <c r="K1193" s="334" t="n">
        <v>1.759555</v>
      </c>
      <c r="L1193" s="334" t="inlineStr">
        <is>
          <t>PENDENTE</t>
        </is>
      </c>
    </row>
    <row r="1194" ht="15" customHeight="1" s="290">
      <c r="A1194" s="296" t="inlineStr">
        <is>
          <t>TETEU</t>
        </is>
      </c>
      <c r="B1194" s="296" t="inlineStr">
        <is>
          <t>AGUA</t>
        </is>
      </c>
      <c r="C1194" s="296" t="inlineStr">
        <is>
          <t>T-287</t>
        </is>
      </c>
      <c r="D1194" s="349" t="inlineStr">
        <is>
          <t>PV 06</t>
        </is>
      </c>
      <c r="E1194" s="349" t="inlineStr">
        <is>
          <t>PV 07</t>
        </is>
      </c>
      <c r="F1194" s="349" t="n">
        <v>0.98</v>
      </c>
      <c r="G1194" s="349" t="inlineStr">
        <is>
          <t>300</t>
        </is>
      </c>
      <c r="H1194" s="349" t="inlineStr">
        <is>
          <t>Tubo PVC</t>
        </is>
      </c>
      <c r="I1194" s="345" t="n">
        <v>0.6</v>
      </c>
      <c r="J1194" s="349" t="n">
        <v>0.47</v>
      </c>
      <c r="K1194" s="349" t="n">
        <v>0.506327</v>
      </c>
      <c r="L1194" s="349" t="inlineStr">
        <is>
          <t>PENDENTE</t>
        </is>
      </c>
    </row>
    <row r="1195" ht="15" customHeight="1" s="290">
      <c r="A1195" s="295" t="inlineStr">
        <is>
          <t>TETEU</t>
        </is>
      </c>
      <c r="B1195" s="295" t="inlineStr">
        <is>
          <t>AGUA</t>
        </is>
      </c>
      <c r="C1195" s="295" t="inlineStr">
        <is>
          <t>T-288</t>
        </is>
      </c>
      <c r="D1195" s="334" t="inlineStr">
        <is>
          <t>PV 07</t>
        </is>
      </c>
      <c r="E1195" s="334" t="inlineStr">
        <is>
          <t>PV 08</t>
        </is>
      </c>
      <c r="F1195" s="334" t="n">
        <v>1.14</v>
      </c>
      <c r="G1195" s="334" t="inlineStr">
        <is>
          <t>300</t>
        </is>
      </c>
      <c r="H1195" s="334" t="inlineStr">
        <is>
          <t>Tubo PVC</t>
        </is>
      </c>
      <c r="I1195" s="340" t="n">
        <v>0.6</v>
      </c>
      <c r="J1195" s="334" t="n">
        <v>0.55</v>
      </c>
      <c r="K1195" s="334" t="n">
        <v>0.622719</v>
      </c>
      <c r="L1195" s="334" t="inlineStr">
        <is>
          <t>PENDENTE</t>
        </is>
      </c>
    </row>
    <row r="1196" ht="15" customHeight="1" s="290">
      <c r="A1196" s="296" t="inlineStr">
        <is>
          <t>TETEU</t>
        </is>
      </c>
      <c r="B1196" s="296" t="inlineStr">
        <is>
          <t>AGUA</t>
        </is>
      </c>
      <c r="C1196" s="296" t="inlineStr">
        <is>
          <t>T-289</t>
        </is>
      </c>
      <c r="D1196" s="349" t="inlineStr">
        <is>
          <t>PV 08</t>
        </is>
      </c>
      <c r="E1196" s="349" t="inlineStr">
        <is>
          <t>PV 09</t>
        </is>
      </c>
      <c r="F1196" s="349" t="n">
        <v>0.42</v>
      </c>
      <c r="G1196" s="349" t="inlineStr">
        <is>
          <t>300</t>
        </is>
      </c>
      <c r="H1196" s="349" t="inlineStr">
        <is>
          <t>Tubo PVC</t>
        </is>
      </c>
      <c r="I1196" s="345" t="n">
        <v>0.6</v>
      </c>
      <c r="J1196" s="349" t="n">
        <v>0.2</v>
      </c>
      <c r="K1196" s="349" t="n">
        <v>7.420476</v>
      </c>
      <c r="L1196" s="349" t="inlineStr">
        <is>
          <t>PENDENTE</t>
        </is>
      </c>
    </row>
    <row r="1197" ht="15" customHeight="1" s="290">
      <c r="A1197" s="295" t="inlineStr">
        <is>
          <t>TETEU</t>
        </is>
      </c>
      <c r="B1197" s="295" t="inlineStr">
        <is>
          <t>AGUA</t>
        </is>
      </c>
      <c r="C1197" s="295" t="inlineStr">
        <is>
          <t>T-290</t>
        </is>
      </c>
      <c r="D1197" s="334" t="inlineStr">
        <is>
          <t>PV 09</t>
        </is>
      </c>
      <c r="E1197" s="334" t="inlineStr">
        <is>
          <t>PV 10</t>
        </is>
      </c>
      <c r="F1197" s="334" t="n">
        <v>0.84</v>
      </c>
      <c r="G1197" s="334" t="inlineStr">
        <is>
          <t>300</t>
        </is>
      </c>
      <c r="H1197" s="334" t="inlineStr">
        <is>
          <t>Tubo PVC</t>
        </is>
      </c>
      <c r="I1197" s="340" t="n">
        <v>0.6</v>
      </c>
      <c r="J1197" s="334" t="n">
        <v>0.4</v>
      </c>
      <c r="K1197" s="334" t="n">
        <v>1.187976</v>
      </c>
      <c r="L1197" s="334" t="inlineStr">
        <is>
          <t>PENDENTE</t>
        </is>
      </c>
    </row>
    <row r="1198" ht="15" customHeight="1" s="290">
      <c r="A1198" s="296" t="inlineStr">
        <is>
          <t>TETEU</t>
        </is>
      </c>
      <c r="B1198" s="296" t="inlineStr">
        <is>
          <t>AGUA</t>
        </is>
      </c>
      <c r="C1198" s="296" t="inlineStr">
        <is>
          <t>T-291</t>
        </is>
      </c>
      <c r="D1198" s="349" t="inlineStr">
        <is>
          <t>PV 10</t>
        </is>
      </c>
      <c r="E1198" s="349" t="inlineStr">
        <is>
          <t>PV 11</t>
        </is>
      </c>
      <c r="F1198" s="349" t="n">
        <v>0.75</v>
      </c>
      <c r="G1198" s="349" t="inlineStr">
        <is>
          <t>300</t>
        </is>
      </c>
      <c r="H1198" s="349" t="inlineStr">
        <is>
          <t>Tubo PVC</t>
        </is>
      </c>
      <c r="I1198" s="345" t="n">
        <v>0.6</v>
      </c>
      <c r="J1198" s="349" t="n">
        <v>0.36</v>
      </c>
      <c r="K1198" s="349" t="n">
        <v>3.381467</v>
      </c>
      <c r="L1198" s="349" t="inlineStr">
        <is>
          <t>PENDENTE</t>
        </is>
      </c>
    </row>
    <row r="1199" ht="15" customHeight="1" s="290">
      <c r="A1199" s="295" t="inlineStr">
        <is>
          <t>TETEU</t>
        </is>
      </c>
      <c r="B1199" s="295" t="inlineStr">
        <is>
          <t>AGUA</t>
        </is>
      </c>
      <c r="C1199" s="295" t="inlineStr">
        <is>
          <t>T-292</t>
        </is>
      </c>
      <c r="D1199" s="334" t="inlineStr">
        <is>
          <t>PV 11</t>
        </is>
      </c>
      <c r="E1199" s="334" t="inlineStr">
        <is>
          <t>PV 12</t>
        </is>
      </c>
      <c r="F1199" s="334" t="n">
        <v>0.22</v>
      </c>
      <c r="G1199" s="334" t="inlineStr">
        <is>
          <t>300</t>
        </is>
      </c>
      <c r="H1199" s="334" t="inlineStr">
        <is>
          <t>Tubo PVC</t>
        </is>
      </c>
      <c r="I1199" s="340" t="n">
        <v>0.6</v>
      </c>
      <c r="J1199" s="334" t="n">
        <v>0.11</v>
      </c>
      <c r="K1199" s="334" t="n">
        <v>11.755455</v>
      </c>
      <c r="L1199" s="334" t="inlineStr">
        <is>
          <t>PENDENTE</t>
        </is>
      </c>
    </row>
    <row r="1200" ht="15" customHeight="1" s="290">
      <c r="A1200" s="296" t="inlineStr">
        <is>
          <t>TETEU</t>
        </is>
      </c>
      <c r="B1200" s="296" t="inlineStr">
        <is>
          <t>AGUA</t>
        </is>
      </c>
      <c r="C1200" s="296" t="inlineStr">
        <is>
          <t>T-293</t>
        </is>
      </c>
      <c r="D1200" s="349" t="inlineStr">
        <is>
          <t>PV 12</t>
        </is>
      </c>
      <c r="E1200" s="349" t="inlineStr">
        <is>
          <t>PV 13</t>
        </is>
      </c>
      <c r="F1200" s="349" t="n">
        <v>0.21</v>
      </c>
      <c r="G1200" s="349" t="inlineStr">
        <is>
          <t>300</t>
        </is>
      </c>
      <c r="H1200" s="349" t="inlineStr">
        <is>
          <t>Tubo PVC</t>
        </is>
      </c>
      <c r="I1200" s="345" t="n">
        <v>0.5</v>
      </c>
      <c r="J1200" s="349" t="n">
        <v>0.08</v>
      </c>
      <c r="K1200" s="349" t="n">
        <v>0.099048</v>
      </c>
      <c r="L1200" s="349" t="inlineStr">
        <is>
          <t>PENDENTE</t>
        </is>
      </c>
    </row>
    <row r="1201" ht="15" customHeight="1" s="290">
      <c r="A1201" s="295" t="inlineStr">
        <is>
          <t>TETEU</t>
        </is>
      </c>
      <c r="B1201" s="295" t="inlineStr">
        <is>
          <t>AGUA</t>
        </is>
      </c>
      <c r="C1201" s="295" t="inlineStr">
        <is>
          <t>T-294</t>
        </is>
      </c>
      <c r="D1201" s="334" t="inlineStr">
        <is>
          <t>PV 13</t>
        </is>
      </c>
      <c r="E1201" s="334" t="inlineStr">
        <is>
          <t>PV 14</t>
        </is>
      </c>
      <c r="F1201" s="334" t="n">
        <v>0.87</v>
      </c>
      <c r="G1201" s="334" t="inlineStr">
        <is>
          <t>300</t>
        </is>
      </c>
      <c r="H1201" s="334" t="inlineStr">
        <is>
          <t>Tubo PVC</t>
        </is>
      </c>
      <c r="I1201" s="340" t="n">
        <v>0.5</v>
      </c>
      <c r="J1201" s="334" t="n">
        <v>0.35</v>
      </c>
      <c r="K1201" s="334" t="n">
        <v>4.534023</v>
      </c>
      <c r="L1201" s="334" t="inlineStr">
        <is>
          <t>PENDENTE</t>
        </is>
      </c>
    </row>
    <row r="1202" ht="15" customHeight="1" s="290">
      <c r="A1202" s="296" t="inlineStr">
        <is>
          <t>TETEU</t>
        </is>
      </c>
      <c r="B1202" s="296" t="inlineStr">
        <is>
          <t>AGUA</t>
        </is>
      </c>
      <c r="C1202" s="296" t="inlineStr">
        <is>
          <t>T-295</t>
        </is>
      </c>
      <c r="D1202" s="349" t="inlineStr">
        <is>
          <t>PV 14</t>
        </is>
      </c>
      <c r="E1202" s="349" t="inlineStr">
        <is>
          <t>PV 15</t>
        </is>
      </c>
      <c r="F1202" s="349" t="n">
        <v>0.34</v>
      </c>
      <c r="G1202" s="349" t="inlineStr">
        <is>
          <t>300</t>
        </is>
      </c>
      <c r="H1202" s="349" t="inlineStr">
        <is>
          <t>Tubo PVC</t>
        </is>
      </c>
      <c r="I1202" s="345" t="n">
        <v>0.6</v>
      </c>
      <c r="J1202" s="349" t="n">
        <v>0.16</v>
      </c>
      <c r="K1202" s="349" t="n">
        <v>3.872059</v>
      </c>
      <c r="L1202" s="349" t="inlineStr">
        <is>
          <t>PENDENTE</t>
        </is>
      </c>
    </row>
    <row r="1203" ht="15" customHeight="1" s="290">
      <c r="A1203" s="295" t="inlineStr">
        <is>
          <t>TETEU</t>
        </is>
      </c>
      <c r="B1203" s="295" t="inlineStr">
        <is>
          <t>AGUA</t>
        </is>
      </c>
      <c r="C1203" s="295" t="inlineStr">
        <is>
          <t>T-296</t>
        </is>
      </c>
      <c r="D1203" s="334" t="inlineStr">
        <is>
          <t>PV 15</t>
        </is>
      </c>
      <c r="E1203" s="334" t="inlineStr">
        <is>
          <t>PV 16</t>
        </is>
      </c>
      <c r="F1203" s="334" t="n">
        <v>1.16</v>
      </c>
      <c r="G1203" s="334" t="inlineStr">
        <is>
          <t>300</t>
        </is>
      </c>
      <c r="H1203" s="334" t="inlineStr">
        <is>
          <t>Tubo PVC</t>
        </is>
      </c>
      <c r="I1203" s="340" t="n">
        <v>0.6</v>
      </c>
      <c r="J1203" s="334" t="n">
        <v>0.5600000000000001</v>
      </c>
      <c r="K1203" s="334" t="n">
        <v>1.977586</v>
      </c>
      <c r="L1203" s="334" t="inlineStr">
        <is>
          <t>PENDENTE</t>
        </is>
      </c>
    </row>
    <row r="1204" ht="15" customHeight="1" s="290">
      <c r="A1204" s="296" t="inlineStr">
        <is>
          <t>TETEU</t>
        </is>
      </c>
      <c r="B1204" s="296" t="inlineStr">
        <is>
          <t>AGUA</t>
        </is>
      </c>
      <c r="C1204" s="296" t="inlineStr">
        <is>
          <t>T-297</t>
        </is>
      </c>
      <c r="D1204" s="349" t="inlineStr">
        <is>
          <t>PV 16</t>
        </is>
      </c>
      <c r="E1204" s="349" t="inlineStr">
        <is>
          <t>PV 17</t>
        </is>
      </c>
      <c r="F1204" s="349" t="n">
        <v>0.96</v>
      </c>
      <c r="G1204" s="349" t="inlineStr">
        <is>
          <t>300</t>
        </is>
      </c>
      <c r="H1204" s="349" t="inlineStr">
        <is>
          <t>Tubo PVC</t>
        </is>
      </c>
      <c r="I1204" s="345" t="n">
        <v>0.6</v>
      </c>
      <c r="J1204" s="349" t="n">
        <v>0.46</v>
      </c>
      <c r="K1204" s="349" t="n">
        <v>2.925521</v>
      </c>
      <c r="L1204" s="349" t="inlineStr">
        <is>
          <t>PENDENTE</t>
        </is>
      </c>
    </row>
    <row r="1205" ht="15" customHeight="1" s="290">
      <c r="A1205" s="295" t="inlineStr">
        <is>
          <t>TETEU</t>
        </is>
      </c>
      <c r="B1205" s="295" t="inlineStr">
        <is>
          <t>AGUA</t>
        </is>
      </c>
      <c r="C1205" s="295" t="inlineStr">
        <is>
          <t>T-298</t>
        </is>
      </c>
      <c r="D1205" s="334" t="inlineStr">
        <is>
          <t>PV 17</t>
        </is>
      </c>
      <c r="E1205" s="334" t="inlineStr">
        <is>
          <t>PV 18</t>
        </is>
      </c>
      <c r="F1205" s="334" t="n">
        <v>2.1</v>
      </c>
      <c r="G1205" s="334" t="inlineStr">
        <is>
          <t>300</t>
        </is>
      </c>
      <c r="H1205" s="334" t="inlineStr">
        <is>
          <t>Tubo PVC</t>
        </is>
      </c>
      <c r="I1205" s="340" t="n">
        <v>0.6</v>
      </c>
      <c r="J1205" s="334" t="n">
        <v>1.01</v>
      </c>
      <c r="K1205" s="334" t="n">
        <v>2.852238</v>
      </c>
      <c r="L1205" s="334" t="inlineStr">
        <is>
          <t>PENDENTE</t>
        </is>
      </c>
    </row>
    <row r="1206" ht="15" customHeight="1" s="290">
      <c r="A1206" s="296" t="inlineStr">
        <is>
          <t>TETEU</t>
        </is>
      </c>
      <c r="B1206" s="296" t="inlineStr">
        <is>
          <t>AGUA</t>
        </is>
      </c>
      <c r="C1206" s="296" t="inlineStr">
        <is>
          <t>T-299</t>
        </is>
      </c>
      <c r="D1206" s="349" t="inlineStr">
        <is>
          <t>PV 18</t>
        </is>
      </c>
      <c r="E1206" s="349" t="inlineStr">
        <is>
          <t>PV 19</t>
        </is>
      </c>
      <c r="F1206" s="349" t="n">
        <v>0.54</v>
      </c>
      <c r="G1206" s="349" t="inlineStr">
        <is>
          <t>300</t>
        </is>
      </c>
      <c r="H1206" s="349" t="inlineStr">
        <is>
          <t>Tubo PVC</t>
        </is>
      </c>
      <c r="I1206" s="345" t="n">
        <v>0.6</v>
      </c>
      <c r="J1206" s="349" t="n">
        <v>0.26</v>
      </c>
      <c r="K1206" s="349" t="n">
        <v>2.983889</v>
      </c>
      <c r="L1206" s="349" t="inlineStr">
        <is>
          <t>PENDENTE</t>
        </is>
      </c>
    </row>
    <row r="1207" ht="15" customHeight="1" s="290">
      <c r="A1207" s="295" t="inlineStr">
        <is>
          <t>TETEU</t>
        </is>
      </c>
      <c r="B1207" s="295" t="inlineStr">
        <is>
          <t>AGUA</t>
        </is>
      </c>
      <c r="C1207" s="295" t="inlineStr">
        <is>
          <t>T-300</t>
        </is>
      </c>
      <c r="D1207" s="334" t="inlineStr">
        <is>
          <t>PV 19</t>
        </is>
      </c>
      <c r="E1207" s="334" t="inlineStr">
        <is>
          <t>PV 20</t>
        </is>
      </c>
      <c r="F1207" s="334" t="n">
        <v>0.72</v>
      </c>
      <c r="G1207" s="334" t="inlineStr">
        <is>
          <t>300</t>
        </is>
      </c>
      <c r="H1207" s="334" t="inlineStr">
        <is>
          <t>Tubo PVC</t>
        </is>
      </c>
      <c r="I1207" s="340" t="n">
        <v>0.6</v>
      </c>
      <c r="J1207" s="334" t="n">
        <v>0.35</v>
      </c>
      <c r="K1207" s="334" t="n">
        <v>1.137361</v>
      </c>
      <c r="L1207" s="334" t="inlineStr">
        <is>
          <t>PENDENTE</t>
        </is>
      </c>
    </row>
    <row r="1208" ht="15" customHeight="1" s="290">
      <c r="A1208" s="296" t="inlineStr">
        <is>
          <t>TETEU</t>
        </is>
      </c>
      <c r="B1208" s="296" t="inlineStr">
        <is>
          <t>AGUA</t>
        </is>
      </c>
      <c r="C1208" s="296" t="inlineStr">
        <is>
          <t>T-301</t>
        </is>
      </c>
      <c r="D1208" s="349" t="inlineStr">
        <is>
          <t>PV 20</t>
        </is>
      </c>
      <c r="E1208" s="349" t="inlineStr">
        <is>
          <t>PV 21</t>
        </is>
      </c>
      <c r="F1208" s="349" t="n">
        <v>0.59</v>
      </c>
      <c r="G1208" s="349" t="inlineStr">
        <is>
          <t>300</t>
        </is>
      </c>
      <c r="H1208" s="349" t="inlineStr">
        <is>
          <t>Tubo PVC</t>
        </is>
      </c>
      <c r="I1208" s="345" t="n">
        <v>0.6</v>
      </c>
      <c r="J1208" s="349" t="n">
        <v>0.28</v>
      </c>
      <c r="K1208" s="349" t="n">
        <v>2.721695</v>
      </c>
      <c r="L1208" s="349" t="inlineStr">
        <is>
          <t>PENDENTE</t>
        </is>
      </c>
    </row>
    <row r="1209" ht="15" customHeight="1" s="290">
      <c r="A1209" s="295" t="inlineStr">
        <is>
          <t>TETEU</t>
        </is>
      </c>
      <c r="B1209" s="295" t="inlineStr">
        <is>
          <t>AGUA</t>
        </is>
      </c>
      <c r="C1209" s="295" t="inlineStr">
        <is>
          <t>T-302</t>
        </is>
      </c>
      <c r="D1209" s="334" t="inlineStr">
        <is>
          <t>PV 21</t>
        </is>
      </c>
      <c r="E1209" s="334" t="inlineStr">
        <is>
          <t>PV 22</t>
        </is>
      </c>
      <c r="F1209" s="334" t="n">
        <v>0.21</v>
      </c>
      <c r="G1209" s="334" t="inlineStr">
        <is>
          <t>300</t>
        </is>
      </c>
      <c r="H1209" s="334" t="inlineStr">
        <is>
          <t>Tubo PVC</t>
        </is>
      </c>
      <c r="I1209" s="340" t="n">
        <v>0.38</v>
      </c>
      <c r="J1209" s="334" t="n">
        <v>0.06</v>
      </c>
      <c r="K1209" s="334" t="n">
        <v>0.155714</v>
      </c>
      <c r="L1209" s="334" t="inlineStr">
        <is>
          <t>PENDENTE</t>
        </is>
      </c>
    </row>
    <row r="1210" ht="15" customHeight="1" s="290">
      <c r="A1210" s="296" t="inlineStr">
        <is>
          <t>TETEU</t>
        </is>
      </c>
      <c r="B1210" s="296" t="inlineStr">
        <is>
          <t>AGUA</t>
        </is>
      </c>
      <c r="C1210" s="296" t="inlineStr">
        <is>
          <t>T-303</t>
        </is>
      </c>
      <c r="D1210" s="349" t="inlineStr">
        <is>
          <t>PV 22</t>
        </is>
      </c>
      <c r="E1210" s="349" t="inlineStr">
        <is>
          <t>PV 23</t>
        </is>
      </c>
      <c r="F1210" s="349" t="n">
        <v>0.42</v>
      </c>
      <c r="G1210" s="349" t="inlineStr">
        <is>
          <t>300</t>
        </is>
      </c>
      <c r="H1210" s="349" t="inlineStr">
        <is>
          <t>Tubo PVC</t>
        </is>
      </c>
      <c r="I1210" s="345" t="n">
        <v>0.38</v>
      </c>
      <c r="J1210" s="349" t="n">
        <v>0.13</v>
      </c>
      <c r="K1210" s="349" t="n">
        <v>4.796429</v>
      </c>
      <c r="L1210" s="349" t="inlineStr">
        <is>
          <t>PENDENTE</t>
        </is>
      </c>
    </row>
    <row r="1211" ht="15" customHeight="1" s="290">
      <c r="A1211" s="295" t="inlineStr">
        <is>
          <t>TETEU</t>
        </is>
      </c>
      <c r="B1211" s="295" t="inlineStr">
        <is>
          <t>AGUA</t>
        </is>
      </c>
      <c r="C1211" s="295" t="inlineStr">
        <is>
          <t>T-304</t>
        </is>
      </c>
      <c r="D1211" s="334" t="inlineStr">
        <is>
          <t>PV 25</t>
        </is>
      </c>
      <c r="E1211" s="334" t="inlineStr">
        <is>
          <t>PV 26</t>
        </is>
      </c>
      <c r="F1211" s="334" t="n">
        <v>0.83</v>
      </c>
      <c r="G1211" s="334" t="inlineStr">
        <is>
          <t>300</t>
        </is>
      </c>
      <c r="H1211" s="334" t="inlineStr">
        <is>
          <t>Tubo PVC</t>
        </is>
      </c>
      <c r="I1211" s="340" t="n">
        <v>0.6</v>
      </c>
      <c r="J1211" s="334" t="n">
        <v>0.4</v>
      </c>
      <c r="K1211" s="334" t="n">
        <v>4.238072</v>
      </c>
      <c r="L1211" s="334" t="inlineStr">
        <is>
          <t>PENDENTE</t>
        </is>
      </c>
    </row>
    <row r="1212" ht="15" customHeight="1" s="290">
      <c r="A1212" s="296" t="inlineStr">
        <is>
          <t>TETEU</t>
        </is>
      </c>
      <c r="B1212" s="296" t="inlineStr">
        <is>
          <t>AGUA</t>
        </is>
      </c>
      <c r="C1212" s="296" t="inlineStr">
        <is>
          <t>T-305</t>
        </is>
      </c>
      <c r="D1212" s="349" t="inlineStr">
        <is>
          <t>PV 26</t>
        </is>
      </c>
      <c r="E1212" s="349" t="inlineStr">
        <is>
          <t>PV 27</t>
        </is>
      </c>
      <c r="F1212" s="349" t="n">
        <v>1.72</v>
      </c>
      <c r="G1212" s="349" t="inlineStr">
        <is>
          <t>300</t>
        </is>
      </c>
      <c r="H1212" s="349" t="inlineStr">
        <is>
          <t>Tubo PVC</t>
        </is>
      </c>
      <c r="I1212" s="345" t="n">
        <v>0.6</v>
      </c>
      <c r="J1212" s="349" t="n">
        <v>0.83</v>
      </c>
      <c r="K1212" s="349" t="n">
        <v>4.466453</v>
      </c>
      <c r="L1212" s="349" t="inlineStr">
        <is>
          <t>PENDENTE</t>
        </is>
      </c>
    </row>
    <row r="1213" ht="15" customHeight="1" s="290">
      <c r="A1213" s="295" t="inlineStr">
        <is>
          <t>TETEU</t>
        </is>
      </c>
      <c r="B1213" s="295" t="inlineStr">
        <is>
          <t>AGUA</t>
        </is>
      </c>
      <c r="C1213" s="295" t="inlineStr">
        <is>
          <t>T-306</t>
        </is>
      </c>
      <c r="D1213" s="334" t="inlineStr">
        <is>
          <t>PV 27</t>
        </is>
      </c>
      <c r="E1213" s="334" t="inlineStr">
        <is>
          <t>PV 28</t>
        </is>
      </c>
      <c r="F1213" s="334" t="n">
        <v>1.85</v>
      </c>
      <c r="G1213" s="334" t="inlineStr">
        <is>
          <t>300</t>
        </is>
      </c>
      <c r="H1213" s="334" t="inlineStr">
        <is>
          <t>Tubo PVC</t>
        </is>
      </c>
      <c r="I1213" s="340" t="n">
        <v>0.6</v>
      </c>
      <c r="J1213" s="334" t="n">
        <v>0.89</v>
      </c>
      <c r="K1213" s="334" t="n">
        <v>1.412541</v>
      </c>
      <c r="L1213" s="334" t="inlineStr">
        <is>
          <t>PENDENTE</t>
        </is>
      </c>
    </row>
    <row r="1214" ht="15" customHeight="1" s="290">
      <c r="A1214" s="296" t="inlineStr">
        <is>
          <t>TETEU</t>
        </is>
      </c>
      <c r="B1214" s="296" t="inlineStr">
        <is>
          <t>AGUA</t>
        </is>
      </c>
      <c r="C1214" s="296" t="inlineStr">
        <is>
          <t>T-307</t>
        </is>
      </c>
      <c r="D1214" s="349" t="inlineStr">
        <is>
          <t>PV 28</t>
        </is>
      </c>
      <c r="E1214" s="349" t="inlineStr">
        <is>
          <t>PV 29</t>
        </is>
      </c>
      <c r="F1214" s="349" t="n">
        <v>0.53</v>
      </c>
      <c r="G1214" s="349" t="inlineStr">
        <is>
          <t>300</t>
        </is>
      </c>
      <c r="H1214" s="349" t="inlineStr">
        <is>
          <t>Tubo PVC</t>
        </is>
      </c>
      <c r="I1214" s="345" t="n">
        <v>0.48</v>
      </c>
      <c r="J1214" s="349" t="n">
        <v>0.2</v>
      </c>
      <c r="K1214" s="349" t="n">
        <v>0.122264</v>
      </c>
      <c r="L1214" s="349" t="inlineStr">
        <is>
          <t>PENDENTE</t>
        </is>
      </c>
    </row>
    <row r="1215" ht="15" customHeight="1" s="290">
      <c r="A1215" s="295" t="inlineStr">
        <is>
          <t>TETEU</t>
        </is>
      </c>
      <c r="B1215" s="295" t="inlineStr">
        <is>
          <t>AGUA</t>
        </is>
      </c>
      <c r="C1215" s="295" t="inlineStr">
        <is>
          <t>T-308</t>
        </is>
      </c>
      <c r="D1215" s="334" t="inlineStr">
        <is>
          <t>PV 29</t>
        </is>
      </c>
      <c r="E1215" s="334" t="inlineStr">
        <is>
          <t>PV 30</t>
        </is>
      </c>
      <c r="F1215" s="334" t="n">
        <v>1.19</v>
      </c>
      <c r="G1215" s="334" t="inlineStr">
        <is>
          <t>300</t>
        </is>
      </c>
      <c r="H1215" s="334" t="inlineStr">
        <is>
          <t>Tubo PVC</t>
        </is>
      </c>
      <c r="I1215" s="340" t="n">
        <v>0.48</v>
      </c>
      <c r="J1215" s="334" t="n">
        <v>0.45</v>
      </c>
      <c r="K1215" s="334" t="n">
        <v>3.268403</v>
      </c>
      <c r="L1215" s="334" t="inlineStr">
        <is>
          <t>PENDENTE</t>
        </is>
      </c>
    </row>
    <row r="1216" ht="15" customHeight="1" s="290">
      <c r="A1216" s="296" t="inlineStr">
        <is>
          <t>TETEU</t>
        </is>
      </c>
      <c r="B1216" s="296" t="inlineStr">
        <is>
          <t>AGUA</t>
        </is>
      </c>
      <c r="C1216" s="296" t="inlineStr">
        <is>
          <t>T-309</t>
        </is>
      </c>
      <c r="D1216" s="349" t="inlineStr">
        <is>
          <t>PV 30</t>
        </is>
      </c>
      <c r="E1216" s="349" t="inlineStr">
        <is>
          <t>PV 31</t>
        </is>
      </c>
      <c r="F1216" s="349" t="n">
        <v>1.68</v>
      </c>
      <c r="G1216" s="349" t="inlineStr">
        <is>
          <t>300</t>
        </is>
      </c>
      <c r="H1216" s="349" t="inlineStr">
        <is>
          <t>Tubo PVC</t>
        </is>
      </c>
      <c r="I1216" s="345" t="n">
        <v>0.6</v>
      </c>
      <c r="J1216" s="349" t="n">
        <v>0.8100000000000001</v>
      </c>
      <c r="K1216" s="349" t="n">
        <v>10.503869</v>
      </c>
      <c r="L1216" s="349" t="inlineStr">
        <is>
          <t>PENDENTE</t>
        </is>
      </c>
    </row>
    <row r="1217" ht="15" customHeight="1" s="290">
      <c r="A1217" s="295" t="inlineStr">
        <is>
          <t>TETEU</t>
        </is>
      </c>
      <c r="B1217" s="295" t="inlineStr">
        <is>
          <t>AGUA</t>
        </is>
      </c>
      <c r="C1217" s="295" t="inlineStr">
        <is>
          <t>T-310</t>
        </is>
      </c>
      <c r="D1217" s="334" t="inlineStr">
        <is>
          <t>PV 31</t>
        </is>
      </c>
      <c r="E1217" s="334" t="inlineStr">
        <is>
          <t>PV 32</t>
        </is>
      </c>
      <c r="F1217" s="334" t="n">
        <v>2.81</v>
      </c>
      <c r="G1217" s="334" t="inlineStr">
        <is>
          <t>300</t>
        </is>
      </c>
      <c r="H1217" s="334" t="inlineStr">
        <is>
          <t>Tubo PVC</t>
        </is>
      </c>
      <c r="I1217" s="340" t="n">
        <v>0.6</v>
      </c>
      <c r="J1217" s="334" t="n">
        <v>1.35</v>
      </c>
      <c r="K1217" s="334" t="n">
        <v>0.765409</v>
      </c>
      <c r="L1217" s="334" t="inlineStr">
        <is>
          <t>PENDENTE</t>
        </is>
      </c>
    </row>
    <row r="1218" ht="15" customHeight="1" s="290">
      <c r="A1218" s="296" t="inlineStr">
        <is>
          <t>TETEU</t>
        </is>
      </c>
      <c r="B1218" s="296" t="inlineStr">
        <is>
          <t>AGUA</t>
        </is>
      </c>
      <c r="C1218" s="296" t="inlineStr">
        <is>
          <t>T-311</t>
        </is>
      </c>
      <c r="D1218" s="349" t="inlineStr">
        <is>
          <t>PV 32</t>
        </is>
      </c>
      <c r="E1218" s="349" t="inlineStr">
        <is>
          <t>PV 33</t>
        </is>
      </c>
      <c r="F1218" s="349" t="n">
        <v>2.8</v>
      </c>
      <c r="G1218" s="349" t="inlineStr">
        <is>
          <t>300</t>
        </is>
      </c>
      <c r="H1218" s="349" t="inlineStr">
        <is>
          <t>Tubo PVC</t>
        </is>
      </c>
      <c r="I1218" s="345" t="n">
        <v>0.6</v>
      </c>
      <c r="J1218" s="349" t="n">
        <v>1.34</v>
      </c>
      <c r="K1218" s="349" t="n">
        <v>3.209821</v>
      </c>
      <c r="L1218" s="349" t="inlineStr">
        <is>
          <t>PENDENTE</t>
        </is>
      </c>
    </row>
    <row r="1219" ht="15" customHeight="1" s="290">
      <c r="A1219" s="295" t="inlineStr">
        <is>
          <t>TETEU</t>
        </is>
      </c>
      <c r="B1219" s="295" t="inlineStr">
        <is>
          <t>AGUA</t>
        </is>
      </c>
      <c r="C1219" s="295" t="inlineStr">
        <is>
          <t>T-312</t>
        </is>
      </c>
      <c r="D1219" s="334" t="inlineStr">
        <is>
          <t>PV 33</t>
        </is>
      </c>
      <c r="E1219" s="334" t="inlineStr">
        <is>
          <t>PV 34</t>
        </is>
      </c>
      <c r="F1219" s="334" t="n">
        <v>3.21</v>
      </c>
      <c r="G1219" s="334" t="inlineStr">
        <is>
          <t>300</t>
        </is>
      </c>
      <c r="H1219" s="334" t="inlineStr">
        <is>
          <t>Tubo PVC</t>
        </is>
      </c>
      <c r="I1219" s="340" t="n">
        <v>0.6</v>
      </c>
      <c r="J1219" s="334" t="n">
        <v>1.54</v>
      </c>
      <c r="K1219" s="334" t="n">
        <v>5.38081</v>
      </c>
      <c r="L1219" s="334" t="inlineStr">
        <is>
          <t>PENDENTE</t>
        </is>
      </c>
    </row>
    <row r="1220" ht="15" customHeight="1" s="290">
      <c r="A1220" s="296" t="inlineStr">
        <is>
          <t>TETEU</t>
        </is>
      </c>
      <c r="B1220" s="296" t="inlineStr">
        <is>
          <t>AGUA</t>
        </is>
      </c>
      <c r="C1220" s="296" t="inlineStr">
        <is>
          <t>T-313</t>
        </is>
      </c>
      <c r="D1220" s="349" t="inlineStr">
        <is>
          <t>PV 03</t>
        </is>
      </c>
      <c r="E1220" s="349" t="inlineStr">
        <is>
          <t>PV 02</t>
        </is>
      </c>
      <c r="F1220" s="349" t="n">
        <v>0.84</v>
      </c>
      <c r="G1220" s="349" t="inlineStr">
        <is>
          <t>300</t>
        </is>
      </c>
      <c r="H1220" s="349" t="inlineStr">
        <is>
          <t>Tubo PVC</t>
        </is>
      </c>
      <c r="I1220" s="345" t="n">
        <v>0.6</v>
      </c>
      <c r="J1220" s="349" t="n">
        <v>0.4</v>
      </c>
      <c r="K1220" s="349" t="n">
        <v>0.5477379999999999</v>
      </c>
      <c r="L1220" s="349" t="inlineStr">
        <is>
          <t>PENDENTE</t>
        </is>
      </c>
    </row>
    <row r="1221" ht="15" customHeight="1" s="290">
      <c r="A1221" s="295" t="inlineStr">
        <is>
          <t>TETEU</t>
        </is>
      </c>
      <c r="B1221" s="295" t="inlineStr">
        <is>
          <t>AGUA</t>
        </is>
      </c>
      <c r="C1221" s="295" t="inlineStr">
        <is>
          <t>T-314</t>
        </is>
      </c>
      <c r="D1221" s="334" t="inlineStr">
        <is>
          <t>PV 02</t>
        </is>
      </c>
      <c r="E1221" s="334" t="inlineStr">
        <is>
          <t>PV 01</t>
        </is>
      </c>
      <c r="F1221" s="334" t="n">
        <v>0.55</v>
      </c>
      <c r="G1221" s="334" t="inlineStr">
        <is>
          <t>300</t>
        </is>
      </c>
      <c r="H1221" s="334" t="inlineStr">
        <is>
          <t>Tubo PVC</t>
        </is>
      </c>
      <c r="I1221" s="340" t="n">
        <v>0.85</v>
      </c>
      <c r="J1221" s="334" t="n">
        <v>0.37</v>
      </c>
      <c r="K1221" s="334" t="n">
        <v>0.140364</v>
      </c>
      <c r="L1221" s="334" t="inlineStr">
        <is>
          <t>PENDENTE</t>
        </is>
      </c>
    </row>
    <row r="1222" ht="15" customHeight="1" s="290">
      <c r="A1222" s="296" t="inlineStr">
        <is>
          <t>TETEU</t>
        </is>
      </c>
      <c r="B1222" s="296" t="inlineStr">
        <is>
          <t>AGUA</t>
        </is>
      </c>
      <c r="C1222" s="296" t="inlineStr">
        <is>
          <t>T-315</t>
        </is>
      </c>
      <c r="D1222" s="349" t="inlineStr">
        <is>
          <t>PV 01</t>
        </is>
      </c>
      <c r="E1222" s="349" t="inlineStr">
        <is>
          <t>PI 78</t>
        </is>
      </c>
      <c r="F1222" s="349" t="n">
        <v>0.57</v>
      </c>
      <c r="G1222" s="349" t="inlineStr">
        <is>
          <t>300</t>
        </is>
      </c>
      <c r="H1222" s="349" t="inlineStr">
        <is>
          <t>Tubo PVC</t>
        </is>
      </c>
      <c r="I1222" s="345" t="n">
        <v>0.88</v>
      </c>
      <c r="J1222" s="349" t="n">
        <v>0.4</v>
      </c>
      <c r="K1222" s="349" t="n">
        <v>0.235965</v>
      </c>
      <c r="L1222" s="349" t="inlineStr">
        <is>
          <t>PENDENTE</t>
        </is>
      </c>
    </row>
    <row r="1223" ht="15" customHeight="1" s="290">
      <c r="A1223" s="295" t="inlineStr">
        <is>
          <t>TETEU</t>
        </is>
      </c>
      <c r="B1223" s="295" t="inlineStr">
        <is>
          <t>AGUA</t>
        </is>
      </c>
      <c r="C1223" s="295" t="inlineStr">
        <is>
          <t>T-316</t>
        </is>
      </c>
      <c r="D1223" s="334" t="inlineStr">
        <is>
          <t>PV 04</t>
        </is>
      </c>
      <c r="E1223" s="334" t="inlineStr">
        <is>
          <t>PV 01</t>
        </is>
      </c>
      <c r="F1223" s="334" t="n">
        <v>3.77</v>
      </c>
      <c r="G1223" s="334" t="inlineStr">
        <is>
          <t>300</t>
        </is>
      </c>
      <c r="H1223" s="334" t="inlineStr">
        <is>
          <t>Tubo PVC</t>
        </is>
      </c>
      <c r="I1223" s="340" t="n">
        <v>0.85</v>
      </c>
      <c r="J1223" s="334" t="n">
        <v>2.56</v>
      </c>
      <c r="K1223" s="334" t="n">
        <v>1.120849</v>
      </c>
      <c r="L1223" s="334" t="inlineStr">
        <is>
          <t>PENDENTE</t>
        </is>
      </c>
    </row>
    <row r="1224" ht="15" customHeight="1" s="290">
      <c r="A1224" s="296" t="inlineStr">
        <is>
          <t>TETEU</t>
        </is>
      </c>
      <c r="B1224" s="296" t="inlineStr">
        <is>
          <t>AGUA</t>
        </is>
      </c>
      <c r="C1224" s="296" t="inlineStr">
        <is>
          <t>T-317</t>
        </is>
      </c>
      <c r="D1224" s="349" t="inlineStr">
        <is>
          <t>PI 193</t>
        </is>
      </c>
      <c r="E1224" s="349" t="inlineStr">
        <is>
          <t>PI 191</t>
        </is>
      </c>
      <c r="F1224" s="349" t="n">
        <v>1.7</v>
      </c>
      <c r="G1224" s="349" t="inlineStr">
        <is>
          <t>200</t>
        </is>
      </c>
      <c r="H1224" s="349" t="inlineStr">
        <is>
          <t>Tubo PVC</t>
        </is>
      </c>
      <c r="I1224" s="345" t="n">
        <v>0.9</v>
      </c>
      <c r="J1224" s="349" t="n">
        <v>1.22</v>
      </c>
      <c r="K1224" s="349" t="n">
        <v>0.124647</v>
      </c>
      <c r="L1224" s="349" t="inlineStr">
        <is>
          <t>PENDENTE</t>
        </is>
      </c>
    </row>
    <row r="1225" ht="15" customHeight="1" s="290">
      <c r="A1225" s="295" t="inlineStr">
        <is>
          <t>TETEU</t>
        </is>
      </c>
      <c r="B1225" s="295" t="inlineStr">
        <is>
          <t>AGUA</t>
        </is>
      </c>
      <c r="C1225" s="295" t="inlineStr">
        <is>
          <t>T-318</t>
        </is>
      </c>
      <c r="D1225" s="334" t="inlineStr">
        <is>
          <t>PI 189</t>
        </is>
      </c>
      <c r="E1225" s="334" t="inlineStr">
        <is>
          <t>PI 192</t>
        </is>
      </c>
      <c r="F1225" s="334" t="n">
        <v>0.76</v>
      </c>
      <c r="G1225" s="334" t="inlineStr">
        <is>
          <t>200</t>
        </is>
      </c>
      <c r="H1225" s="334" t="inlineStr">
        <is>
          <t>Tubo PVC</t>
        </is>
      </c>
      <c r="I1225" s="340" t="n">
        <v>0.6</v>
      </c>
      <c r="J1225" s="334" t="n">
        <v>0.36</v>
      </c>
      <c r="K1225" s="334" t="n">
        <v>1.722632</v>
      </c>
      <c r="L1225" s="334" t="inlineStr">
        <is>
          <t>PENDENTE</t>
        </is>
      </c>
    </row>
    <row r="1226" ht="15" customHeight="1" s="290">
      <c r="A1226" s="296" t="inlineStr">
        <is>
          <t>TETEU</t>
        </is>
      </c>
      <c r="B1226" s="296" t="inlineStr">
        <is>
          <t>AGUA</t>
        </is>
      </c>
      <c r="C1226" s="296" t="inlineStr">
        <is>
          <t>T-319</t>
        </is>
      </c>
      <c r="D1226" s="349" t="inlineStr">
        <is>
          <t>PI 192</t>
        </is>
      </c>
      <c r="E1226" s="349" t="inlineStr">
        <is>
          <t>PV 24</t>
        </is>
      </c>
      <c r="F1226" s="349" t="n">
        <v>0.36</v>
      </c>
      <c r="G1226" s="349" t="inlineStr">
        <is>
          <t>200</t>
        </is>
      </c>
      <c r="H1226" s="349" t="inlineStr">
        <is>
          <t>Tubo PVC</t>
        </is>
      </c>
      <c r="I1226" s="345" t="n">
        <v>0.6</v>
      </c>
      <c r="J1226" s="349" t="n">
        <v>0.17</v>
      </c>
      <c r="K1226" s="349" t="n">
        <v>10.024444</v>
      </c>
      <c r="L1226" s="349" t="inlineStr">
        <is>
          <t>PENDENTE</t>
        </is>
      </c>
    </row>
    <row r="1227" ht="15" customHeight="1" s="290">
      <c r="A1227" s="295" t="inlineStr">
        <is>
          <t>TETEU</t>
        </is>
      </c>
      <c r="B1227" s="295" t="inlineStr">
        <is>
          <t>AGUA</t>
        </is>
      </c>
      <c r="C1227" s="295" t="inlineStr">
        <is>
          <t>T-320</t>
        </is>
      </c>
      <c r="D1227" s="334" t="inlineStr">
        <is>
          <t>PV 25</t>
        </is>
      </c>
      <c r="E1227" s="334" t="inlineStr">
        <is>
          <t>PV 24</t>
        </is>
      </c>
      <c r="F1227" s="334" t="n">
        <v>0.37</v>
      </c>
      <c r="G1227" s="334" t="inlineStr">
        <is>
          <t>300</t>
        </is>
      </c>
      <c r="H1227" s="334" t="inlineStr">
        <is>
          <t>Tubo PVC</t>
        </is>
      </c>
      <c r="I1227" s="340" t="n">
        <v>0.6</v>
      </c>
      <c r="J1227" s="334" t="n">
        <v>0.18</v>
      </c>
      <c r="K1227" s="334" t="n">
        <v>11.263243</v>
      </c>
      <c r="L1227" s="334" t="inlineStr">
        <is>
          <t>PENDENTE</t>
        </is>
      </c>
    </row>
    <row r="1228" ht="15" customHeight="1" s="290">
      <c r="A1228" s="296" t="inlineStr">
        <is>
          <t>TETEU</t>
        </is>
      </c>
      <c r="B1228" s="296" t="inlineStr">
        <is>
          <t>AGUA</t>
        </is>
      </c>
      <c r="C1228" s="296" t="inlineStr">
        <is>
          <t>T-321</t>
        </is>
      </c>
      <c r="D1228" s="349" t="inlineStr">
        <is>
          <t>PV 24</t>
        </is>
      </c>
      <c r="E1228" s="349" t="inlineStr">
        <is>
          <t>PV 23</t>
        </is>
      </c>
      <c r="F1228" s="349" t="n">
        <v>0.2</v>
      </c>
      <c r="G1228" s="349" t="inlineStr">
        <is>
          <t>300</t>
        </is>
      </c>
      <c r="H1228" s="349" t="inlineStr">
        <is>
          <t>Tubo PVC</t>
        </is>
      </c>
      <c r="I1228" s="345" t="n">
        <v>0.6</v>
      </c>
      <c r="J1228" s="349" t="n">
        <v>0.1</v>
      </c>
      <c r="K1228" s="349" t="n">
        <v>2.7945</v>
      </c>
      <c r="L1228" s="349" t="inlineStr">
        <is>
          <t>PENDENTE</t>
        </is>
      </c>
    </row>
    <row r="1229" ht="15" customHeight="1" s="290">
      <c r="A1229" s="295" t="inlineStr">
        <is>
          <t>TETEU</t>
        </is>
      </c>
      <c r="B1229" s="295" t="inlineStr">
        <is>
          <t>AGUA</t>
        </is>
      </c>
      <c r="C1229" s="295" t="inlineStr">
        <is>
          <t>T-322</t>
        </is>
      </c>
      <c r="D1229" s="334" t="inlineStr">
        <is>
          <t>PI 205</t>
        </is>
      </c>
      <c r="E1229" s="334" t="inlineStr">
        <is>
          <t>PV 24</t>
        </is>
      </c>
      <c r="F1229" s="334" t="n">
        <v>0.88</v>
      </c>
      <c r="G1229" s="334" t="inlineStr">
        <is>
          <t>200</t>
        </is>
      </c>
      <c r="H1229" s="334" t="inlineStr">
        <is>
          <t>Tubo PVC</t>
        </is>
      </c>
      <c r="I1229" s="340" t="n">
        <v>0.6</v>
      </c>
      <c r="J1229" s="334" t="n">
        <v>0.42</v>
      </c>
      <c r="K1229" s="334" t="n">
        <v>4.162841</v>
      </c>
      <c r="L1229" s="334" t="inlineStr">
        <is>
          <t>PENDENTE</t>
        </is>
      </c>
    </row>
    <row r="1230" ht="15" customHeight="1" s="290">
      <c r="A1230" s="296" t="inlineStr">
        <is>
          <t>TETEU</t>
        </is>
      </c>
      <c r="B1230" s="296" t="inlineStr">
        <is>
          <t>AGUA</t>
        </is>
      </c>
      <c r="C1230" s="296" t="inlineStr">
        <is>
          <t>T-323</t>
        </is>
      </c>
      <c r="D1230" s="349" t="inlineStr">
        <is>
          <t>PI 02</t>
        </is>
      </c>
      <c r="E1230" s="349" t="inlineStr">
        <is>
          <t>PI 01</t>
        </is>
      </c>
      <c r="F1230" s="349" t="n">
        <v>1.77</v>
      </c>
      <c r="G1230" s="349" t="inlineStr">
        <is>
          <t>200</t>
        </is>
      </c>
      <c r="H1230" s="349" t="inlineStr">
        <is>
          <t>Tubo PVC</t>
        </is>
      </c>
      <c r="I1230" s="345" t="n">
        <v>0.6</v>
      </c>
      <c r="J1230" s="349" t="n">
        <v>0.85</v>
      </c>
      <c r="K1230" s="349" t="n">
        <v>3.26096</v>
      </c>
      <c r="L1230" s="349" t="inlineStr">
        <is>
          <t>PENDENTE</t>
        </is>
      </c>
    </row>
    <row r="1231" ht="15" customHeight="1" s="290">
      <c r="A1231" s="295" t="inlineStr">
        <is>
          <t>TETEU</t>
        </is>
      </c>
      <c r="B1231" s="295" t="inlineStr">
        <is>
          <t>AGUA</t>
        </is>
      </c>
      <c r="C1231" s="295" t="inlineStr">
        <is>
          <t>T-324</t>
        </is>
      </c>
      <c r="D1231" s="334" t="inlineStr">
        <is>
          <t>PV 24</t>
        </is>
      </c>
      <c r="E1231" s="334" t="inlineStr">
        <is>
          <t>PV 25</t>
        </is>
      </c>
      <c r="F1231" s="334" t="n">
        <v>0.54</v>
      </c>
      <c r="G1231" s="334" t="inlineStr">
        <is>
          <t>200</t>
        </is>
      </c>
      <c r="H1231" s="334" t="inlineStr">
        <is>
          <t>Tubo PVC</t>
        </is>
      </c>
      <c r="I1231" s="340" t="n">
        <v>0.6</v>
      </c>
      <c r="J1231" s="334" t="n">
        <v>0.26</v>
      </c>
      <c r="K1231" s="334" t="n">
        <v>7.717407</v>
      </c>
      <c r="L1231" s="334" t="inlineStr">
        <is>
          <t>PENDENTE</t>
        </is>
      </c>
    </row>
    <row r="1232" ht="15" customHeight="1" s="290">
      <c r="A1232" s="296" t="inlineStr">
        <is>
          <t>TETEU</t>
        </is>
      </c>
      <c r="B1232" s="296" t="inlineStr">
        <is>
          <t>AGUA</t>
        </is>
      </c>
      <c r="C1232" s="296" t="inlineStr">
        <is>
          <t>T-325</t>
        </is>
      </c>
      <c r="D1232" s="349" t="inlineStr">
        <is>
          <t>PV 30</t>
        </is>
      </c>
      <c r="E1232" s="349" t="inlineStr">
        <is>
          <t>PI 224</t>
        </is>
      </c>
      <c r="F1232" s="349" t="n">
        <v>0.5</v>
      </c>
      <c r="G1232" s="349" t="inlineStr">
        <is>
          <t>200</t>
        </is>
      </c>
      <c r="H1232" s="349" t="inlineStr">
        <is>
          <t>Tubo PVC</t>
        </is>
      </c>
      <c r="I1232" s="345" t="n">
        <v>0.6</v>
      </c>
      <c r="J1232" s="349" t="n">
        <v>0.24</v>
      </c>
      <c r="K1232" s="349" t="n">
        <v>2.8286</v>
      </c>
      <c r="L1232" s="349" t="inlineStr">
        <is>
          <t>PENDENTE</t>
        </is>
      </c>
    </row>
    <row r="1233" ht="15" customHeight="1" s="290">
      <c r="A1233" s="295" t="inlineStr">
        <is>
          <t>TETEU</t>
        </is>
      </c>
      <c r="B1233" s="295" t="inlineStr">
        <is>
          <t>AGUA</t>
        </is>
      </c>
      <c r="C1233" s="295" t="inlineStr">
        <is>
          <t>T-326</t>
        </is>
      </c>
      <c r="D1233" s="334" t="inlineStr">
        <is>
          <t>PV 29</t>
        </is>
      </c>
      <c r="E1233" s="334" t="inlineStr">
        <is>
          <t>PI 223</t>
        </is>
      </c>
      <c r="F1233" s="334" t="n">
        <v>0.57</v>
      </c>
      <c r="G1233" s="334" t="inlineStr">
        <is>
          <t>200</t>
        </is>
      </c>
      <c r="H1233" s="334" t="inlineStr">
        <is>
          <t>Tubo PVC</t>
        </is>
      </c>
      <c r="I1233" s="340" t="n">
        <v>0.48</v>
      </c>
      <c r="J1233" s="334" t="n">
        <v>0.22</v>
      </c>
      <c r="K1233" s="334" t="n">
        <v>0.503158</v>
      </c>
      <c r="L1233" s="334" t="inlineStr">
        <is>
          <t>PENDENTE</t>
        </is>
      </c>
    </row>
    <row r="1234" ht="15" customHeight="1" s="290">
      <c r="A1234" s="296" t="inlineStr">
        <is>
          <t>TETEU</t>
        </is>
      </c>
      <c r="B1234" s="296" t="inlineStr">
        <is>
          <t>AGUA</t>
        </is>
      </c>
      <c r="C1234" s="296" t="inlineStr">
        <is>
          <t>T-327</t>
        </is>
      </c>
      <c r="D1234" s="349" t="inlineStr">
        <is>
          <t>PI 222</t>
        </is>
      </c>
      <c r="E1234" s="349" t="inlineStr">
        <is>
          <t>PI 223</t>
        </is>
      </c>
      <c r="F1234" s="349" t="n">
        <v>0.9</v>
      </c>
      <c r="G1234" s="349" t="inlineStr">
        <is>
          <t>200</t>
        </is>
      </c>
      <c r="H1234" s="349" t="inlineStr">
        <is>
          <t>Tubo PVC</t>
        </is>
      </c>
      <c r="I1234" s="345" t="n">
        <v>0.5</v>
      </c>
      <c r="J1234" s="349" t="n">
        <v>0.36</v>
      </c>
      <c r="K1234" s="349" t="n">
        <v>1.721889</v>
      </c>
      <c r="L1234" s="349" t="inlineStr">
        <is>
          <t>PENDENTE</t>
        </is>
      </c>
    </row>
    <row r="1235" ht="15" customHeight="1" s="290">
      <c r="A1235" s="295" t="inlineStr">
        <is>
          <t>TETEU</t>
        </is>
      </c>
      <c r="B1235" s="295" t="inlineStr">
        <is>
          <t>AGUA</t>
        </is>
      </c>
      <c r="C1235" s="295" t="inlineStr">
        <is>
          <t>T-328</t>
        </is>
      </c>
      <c r="D1235" s="334" t="inlineStr">
        <is>
          <t>PV 27</t>
        </is>
      </c>
      <c r="E1235" s="334" t="inlineStr">
        <is>
          <t>PI 211</t>
        </is>
      </c>
      <c r="F1235" s="334" t="n">
        <v>0.3</v>
      </c>
      <c r="G1235" s="334" t="inlineStr">
        <is>
          <t>200</t>
        </is>
      </c>
      <c r="H1235" s="334" t="inlineStr">
        <is>
          <t>Tubo PVC</t>
        </is>
      </c>
      <c r="I1235" s="340" t="n">
        <v>1.27</v>
      </c>
      <c r="J1235" s="334" t="n">
        <v>0.31</v>
      </c>
      <c r="K1235" s="334" t="n">
        <v>4.244</v>
      </c>
      <c r="L1235" s="334" t="inlineStr">
        <is>
          <t>PENDENTE</t>
        </is>
      </c>
    </row>
    <row r="1236" ht="15" customHeight="1" s="290">
      <c r="A1236" s="296" t="inlineStr">
        <is>
          <t>TETEU</t>
        </is>
      </c>
      <c r="B1236" s="296" t="inlineStr">
        <is>
          <t>AGUA</t>
        </is>
      </c>
      <c r="C1236" s="296" t="inlineStr">
        <is>
          <t>T-329</t>
        </is>
      </c>
      <c r="D1236" s="349" t="inlineStr">
        <is>
          <t>PV 22</t>
        </is>
      </c>
      <c r="E1236" s="349" t="inlineStr">
        <is>
          <t>PV 23</t>
        </is>
      </c>
      <c r="F1236" s="349" t="n">
        <v>0.25</v>
      </c>
      <c r="G1236" s="349" t="inlineStr">
        <is>
          <t>200</t>
        </is>
      </c>
      <c r="H1236" s="349" t="inlineStr">
        <is>
          <t>Tubo PVC</t>
        </is>
      </c>
      <c r="I1236" s="345" t="n">
        <v>0.38</v>
      </c>
      <c r="J1236" s="349" t="n">
        <v>0.08</v>
      </c>
      <c r="K1236" s="349" t="n">
        <v>8.058</v>
      </c>
      <c r="L1236" s="349" t="inlineStr">
        <is>
          <t>PENDENTE</t>
        </is>
      </c>
    </row>
    <row r="1237" ht="15" customHeight="1" s="290">
      <c r="A1237" s="295" t="inlineStr">
        <is>
          <t>TETEU</t>
        </is>
      </c>
      <c r="B1237" s="295" t="inlineStr">
        <is>
          <t>AGUA</t>
        </is>
      </c>
      <c r="C1237" s="295" t="inlineStr">
        <is>
          <t>T-330</t>
        </is>
      </c>
      <c r="D1237" s="334" t="inlineStr">
        <is>
          <t>PV 21</t>
        </is>
      </c>
      <c r="E1237" s="334" t="inlineStr">
        <is>
          <t>PV 22</t>
        </is>
      </c>
      <c r="F1237" s="334" t="n">
        <v>0.21</v>
      </c>
      <c r="G1237" s="334" t="inlineStr">
        <is>
          <t>200</t>
        </is>
      </c>
      <c r="H1237" s="334" t="inlineStr">
        <is>
          <t>Tubo PVC</t>
        </is>
      </c>
      <c r="I1237" s="340" t="n">
        <v>0.38</v>
      </c>
      <c r="J1237" s="334" t="n">
        <v>0.06</v>
      </c>
      <c r="K1237" s="334" t="n">
        <v>0.155714</v>
      </c>
      <c r="L1237" s="334" t="inlineStr">
        <is>
          <t>PENDENTE</t>
        </is>
      </c>
    </row>
    <row r="1238" ht="15" customHeight="1" s="290">
      <c r="A1238" s="296" t="inlineStr">
        <is>
          <t>TETEU</t>
        </is>
      </c>
      <c r="B1238" s="296" t="inlineStr">
        <is>
          <t>AGUA</t>
        </is>
      </c>
      <c r="C1238" s="296" t="inlineStr">
        <is>
          <t>T-331</t>
        </is>
      </c>
      <c r="D1238" s="349" t="inlineStr">
        <is>
          <t>PV 18</t>
        </is>
      </c>
      <c r="E1238" s="349" t="inlineStr">
        <is>
          <t>PV 19</t>
        </is>
      </c>
      <c r="F1238" s="349" t="n">
        <v>0.44</v>
      </c>
      <c r="G1238" s="349" t="inlineStr">
        <is>
          <t>200</t>
        </is>
      </c>
      <c r="H1238" s="349" t="inlineStr">
        <is>
          <t>Tubo PVC</t>
        </is>
      </c>
      <c r="I1238" s="345" t="n">
        <v>0.6</v>
      </c>
      <c r="J1238" s="349" t="n">
        <v>0.21</v>
      </c>
      <c r="K1238" s="349" t="n">
        <v>3.662045</v>
      </c>
      <c r="L1238" s="349" t="inlineStr">
        <is>
          <t>PENDENTE</t>
        </is>
      </c>
    </row>
    <row r="1239" ht="15" customHeight="1" s="290">
      <c r="A1239" s="295" t="inlineStr">
        <is>
          <t>TETEU</t>
        </is>
      </c>
      <c r="B1239" s="295" t="inlineStr">
        <is>
          <t>AGUA</t>
        </is>
      </c>
      <c r="C1239" s="295" t="inlineStr">
        <is>
          <t>T-332</t>
        </is>
      </c>
      <c r="D1239" s="334" t="inlineStr">
        <is>
          <t>PV 12</t>
        </is>
      </c>
      <c r="E1239" s="334" t="inlineStr">
        <is>
          <t>PV 11</t>
        </is>
      </c>
      <c r="F1239" s="334" t="n">
        <v>0.4</v>
      </c>
      <c r="G1239" s="334" t="inlineStr">
        <is>
          <t>200</t>
        </is>
      </c>
      <c r="H1239" s="334" t="inlineStr">
        <is>
          <t>Tubo PVC</t>
        </is>
      </c>
      <c r="I1239" s="340" t="n">
        <v>0.6</v>
      </c>
      <c r="J1239" s="334" t="n">
        <v>0.19</v>
      </c>
      <c r="K1239" s="334" t="n">
        <v>6.4655</v>
      </c>
      <c r="L1239" s="334" t="inlineStr">
        <is>
          <t>PENDENTE</t>
        </is>
      </c>
    </row>
    <row r="1240" ht="15" customHeight="1" s="290">
      <c r="A1240" s="296" t="inlineStr">
        <is>
          <t>TETEU</t>
        </is>
      </c>
      <c r="B1240" s="296" t="inlineStr">
        <is>
          <t>AGUA</t>
        </is>
      </c>
      <c r="C1240" s="296" t="inlineStr">
        <is>
          <t>T-333</t>
        </is>
      </c>
      <c r="D1240" s="349" t="inlineStr">
        <is>
          <t>PV 11</t>
        </is>
      </c>
      <c r="E1240" s="349" t="inlineStr">
        <is>
          <t>PV 12</t>
        </is>
      </c>
      <c r="F1240" s="349" t="n">
        <v>0.44</v>
      </c>
      <c r="G1240" s="349" t="inlineStr">
        <is>
          <t>200</t>
        </is>
      </c>
      <c r="H1240" s="349" t="inlineStr">
        <is>
          <t>Tubo PVC</t>
        </is>
      </c>
      <c r="I1240" s="345" t="n">
        <v>0.6</v>
      </c>
      <c r="J1240" s="349" t="n">
        <v>0.21</v>
      </c>
      <c r="K1240" s="349" t="n">
        <v>5.877727</v>
      </c>
      <c r="L1240" s="349" t="inlineStr">
        <is>
          <t>PENDENTE</t>
        </is>
      </c>
    </row>
    <row r="1241" ht="15" customHeight="1" s="290">
      <c r="A1241" s="295" t="inlineStr">
        <is>
          <t>TETEU</t>
        </is>
      </c>
      <c r="B1241" s="295" t="inlineStr">
        <is>
          <t>AGUA</t>
        </is>
      </c>
      <c r="C1241" s="295" t="inlineStr">
        <is>
          <t>T-334</t>
        </is>
      </c>
      <c r="D1241" s="334" t="inlineStr">
        <is>
          <t>PV 09</t>
        </is>
      </c>
      <c r="E1241" s="334" t="inlineStr">
        <is>
          <t>PI 267</t>
        </is>
      </c>
      <c r="F1241" s="334" t="n">
        <v>0.31</v>
      </c>
      <c r="G1241" s="334" t="inlineStr">
        <is>
          <t>200</t>
        </is>
      </c>
      <c r="H1241" s="334" t="inlineStr">
        <is>
          <t>Tubo PVC</t>
        </is>
      </c>
      <c r="I1241" s="340" t="n">
        <v>0.6</v>
      </c>
      <c r="J1241" s="334" t="n">
        <v>0.15</v>
      </c>
      <c r="K1241" s="334" t="n">
        <v>4.545161</v>
      </c>
      <c r="L1241" s="334" t="inlineStr">
        <is>
          <t>PENDENTE</t>
        </is>
      </c>
    </row>
    <row r="1242" ht="15" customHeight="1" s="290">
      <c r="A1242" s="296" t="inlineStr">
        <is>
          <t>TETEU</t>
        </is>
      </c>
      <c r="B1242" s="296" t="inlineStr">
        <is>
          <t>AGUA</t>
        </is>
      </c>
      <c r="C1242" s="296" t="inlineStr">
        <is>
          <t>T-335</t>
        </is>
      </c>
      <c r="D1242" s="349" t="inlineStr">
        <is>
          <t>PV 08</t>
        </is>
      </c>
      <c r="E1242" s="349" t="inlineStr">
        <is>
          <t>PV 09</t>
        </is>
      </c>
      <c r="F1242" s="349" t="n">
        <v>0.29</v>
      </c>
      <c r="G1242" s="349" t="inlineStr">
        <is>
          <t>200</t>
        </is>
      </c>
      <c r="H1242" s="349" t="inlineStr">
        <is>
          <t>Tubo PVC</t>
        </is>
      </c>
      <c r="I1242" s="345" t="n">
        <v>0.6</v>
      </c>
      <c r="J1242" s="349" t="n">
        <v>0.14</v>
      </c>
      <c r="K1242" s="349" t="n">
        <v>10.746897</v>
      </c>
      <c r="L1242" s="349" t="inlineStr">
        <is>
          <t>PENDENTE</t>
        </is>
      </c>
    </row>
    <row r="1243" ht="15" customHeight="1" s="290">
      <c r="A1243" s="295" t="inlineStr">
        <is>
          <t>TETEU</t>
        </is>
      </c>
      <c r="B1243" s="295" t="inlineStr">
        <is>
          <t>AGUA</t>
        </is>
      </c>
      <c r="C1243" s="295" t="inlineStr">
        <is>
          <t>T-336</t>
        </is>
      </c>
      <c r="D1243" s="334" t="inlineStr">
        <is>
          <t>PV 06</t>
        </is>
      </c>
      <c r="E1243" s="334" t="inlineStr">
        <is>
          <t>PI 264</t>
        </is>
      </c>
      <c r="F1243" s="334" t="n">
        <v>0.3</v>
      </c>
      <c r="G1243" s="334" t="inlineStr">
        <is>
          <t>200</t>
        </is>
      </c>
      <c r="H1243" s="334" t="inlineStr">
        <is>
          <t>Tubo PVC</t>
        </is>
      </c>
      <c r="I1243" s="340" t="n">
        <v>0.59</v>
      </c>
      <c r="J1243" s="334" t="n">
        <v>0.14</v>
      </c>
      <c r="K1243" s="334" t="n">
        <v>8.786</v>
      </c>
      <c r="L1243" s="334" t="inlineStr">
        <is>
          <t>PENDENTE</t>
        </is>
      </c>
    </row>
    <row r="1244" ht="15" customHeight="1" s="290">
      <c r="A1244" s="296" t="inlineStr">
        <is>
          <t>TETEU</t>
        </is>
      </c>
      <c r="B1244" s="296" t="inlineStr">
        <is>
          <t>AGUA</t>
        </is>
      </c>
      <c r="C1244" s="296" t="inlineStr">
        <is>
          <t>T-337</t>
        </is>
      </c>
      <c r="D1244" s="349" t="inlineStr">
        <is>
          <t>PI 268</t>
        </is>
      </c>
      <c r="E1244" s="349" t="inlineStr">
        <is>
          <t>PI 270</t>
        </is>
      </c>
      <c r="F1244" s="349" t="n">
        <v>0.53</v>
      </c>
      <c r="G1244" s="349" t="inlineStr">
        <is>
          <t>200</t>
        </is>
      </c>
      <c r="H1244" s="349" t="inlineStr">
        <is>
          <t>Tubo PVC</t>
        </is>
      </c>
      <c r="I1244" s="345" t="n">
        <v>0.6</v>
      </c>
      <c r="J1244" s="349" t="n">
        <v>0.25</v>
      </c>
      <c r="K1244" s="349" t="n">
        <v>6.83566</v>
      </c>
      <c r="L1244" s="349" t="inlineStr">
        <is>
          <t>PENDENTE</t>
        </is>
      </c>
    </row>
    <row r="1245" ht="15" customHeight="1" s="290">
      <c r="A1245" s="295" t="inlineStr">
        <is>
          <t>TETEU</t>
        </is>
      </c>
      <c r="B1245" s="295" t="inlineStr">
        <is>
          <t>AGUA</t>
        </is>
      </c>
      <c r="C1245" s="295" t="inlineStr">
        <is>
          <t>T-338</t>
        </is>
      </c>
      <c r="D1245" s="334" t="inlineStr">
        <is>
          <t>PI 267</t>
        </is>
      </c>
      <c r="E1245" s="334" t="inlineStr">
        <is>
          <t>PV 10</t>
        </is>
      </c>
      <c r="F1245" s="334" t="n">
        <v>0.47</v>
      </c>
      <c r="G1245" s="334" t="inlineStr">
        <is>
          <t>200</t>
        </is>
      </c>
      <c r="H1245" s="334" t="inlineStr">
        <is>
          <t>Tubo PVC</t>
        </is>
      </c>
      <c r="I1245" s="340" t="n">
        <v>0.6</v>
      </c>
      <c r="J1245" s="334" t="n">
        <v>0.23</v>
      </c>
      <c r="K1245" s="334" t="n">
        <v>0.874681</v>
      </c>
      <c r="L1245" s="334" t="inlineStr">
        <is>
          <t>PENDENTE</t>
        </is>
      </c>
    </row>
    <row r="1246" ht="15" customHeight="1" s="290">
      <c r="A1246" s="296" t="inlineStr">
        <is>
          <t>TETEU</t>
        </is>
      </c>
      <c r="B1246" s="296" t="inlineStr">
        <is>
          <t>AGUA</t>
        </is>
      </c>
      <c r="C1246" s="296" t="inlineStr">
        <is>
          <t>T-339</t>
        </is>
      </c>
      <c r="D1246" s="349" t="inlineStr">
        <is>
          <t>PI 266</t>
        </is>
      </c>
      <c r="E1246" s="349" t="inlineStr">
        <is>
          <t>PI 267</t>
        </is>
      </c>
      <c r="F1246" s="349" t="n">
        <v>0.24</v>
      </c>
      <c r="G1246" s="349" t="inlineStr">
        <is>
          <t>200</t>
        </is>
      </c>
      <c r="H1246" s="349" t="inlineStr">
        <is>
          <t>Tubo PVC</t>
        </is>
      </c>
      <c r="I1246" s="345" t="n">
        <v>0.6</v>
      </c>
      <c r="J1246" s="349" t="n">
        <v>0.12</v>
      </c>
      <c r="K1246" s="349" t="n">
        <v>9.485417</v>
      </c>
      <c r="L1246" s="349" t="inlineStr">
        <is>
          <t>PENDENTE</t>
        </is>
      </c>
    </row>
    <row r="1247" ht="15" customHeight="1" s="290">
      <c r="A1247" s="295" t="inlineStr">
        <is>
          <t>TETEU</t>
        </is>
      </c>
      <c r="B1247" s="295" t="inlineStr">
        <is>
          <t>AGUA</t>
        </is>
      </c>
      <c r="C1247" s="295" t="inlineStr">
        <is>
          <t>T-340</t>
        </is>
      </c>
      <c r="D1247" s="334" t="inlineStr">
        <is>
          <t>PI 262</t>
        </is>
      </c>
      <c r="E1247" s="334" t="inlineStr">
        <is>
          <t>PI 263</t>
        </is>
      </c>
      <c r="F1247" s="334" t="n">
        <v>0.51</v>
      </c>
      <c r="G1247" s="334" t="inlineStr">
        <is>
          <t>200</t>
        </is>
      </c>
      <c r="H1247" s="334" t="inlineStr">
        <is>
          <t>Tubo PVC</t>
        </is>
      </c>
      <c r="I1247" s="340" t="n">
        <v>0.6</v>
      </c>
      <c r="J1247" s="334" t="n">
        <v>0.24</v>
      </c>
      <c r="K1247" s="334" t="n">
        <v>1.31098</v>
      </c>
      <c r="L1247" s="334" t="inlineStr">
        <is>
          <t>PENDENTE</t>
        </is>
      </c>
    </row>
    <row r="1248" ht="15" customHeight="1" s="290">
      <c r="A1248" s="296" t="inlineStr">
        <is>
          <t>TETEU</t>
        </is>
      </c>
      <c r="B1248" s="296" t="inlineStr">
        <is>
          <t>AGUA</t>
        </is>
      </c>
      <c r="C1248" s="296" t="inlineStr">
        <is>
          <t>T-341</t>
        </is>
      </c>
      <c r="D1248" s="349" t="inlineStr">
        <is>
          <t>PI 259</t>
        </is>
      </c>
      <c r="E1248" s="349" t="inlineStr">
        <is>
          <t>PI 258</t>
        </is>
      </c>
      <c r="F1248" s="349" t="n">
        <v>0.45</v>
      </c>
      <c r="G1248" s="349" t="inlineStr">
        <is>
          <t>200</t>
        </is>
      </c>
      <c r="H1248" s="349" t="inlineStr">
        <is>
          <t>Tubo PVC</t>
        </is>
      </c>
      <c r="I1248" s="345" t="n">
        <v>0.6</v>
      </c>
      <c r="J1248" s="349" t="n">
        <v>0.22</v>
      </c>
      <c r="K1248" s="349" t="n">
        <v>4.061778</v>
      </c>
      <c r="L1248" s="349" t="inlineStr">
        <is>
          <t>PENDENTE</t>
        </is>
      </c>
    </row>
    <row r="1249" ht="15" customHeight="1" s="290">
      <c r="A1249" s="295" t="inlineStr">
        <is>
          <t>TETEU</t>
        </is>
      </c>
      <c r="B1249" s="295" t="inlineStr">
        <is>
          <t>AGUA</t>
        </is>
      </c>
      <c r="C1249" s="295" t="inlineStr">
        <is>
          <t>T-342</t>
        </is>
      </c>
      <c r="D1249" s="334" t="inlineStr">
        <is>
          <t>PI 258</t>
        </is>
      </c>
      <c r="E1249" s="334" t="inlineStr">
        <is>
          <t>PI 259</t>
        </is>
      </c>
      <c r="F1249" s="334" t="n">
        <v>0.41</v>
      </c>
      <c r="G1249" s="334" t="inlineStr">
        <is>
          <t>200</t>
        </is>
      </c>
      <c r="H1249" s="334" t="inlineStr">
        <is>
          <t>Tubo PVC</t>
        </is>
      </c>
      <c r="I1249" s="340" t="n">
        <v>0.6</v>
      </c>
      <c r="J1249" s="334" t="n">
        <v>0.2</v>
      </c>
      <c r="K1249" s="334" t="n">
        <v>4.458049</v>
      </c>
      <c r="L1249" s="334" t="inlineStr">
        <is>
          <t>PENDENTE</t>
        </is>
      </c>
    </row>
    <row r="1250" ht="15" customHeight="1" s="290">
      <c r="A1250" s="296" t="inlineStr">
        <is>
          <t>TETEU</t>
        </is>
      </c>
      <c r="B1250" s="296" t="inlineStr">
        <is>
          <t>AGUA</t>
        </is>
      </c>
      <c r="C1250" s="296" t="inlineStr">
        <is>
          <t>T-343</t>
        </is>
      </c>
      <c r="D1250" s="349" t="inlineStr">
        <is>
          <t>PI 257</t>
        </is>
      </c>
      <c r="E1250" s="349" t="inlineStr">
        <is>
          <t>PI 258</t>
        </is>
      </c>
      <c r="F1250" s="349" t="n">
        <v>0.31</v>
      </c>
      <c r="G1250" s="349" t="inlineStr">
        <is>
          <t>200</t>
        </is>
      </c>
      <c r="H1250" s="349" t="inlineStr">
        <is>
          <t>Tubo PVC</t>
        </is>
      </c>
      <c r="I1250" s="345" t="n">
        <v>0.6</v>
      </c>
      <c r="J1250" s="349" t="n">
        <v>0.15</v>
      </c>
      <c r="K1250" s="349" t="n">
        <v>5.873871</v>
      </c>
      <c r="L1250" s="349" t="inlineStr">
        <is>
          <t>PENDENTE</t>
        </is>
      </c>
    </row>
    <row r="1251" ht="15" customHeight="1" s="290">
      <c r="A1251" s="295" t="inlineStr">
        <is>
          <t>TETEU</t>
        </is>
      </c>
      <c r="B1251" s="295" t="inlineStr">
        <is>
          <t>AGUA</t>
        </is>
      </c>
      <c r="C1251" s="295" t="inlineStr">
        <is>
          <t>T-344</t>
        </is>
      </c>
      <c r="D1251" s="334" t="inlineStr">
        <is>
          <t>PI 256</t>
        </is>
      </c>
      <c r="E1251" s="334" t="inlineStr">
        <is>
          <t>PI 225</t>
        </is>
      </c>
      <c r="F1251" s="334" t="n">
        <v>0.31</v>
      </c>
      <c r="G1251" s="334" t="inlineStr">
        <is>
          <t>200</t>
        </is>
      </c>
      <c r="H1251" s="334" t="inlineStr">
        <is>
          <t>Tubo PVC</t>
        </is>
      </c>
      <c r="I1251" s="340" t="n">
        <v>0.6</v>
      </c>
      <c r="J1251" s="334" t="n">
        <v>0.15</v>
      </c>
      <c r="K1251" s="334" t="n">
        <v>17.700645</v>
      </c>
      <c r="L1251" s="334" t="inlineStr">
        <is>
          <t>PENDENTE</t>
        </is>
      </c>
    </row>
    <row r="1252" ht="15" customHeight="1" s="290">
      <c r="A1252" s="296" t="inlineStr">
        <is>
          <t>TETEU</t>
        </is>
      </c>
      <c r="B1252" s="296" t="inlineStr">
        <is>
          <t>AGUA</t>
        </is>
      </c>
      <c r="C1252" s="296" t="inlineStr">
        <is>
          <t>T-345</t>
        </is>
      </c>
      <c r="D1252" s="349" t="inlineStr">
        <is>
          <t>PI 253</t>
        </is>
      </c>
      <c r="E1252" s="349" t="inlineStr">
        <is>
          <t>PI 119</t>
        </is>
      </c>
      <c r="F1252" s="349" t="n">
        <v>0.3</v>
      </c>
      <c r="G1252" s="349" t="inlineStr">
        <is>
          <t>200</t>
        </is>
      </c>
      <c r="H1252" s="349" t="inlineStr">
        <is>
          <t>Tubo PVC</t>
        </is>
      </c>
      <c r="I1252" s="345" t="n">
        <v>0.6</v>
      </c>
      <c r="J1252" s="349" t="n">
        <v>0.14</v>
      </c>
      <c r="K1252" s="349" t="n">
        <v>2.517667</v>
      </c>
      <c r="L1252" s="349" t="inlineStr">
        <is>
          <t>PENDENTE</t>
        </is>
      </c>
    </row>
    <row r="1253" ht="15" customHeight="1" s="290">
      <c r="A1253" s="295" t="inlineStr">
        <is>
          <t>TETEU</t>
        </is>
      </c>
      <c r="B1253" s="295" t="inlineStr">
        <is>
          <t>AGUA</t>
        </is>
      </c>
      <c r="C1253" s="295" t="inlineStr">
        <is>
          <t>T-346</t>
        </is>
      </c>
      <c r="D1253" s="334" t="inlineStr">
        <is>
          <t>PI 231</t>
        </is>
      </c>
      <c r="E1253" s="334" t="inlineStr">
        <is>
          <t>PI 229</t>
        </is>
      </c>
      <c r="F1253" s="334" t="n">
        <v>0.37</v>
      </c>
      <c r="G1253" s="334" t="inlineStr">
        <is>
          <t>200</t>
        </is>
      </c>
      <c r="H1253" s="334" t="inlineStr">
        <is>
          <t>Tubo PVC</t>
        </is>
      </c>
      <c r="I1253" s="340" t="n">
        <v>0.6</v>
      </c>
      <c r="J1253" s="334" t="n">
        <v>0.18</v>
      </c>
      <c r="K1253" s="334" t="n">
        <v>3.445405</v>
      </c>
      <c r="L1253" s="334" t="inlineStr">
        <is>
          <t>PENDENTE</t>
        </is>
      </c>
    </row>
    <row r="1254" ht="15" customHeight="1" s="290">
      <c r="A1254" s="296" t="inlineStr">
        <is>
          <t>TETEU</t>
        </is>
      </c>
      <c r="B1254" s="296" t="inlineStr">
        <is>
          <t>AGUA</t>
        </is>
      </c>
      <c r="C1254" s="296" t="inlineStr">
        <is>
          <t>T-347</t>
        </is>
      </c>
      <c r="D1254" s="349" t="inlineStr">
        <is>
          <t>PI 229</t>
        </is>
      </c>
      <c r="E1254" s="349" t="inlineStr">
        <is>
          <t>PI 251</t>
        </is>
      </c>
      <c r="F1254" s="349" t="n">
        <v>0.38</v>
      </c>
      <c r="G1254" s="349" t="inlineStr">
        <is>
          <t>200</t>
        </is>
      </c>
      <c r="H1254" s="349" t="inlineStr">
        <is>
          <t>Tubo PVC</t>
        </is>
      </c>
      <c r="I1254" s="345" t="n">
        <v>0.6</v>
      </c>
      <c r="J1254" s="349" t="n">
        <v>0.18</v>
      </c>
      <c r="K1254" s="349" t="n">
        <v>0.418158</v>
      </c>
      <c r="L1254" s="349" t="inlineStr">
        <is>
          <t>PENDENTE</t>
        </is>
      </c>
    </row>
    <row r="1255" ht="15" customHeight="1" s="290">
      <c r="A1255" s="295" t="inlineStr">
        <is>
          <t>TETEU</t>
        </is>
      </c>
      <c r="B1255" s="295" t="inlineStr">
        <is>
          <t>AGUA</t>
        </is>
      </c>
      <c r="C1255" s="295" t="inlineStr">
        <is>
          <t>T-348</t>
        </is>
      </c>
      <c r="D1255" s="334" t="inlineStr">
        <is>
          <t>PI 246</t>
        </is>
      </c>
      <c r="E1255" s="334" t="inlineStr">
        <is>
          <t>PI 245</t>
        </is>
      </c>
      <c r="F1255" s="334" t="n">
        <v>0.38</v>
      </c>
      <c r="G1255" s="334" t="inlineStr">
        <is>
          <t>200</t>
        </is>
      </c>
      <c r="H1255" s="334" t="inlineStr">
        <is>
          <t>Tubo PVC</t>
        </is>
      </c>
      <c r="I1255" s="340" t="n">
        <v>0.6</v>
      </c>
      <c r="J1255" s="334" t="n">
        <v>0.18</v>
      </c>
      <c r="K1255" s="334" t="n">
        <v>12.564737</v>
      </c>
      <c r="L1255" s="334" t="inlineStr">
        <is>
          <t>PENDENTE</t>
        </is>
      </c>
    </row>
    <row r="1256" ht="15" customHeight="1" s="290">
      <c r="A1256" s="296" t="inlineStr">
        <is>
          <t>TETEU</t>
        </is>
      </c>
      <c r="B1256" s="296" t="inlineStr">
        <is>
          <t>AGUA</t>
        </is>
      </c>
      <c r="C1256" s="296" t="inlineStr">
        <is>
          <t>T-349</t>
        </is>
      </c>
      <c r="D1256" s="349" t="inlineStr">
        <is>
          <t>PI 242</t>
        </is>
      </c>
      <c r="E1256" s="349" t="inlineStr">
        <is>
          <t>PI 241</t>
        </is>
      </c>
      <c r="F1256" s="349" t="n">
        <v>0.47</v>
      </c>
      <c r="G1256" s="349" t="inlineStr">
        <is>
          <t>200</t>
        </is>
      </c>
      <c r="H1256" s="349" t="inlineStr">
        <is>
          <t>Tubo PVC</t>
        </is>
      </c>
      <c r="I1256" s="345" t="n">
        <v>0.57</v>
      </c>
      <c r="J1256" s="349" t="n">
        <v>0.21</v>
      </c>
      <c r="K1256" s="349" t="n">
        <v>0.07446800000000001</v>
      </c>
      <c r="L1256" s="349" t="inlineStr">
        <is>
          <t>PENDENTE</t>
        </is>
      </c>
    </row>
    <row r="1257" ht="15" customHeight="1" s="290">
      <c r="A1257" s="295" t="inlineStr">
        <is>
          <t>TETEU</t>
        </is>
      </c>
      <c r="B1257" s="295" t="inlineStr">
        <is>
          <t>AGUA</t>
        </is>
      </c>
      <c r="C1257" s="295" t="inlineStr">
        <is>
          <t>T-350</t>
        </is>
      </c>
      <c r="D1257" s="334" t="inlineStr">
        <is>
          <t>PI 237</t>
        </is>
      </c>
      <c r="E1257" s="334" t="inlineStr">
        <is>
          <t>PI 238</t>
        </is>
      </c>
      <c r="F1257" s="334" t="n">
        <v>0.36</v>
      </c>
      <c r="G1257" s="334" t="inlineStr">
        <is>
          <t>200</t>
        </is>
      </c>
      <c r="H1257" s="334" t="inlineStr">
        <is>
          <t>Tubo PVC</t>
        </is>
      </c>
      <c r="I1257" s="340" t="n">
        <v>0.6</v>
      </c>
      <c r="J1257" s="334" t="n">
        <v>0.17</v>
      </c>
      <c r="K1257" s="334" t="n">
        <v>7.569722</v>
      </c>
      <c r="L1257" s="334" t="inlineStr">
        <is>
          <t>PENDENTE</t>
        </is>
      </c>
    </row>
    <row r="1258" ht="15" customHeight="1" s="290">
      <c r="A1258" s="296" t="inlineStr">
        <is>
          <t>TETEU</t>
        </is>
      </c>
      <c r="B1258" s="296" t="inlineStr">
        <is>
          <t>AGUA</t>
        </is>
      </c>
      <c r="C1258" s="296" t="inlineStr">
        <is>
          <t>T-351</t>
        </is>
      </c>
      <c r="D1258" s="349" t="inlineStr">
        <is>
          <t>PI 236</t>
        </is>
      </c>
      <c r="E1258" s="349" t="inlineStr">
        <is>
          <t>PI 235</t>
        </is>
      </c>
      <c r="F1258" s="349" t="n">
        <v>0.31</v>
      </c>
      <c r="G1258" s="349" t="inlineStr">
        <is>
          <t>200</t>
        </is>
      </c>
      <c r="H1258" s="349" t="inlineStr">
        <is>
          <t>Tubo PVC</t>
        </is>
      </c>
      <c r="I1258" s="345" t="n">
        <v>0.54</v>
      </c>
      <c r="J1258" s="349" t="n">
        <v>0.13</v>
      </c>
      <c r="K1258" s="349" t="n">
        <v>0.174194</v>
      </c>
      <c r="L1258" s="349" t="inlineStr">
        <is>
          <t>PENDENTE</t>
        </is>
      </c>
    </row>
    <row r="1259" ht="15" customHeight="1" s="290">
      <c r="A1259" s="295" t="inlineStr">
        <is>
          <t>TETEU</t>
        </is>
      </c>
      <c r="B1259" s="295" t="inlineStr">
        <is>
          <t>AGUA</t>
        </is>
      </c>
      <c r="C1259" s="295" t="inlineStr">
        <is>
          <t>T-352</t>
        </is>
      </c>
      <c r="D1259" s="334" t="inlineStr">
        <is>
          <t>PI 219</t>
        </is>
      </c>
      <c r="E1259" s="334" t="inlineStr">
        <is>
          <t>PI 220</t>
        </is>
      </c>
      <c r="F1259" s="334" t="n">
        <v>0.26</v>
      </c>
      <c r="G1259" s="334" t="inlineStr">
        <is>
          <t>200</t>
        </is>
      </c>
      <c r="H1259" s="334" t="inlineStr">
        <is>
          <t>Tubo PVC</t>
        </is>
      </c>
      <c r="I1259" s="340" t="n">
        <v>0.6</v>
      </c>
      <c r="J1259" s="334" t="n">
        <v>0.12</v>
      </c>
      <c r="K1259" s="334" t="n">
        <v>11.545385</v>
      </c>
      <c r="L1259" s="334" t="inlineStr">
        <is>
          <t>PENDENTE</t>
        </is>
      </c>
    </row>
    <row r="1260" ht="15" customHeight="1" s="290">
      <c r="A1260" s="296" t="inlineStr">
        <is>
          <t>TETEU</t>
        </is>
      </c>
      <c r="B1260" s="296" t="inlineStr">
        <is>
          <t>AGUA</t>
        </is>
      </c>
      <c r="C1260" s="296" t="inlineStr">
        <is>
          <t>T-353</t>
        </is>
      </c>
      <c r="D1260" s="349" t="inlineStr">
        <is>
          <t>PI 218</t>
        </is>
      </c>
      <c r="E1260" s="349" t="inlineStr">
        <is>
          <t>PI 219</t>
        </is>
      </c>
      <c r="F1260" s="349" t="n">
        <v>0.26</v>
      </c>
      <c r="G1260" s="349" t="inlineStr">
        <is>
          <t>200</t>
        </is>
      </c>
      <c r="H1260" s="349" t="inlineStr">
        <is>
          <t>Tubo PVC</t>
        </is>
      </c>
      <c r="I1260" s="345" t="n">
        <v>0.6</v>
      </c>
      <c r="J1260" s="349" t="n">
        <v>0.12</v>
      </c>
      <c r="K1260" s="349" t="n">
        <v>9.545769</v>
      </c>
      <c r="L1260" s="349" t="inlineStr">
        <is>
          <t>PENDENTE</t>
        </is>
      </c>
    </row>
    <row r="1261" ht="15" customHeight="1" s="290">
      <c r="A1261" s="295" t="inlineStr">
        <is>
          <t>TETEU</t>
        </is>
      </c>
      <c r="B1261" s="295" t="inlineStr">
        <is>
          <t>AGUA</t>
        </is>
      </c>
      <c r="C1261" s="295" t="inlineStr">
        <is>
          <t>T-354</t>
        </is>
      </c>
      <c r="D1261" s="334" t="inlineStr">
        <is>
          <t>PI 217</t>
        </is>
      </c>
      <c r="E1261" s="334" t="inlineStr">
        <is>
          <t>PI 218</t>
        </is>
      </c>
      <c r="F1261" s="334" t="n">
        <v>0.29</v>
      </c>
      <c r="G1261" s="334" t="inlineStr">
        <is>
          <t>200</t>
        </is>
      </c>
      <c r="H1261" s="334" t="inlineStr">
        <is>
          <t>Tubo PVC</t>
        </is>
      </c>
      <c r="I1261" s="340" t="n">
        <v>0.6</v>
      </c>
      <c r="J1261" s="334" t="n">
        <v>0.14</v>
      </c>
      <c r="K1261" s="334" t="n">
        <v>7.835862</v>
      </c>
      <c r="L1261" s="334" t="inlineStr">
        <is>
          <t>PENDENTE</t>
        </is>
      </c>
    </row>
    <row r="1262" ht="15" customHeight="1" s="290">
      <c r="A1262" s="296" t="inlineStr">
        <is>
          <t>TETEU</t>
        </is>
      </c>
      <c r="B1262" s="296" t="inlineStr">
        <is>
          <t>AGUA</t>
        </is>
      </c>
      <c r="C1262" s="296" t="inlineStr">
        <is>
          <t>T-355</t>
        </is>
      </c>
      <c r="D1262" s="349" t="inlineStr">
        <is>
          <t>PI 211</t>
        </is>
      </c>
      <c r="E1262" s="349" t="inlineStr">
        <is>
          <t>PI 209</t>
        </is>
      </c>
      <c r="F1262" s="349" t="n">
        <v>0.45</v>
      </c>
      <c r="G1262" s="349" t="inlineStr">
        <is>
          <t>200</t>
        </is>
      </c>
      <c r="H1262" s="349" t="inlineStr">
        <is>
          <t>Tubo PVC</t>
        </is>
      </c>
      <c r="I1262" s="345" t="n">
        <v>1.88</v>
      </c>
      <c r="J1262" s="349" t="n">
        <v>0.68</v>
      </c>
      <c r="K1262" s="349" t="n">
        <v>0.125333</v>
      </c>
      <c r="L1262" s="349" t="inlineStr">
        <is>
          <t>PENDENTE</t>
        </is>
      </c>
    </row>
    <row r="1263" ht="15" customHeight="1" s="290">
      <c r="A1263" s="295" t="inlineStr">
        <is>
          <t>TETEU</t>
        </is>
      </c>
      <c r="B1263" s="295" t="inlineStr">
        <is>
          <t>AGUA</t>
        </is>
      </c>
      <c r="C1263" s="295" t="inlineStr">
        <is>
          <t>T-356</t>
        </is>
      </c>
      <c r="D1263" s="334" t="inlineStr">
        <is>
          <t>PI 200</t>
        </is>
      </c>
      <c r="E1263" s="334" t="inlineStr">
        <is>
          <t>PI 201</t>
        </is>
      </c>
      <c r="F1263" s="334" t="n">
        <v>0.24</v>
      </c>
      <c r="G1263" s="334" t="inlineStr">
        <is>
          <t>200</t>
        </is>
      </c>
      <c r="H1263" s="334" t="inlineStr">
        <is>
          <t>Tubo PVC</t>
        </is>
      </c>
      <c r="I1263" s="340" t="n">
        <v>0.6</v>
      </c>
      <c r="J1263" s="334" t="n">
        <v>0.12</v>
      </c>
      <c r="K1263" s="334" t="n">
        <v>5.1725</v>
      </c>
      <c r="L1263" s="334" t="inlineStr">
        <is>
          <t>PENDENTE</t>
        </is>
      </c>
    </row>
    <row r="1264" ht="15" customHeight="1" s="290">
      <c r="A1264" s="296" t="inlineStr">
        <is>
          <t>TETEU</t>
        </is>
      </c>
      <c r="B1264" s="296" t="inlineStr">
        <is>
          <t>AGUA</t>
        </is>
      </c>
      <c r="C1264" s="296" t="inlineStr">
        <is>
          <t>T-357</t>
        </is>
      </c>
      <c r="D1264" s="349" t="inlineStr">
        <is>
          <t>PI 198</t>
        </is>
      </c>
      <c r="E1264" s="349" t="inlineStr">
        <is>
          <t>PI 197</t>
        </is>
      </c>
      <c r="F1264" s="349" t="n">
        <v>0.27</v>
      </c>
      <c r="G1264" s="349" t="inlineStr">
        <is>
          <t>200</t>
        </is>
      </c>
      <c r="H1264" s="349" t="inlineStr">
        <is>
          <t>Tubo PVC</t>
        </is>
      </c>
      <c r="I1264" s="345" t="n">
        <v>0.6</v>
      </c>
      <c r="J1264" s="349" t="n">
        <v>0.13</v>
      </c>
      <c r="K1264" s="349" t="n">
        <v>4.854815</v>
      </c>
      <c r="L1264" s="349" t="inlineStr">
        <is>
          <t>PENDENTE</t>
        </is>
      </c>
    </row>
    <row r="1265" ht="15" customHeight="1" s="290">
      <c r="A1265" s="295" t="inlineStr">
        <is>
          <t>TETEU</t>
        </is>
      </c>
      <c r="B1265" s="295" t="inlineStr">
        <is>
          <t>AGUA</t>
        </is>
      </c>
      <c r="C1265" s="295" t="inlineStr">
        <is>
          <t>T-358</t>
        </is>
      </c>
      <c r="D1265" s="334" t="inlineStr">
        <is>
          <t>PI 195</t>
        </is>
      </c>
      <c r="E1265" s="334" t="inlineStr">
        <is>
          <t>PV 27</t>
        </is>
      </c>
      <c r="F1265" s="334" t="n">
        <v>0.22</v>
      </c>
      <c r="G1265" s="334" t="inlineStr">
        <is>
          <t>200</t>
        </is>
      </c>
      <c r="H1265" s="334" t="inlineStr">
        <is>
          <t>Tubo PVC</t>
        </is>
      </c>
      <c r="I1265" s="340" t="n">
        <v>0.6</v>
      </c>
      <c r="J1265" s="334" t="n">
        <v>0.11</v>
      </c>
      <c r="K1265" s="334" t="n">
        <v>3.671364</v>
      </c>
      <c r="L1265" s="334" t="inlineStr">
        <is>
          <t>PENDENTE</t>
        </is>
      </c>
    </row>
    <row r="1266" ht="15" customHeight="1" s="290">
      <c r="A1266" s="296" t="inlineStr">
        <is>
          <t>TETEU</t>
        </is>
      </c>
      <c r="B1266" s="296" t="inlineStr">
        <is>
          <t>AGUA</t>
        </is>
      </c>
      <c r="C1266" s="296" t="inlineStr">
        <is>
          <t>T-359</t>
        </is>
      </c>
      <c r="D1266" s="349" t="inlineStr">
        <is>
          <t>PI 02</t>
        </is>
      </c>
      <c r="E1266" s="349" t="inlineStr">
        <is>
          <t>PI 01</t>
        </is>
      </c>
      <c r="F1266" s="349" t="n">
        <v>1.89</v>
      </c>
      <c r="G1266" s="349" t="inlineStr">
        <is>
          <t>200</t>
        </is>
      </c>
      <c r="H1266" s="349" t="inlineStr">
        <is>
          <t>Tubo PVC</t>
        </is>
      </c>
      <c r="I1266" s="345" t="n">
        <v>0.6</v>
      </c>
      <c r="J1266" s="349" t="n">
        <v>0.91</v>
      </c>
      <c r="K1266" s="349" t="n">
        <v>3.053915</v>
      </c>
      <c r="L1266" s="349" t="inlineStr">
        <is>
          <t>PENDENTE</t>
        </is>
      </c>
    </row>
    <row r="1267" ht="15" customHeight="1" s="290">
      <c r="A1267" s="295" t="inlineStr">
        <is>
          <t>TETEU</t>
        </is>
      </c>
      <c r="B1267" s="295" t="inlineStr">
        <is>
          <t>AGUA</t>
        </is>
      </c>
      <c r="C1267" s="295" t="inlineStr">
        <is>
          <t>T-360</t>
        </is>
      </c>
      <c r="D1267" s="334" t="inlineStr">
        <is>
          <t>PV 24</t>
        </is>
      </c>
      <c r="E1267" s="334" t="inlineStr">
        <is>
          <t>PV 25</t>
        </is>
      </c>
      <c r="F1267" s="334" t="n">
        <v>0.54</v>
      </c>
      <c r="G1267" s="334" t="inlineStr">
        <is>
          <t>200</t>
        </is>
      </c>
      <c r="H1267" s="334" t="inlineStr">
        <is>
          <t>Tubo PVC</t>
        </is>
      </c>
      <c r="I1267" s="340" t="n">
        <v>0.6</v>
      </c>
      <c r="J1267" s="334" t="n">
        <v>0.26</v>
      </c>
      <c r="K1267" s="334" t="n">
        <v>7.717407</v>
      </c>
      <c r="L1267" s="334" t="inlineStr">
        <is>
          <t>PENDENTE</t>
        </is>
      </c>
    </row>
    <row r="1268" ht="15" customHeight="1" s="290">
      <c r="A1268" s="296" t="inlineStr">
        <is>
          <t>TETEU</t>
        </is>
      </c>
      <c r="B1268" s="296" t="inlineStr">
        <is>
          <t>AGUA</t>
        </is>
      </c>
      <c r="C1268" s="296" t="inlineStr">
        <is>
          <t>T-361</t>
        </is>
      </c>
      <c r="D1268" s="349" t="inlineStr">
        <is>
          <t>PV 30</t>
        </is>
      </c>
      <c r="E1268" s="349" t="inlineStr">
        <is>
          <t>PI 224</t>
        </is>
      </c>
      <c r="F1268" s="349" t="n">
        <v>0.5</v>
      </c>
      <c r="G1268" s="349" t="inlineStr">
        <is>
          <t>200</t>
        </is>
      </c>
      <c r="H1268" s="349" t="inlineStr">
        <is>
          <t>Tubo PVC</t>
        </is>
      </c>
      <c r="I1268" s="345" t="n">
        <v>0.6</v>
      </c>
      <c r="J1268" s="349" t="n">
        <v>0.24</v>
      </c>
      <c r="K1268" s="349" t="n">
        <v>2.8286</v>
      </c>
      <c r="L1268" s="349" t="inlineStr">
        <is>
          <t>PENDENTE</t>
        </is>
      </c>
    </row>
    <row r="1269" ht="15" customHeight="1" s="290">
      <c r="A1269" s="295" t="inlineStr">
        <is>
          <t>TETEU</t>
        </is>
      </c>
      <c r="B1269" s="295" t="inlineStr">
        <is>
          <t>AGUA</t>
        </is>
      </c>
      <c r="C1269" s="295" t="inlineStr">
        <is>
          <t>T-362</t>
        </is>
      </c>
      <c r="D1269" s="334" t="inlineStr">
        <is>
          <t>PV 29</t>
        </is>
      </c>
      <c r="E1269" s="334" t="inlineStr">
        <is>
          <t>PI 223</t>
        </is>
      </c>
      <c r="F1269" s="334" t="n">
        <v>0.57</v>
      </c>
      <c r="G1269" s="334" t="inlineStr">
        <is>
          <t>200</t>
        </is>
      </c>
      <c r="H1269" s="334" t="inlineStr">
        <is>
          <t>Tubo PVC</t>
        </is>
      </c>
      <c r="I1269" s="340" t="n">
        <v>0.48</v>
      </c>
      <c r="J1269" s="334" t="n">
        <v>0.22</v>
      </c>
      <c r="K1269" s="334" t="n">
        <v>0.503158</v>
      </c>
      <c r="L1269" s="334" t="inlineStr">
        <is>
          <t>PENDENTE</t>
        </is>
      </c>
    </row>
    <row r="1270" ht="15" customHeight="1" s="290">
      <c r="A1270" s="296" t="inlineStr">
        <is>
          <t>TETEU</t>
        </is>
      </c>
      <c r="B1270" s="296" t="inlineStr">
        <is>
          <t>AGUA</t>
        </is>
      </c>
      <c r="C1270" s="296" t="inlineStr">
        <is>
          <t>T-363</t>
        </is>
      </c>
      <c r="D1270" s="349" t="inlineStr">
        <is>
          <t>PI 222</t>
        </is>
      </c>
      <c r="E1270" s="349" t="inlineStr">
        <is>
          <t>PI 223</t>
        </is>
      </c>
      <c r="F1270" s="349" t="n">
        <v>0.9</v>
      </c>
      <c r="G1270" s="349" t="inlineStr">
        <is>
          <t>200</t>
        </is>
      </c>
      <c r="H1270" s="349" t="inlineStr">
        <is>
          <t>Tubo PVC</t>
        </is>
      </c>
      <c r="I1270" s="345" t="n">
        <v>0.5</v>
      </c>
      <c r="J1270" s="349" t="n">
        <v>0.36</v>
      </c>
      <c r="K1270" s="349" t="n">
        <v>1.721889</v>
      </c>
      <c r="L1270" s="349" t="inlineStr">
        <is>
          <t>PENDENTE</t>
        </is>
      </c>
    </row>
    <row r="1271" ht="15" customHeight="1" s="290">
      <c r="A1271" s="295" t="inlineStr">
        <is>
          <t>TETEU</t>
        </is>
      </c>
      <c r="B1271" s="295" t="inlineStr">
        <is>
          <t>AGUA</t>
        </is>
      </c>
      <c r="C1271" s="295" t="inlineStr">
        <is>
          <t>T-364</t>
        </is>
      </c>
      <c r="D1271" s="334" t="inlineStr">
        <is>
          <t>PV 27</t>
        </is>
      </c>
      <c r="E1271" s="334" t="inlineStr">
        <is>
          <t>PI 211</t>
        </is>
      </c>
      <c r="F1271" s="334" t="n">
        <v>0.3</v>
      </c>
      <c r="G1271" s="334" t="inlineStr">
        <is>
          <t>200</t>
        </is>
      </c>
      <c r="H1271" s="334" t="inlineStr">
        <is>
          <t>Tubo PVC</t>
        </is>
      </c>
      <c r="I1271" s="340" t="n">
        <v>1.27</v>
      </c>
      <c r="J1271" s="334" t="n">
        <v>0.31</v>
      </c>
      <c r="K1271" s="334" t="n">
        <v>4.244</v>
      </c>
      <c r="L1271" s="334" t="inlineStr">
        <is>
          <t>PENDENTE</t>
        </is>
      </c>
    </row>
    <row r="1272" ht="15" customHeight="1" s="290">
      <c r="A1272" s="296" t="inlineStr">
        <is>
          <t>TETEU</t>
        </is>
      </c>
      <c r="B1272" s="296" t="inlineStr">
        <is>
          <t>AGUA</t>
        </is>
      </c>
      <c r="C1272" s="296" t="inlineStr">
        <is>
          <t>T-365</t>
        </is>
      </c>
      <c r="D1272" s="349" t="inlineStr">
        <is>
          <t>PV 22</t>
        </is>
      </c>
      <c r="E1272" s="349" t="inlineStr">
        <is>
          <t>PV 23</t>
        </is>
      </c>
      <c r="F1272" s="349" t="n">
        <v>0.25</v>
      </c>
      <c r="G1272" s="349" t="inlineStr">
        <is>
          <t>200</t>
        </is>
      </c>
      <c r="H1272" s="349" t="inlineStr">
        <is>
          <t>Tubo PVC</t>
        </is>
      </c>
      <c r="I1272" s="345" t="n">
        <v>0.38</v>
      </c>
      <c r="J1272" s="349" t="n">
        <v>0.08</v>
      </c>
      <c r="K1272" s="349" t="n">
        <v>8.058</v>
      </c>
      <c r="L1272" s="349" t="inlineStr">
        <is>
          <t>PENDENTE</t>
        </is>
      </c>
    </row>
    <row r="1273" ht="15" customHeight="1" s="290">
      <c r="A1273" s="295" t="inlineStr">
        <is>
          <t>TETEU</t>
        </is>
      </c>
      <c r="B1273" s="295" t="inlineStr">
        <is>
          <t>AGUA</t>
        </is>
      </c>
      <c r="C1273" s="295" t="inlineStr">
        <is>
          <t>T-366</t>
        </is>
      </c>
      <c r="D1273" s="334" t="inlineStr">
        <is>
          <t>PV 21</t>
        </is>
      </c>
      <c r="E1273" s="334" t="inlineStr">
        <is>
          <t>PV 22</t>
        </is>
      </c>
      <c r="F1273" s="334" t="n">
        <v>0.21</v>
      </c>
      <c r="G1273" s="334" t="inlineStr">
        <is>
          <t>200</t>
        </is>
      </c>
      <c r="H1273" s="334" t="inlineStr">
        <is>
          <t>Tubo PVC</t>
        </is>
      </c>
      <c r="I1273" s="340" t="n">
        <v>0.38</v>
      </c>
      <c r="J1273" s="334" t="n">
        <v>0.06</v>
      </c>
      <c r="K1273" s="334" t="n">
        <v>0.155714</v>
      </c>
      <c r="L1273" s="334" t="inlineStr">
        <is>
          <t>PENDENTE</t>
        </is>
      </c>
    </row>
    <row r="1274" ht="15" customHeight="1" s="290">
      <c r="A1274" s="296" t="inlineStr">
        <is>
          <t>TETEU</t>
        </is>
      </c>
      <c r="B1274" s="296" t="inlineStr">
        <is>
          <t>AGUA</t>
        </is>
      </c>
      <c r="C1274" s="296" t="inlineStr">
        <is>
          <t>T-367</t>
        </is>
      </c>
      <c r="D1274" s="349" t="inlineStr">
        <is>
          <t>PV 18</t>
        </is>
      </c>
      <c r="E1274" s="349" t="inlineStr">
        <is>
          <t>PV 19</t>
        </is>
      </c>
      <c r="F1274" s="349" t="n">
        <v>0.44</v>
      </c>
      <c r="G1274" s="349" t="inlineStr">
        <is>
          <t>200</t>
        </is>
      </c>
      <c r="H1274" s="349" t="inlineStr">
        <is>
          <t>Tubo PVC</t>
        </is>
      </c>
      <c r="I1274" s="345" t="n">
        <v>0.6</v>
      </c>
      <c r="J1274" s="349" t="n">
        <v>0.21</v>
      </c>
      <c r="K1274" s="349" t="n">
        <v>3.662045</v>
      </c>
      <c r="L1274" s="349" t="inlineStr">
        <is>
          <t>PENDENTE</t>
        </is>
      </c>
    </row>
    <row r="1275" ht="15" customHeight="1" s="290">
      <c r="A1275" s="295" t="inlineStr">
        <is>
          <t>TETEU</t>
        </is>
      </c>
      <c r="B1275" s="295" t="inlineStr">
        <is>
          <t>AGUA</t>
        </is>
      </c>
      <c r="C1275" s="295" t="inlineStr">
        <is>
          <t>T-368</t>
        </is>
      </c>
      <c r="D1275" s="334" t="inlineStr">
        <is>
          <t>PV 12</t>
        </is>
      </c>
      <c r="E1275" s="334" t="inlineStr">
        <is>
          <t>PV 11</t>
        </is>
      </c>
      <c r="F1275" s="334" t="n">
        <v>0.4</v>
      </c>
      <c r="G1275" s="334" t="inlineStr">
        <is>
          <t>200</t>
        </is>
      </c>
      <c r="H1275" s="334" t="inlineStr">
        <is>
          <t>Tubo PVC</t>
        </is>
      </c>
      <c r="I1275" s="340" t="n">
        <v>0.6</v>
      </c>
      <c r="J1275" s="334" t="n">
        <v>0.19</v>
      </c>
      <c r="K1275" s="334" t="n">
        <v>6.4655</v>
      </c>
      <c r="L1275" s="334" t="inlineStr">
        <is>
          <t>PENDENTE</t>
        </is>
      </c>
    </row>
    <row r="1276" ht="15" customHeight="1" s="290">
      <c r="A1276" s="296" t="inlineStr">
        <is>
          <t>TETEU</t>
        </is>
      </c>
      <c r="B1276" s="296" t="inlineStr">
        <is>
          <t>AGUA</t>
        </is>
      </c>
      <c r="C1276" s="296" t="inlineStr">
        <is>
          <t>T-369</t>
        </is>
      </c>
      <c r="D1276" s="349" t="inlineStr">
        <is>
          <t>PV 11</t>
        </is>
      </c>
      <c r="E1276" s="349" t="inlineStr">
        <is>
          <t>PV 12</t>
        </is>
      </c>
      <c r="F1276" s="349" t="n">
        <v>0.44</v>
      </c>
      <c r="G1276" s="349" t="inlineStr">
        <is>
          <t>200</t>
        </is>
      </c>
      <c r="H1276" s="349" t="inlineStr">
        <is>
          <t>Tubo PVC</t>
        </is>
      </c>
      <c r="I1276" s="345" t="n">
        <v>0.6</v>
      </c>
      <c r="J1276" s="349" t="n">
        <v>0.21</v>
      </c>
      <c r="K1276" s="349" t="n">
        <v>5.877727</v>
      </c>
      <c r="L1276" s="349" t="inlineStr">
        <is>
          <t>PENDENTE</t>
        </is>
      </c>
    </row>
    <row r="1277" ht="15" customHeight="1" s="290">
      <c r="A1277" s="295" t="inlineStr">
        <is>
          <t>TETEU</t>
        </is>
      </c>
      <c r="B1277" s="295" t="inlineStr">
        <is>
          <t>AGUA</t>
        </is>
      </c>
      <c r="C1277" s="295" t="inlineStr">
        <is>
          <t>T-370</t>
        </is>
      </c>
      <c r="D1277" s="334" t="inlineStr">
        <is>
          <t>PV 09</t>
        </is>
      </c>
      <c r="E1277" s="334" t="inlineStr">
        <is>
          <t>PI 267</t>
        </is>
      </c>
      <c r="F1277" s="334" t="n">
        <v>0.31</v>
      </c>
      <c r="G1277" s="334" t="inlineStr">
        <is>
          <t>200</t>
        </is>
      </c>
      <c r="H1277" s="334" t="inlineStr">
        <is>
          <t>Tubo PVC</t>
        </is>
      </c>
      <c r="I1277" s="340" t="n">
        <v>0.6</v>
      </c>
      <c r="J1277" s="334" t="n">
        <v>0.15</v>
      </c>
      <c r="K1277" s="334" t="n">
        <v>4.545161</v>
      </c>
      <c r="L1277" s="334" t="inlineStr">
        <is>
          <t>PENDENTE</t>
        </is>
      </c>
    </row>
    <row r="1278" ht="15" customHeight="1" s="290">
      <c r="A1278" s="296" t="inlineStr">
        <is>
          <t>TETEU</t>
        </is>
      </c>
      <c r="B1278" s="296" t="inlineStr">
        <is>
          <t>AGUA</t>
        </is>
      </c>
      <c r="C1278" s="296" t="inlineStr">
        <is>
          <t>T-371</t>
        </is>
      </c>
      <c r="D1278" s="349" t="inlineStr">
        <is>
          <t>PV 08</t>
        </is>
      </c>
      <c r="E1278" s="349" t="inlineStr">
        <is>
          <t>PV 09</t>
        </is>
      </c>
      <c r="F1278" s="349" t="n">
        <v>0.29</v>
      </c>
      <c r="G1278" s="349" t="inlineStr">
        <is>
          <t>200</t>
        </is>
      </c>
      <c r="H1278" s="349" t="inlineStr">
        <is>
          <t>Tubo PVC</t>
        </is>
      </c>
      <c r="I1278" s="345" t="n">
        <v>0.6</v>
      </c>
      <c r="J1278" s="349" t="n">
        <v>0.14</v>
      </c>
      <c r="K1278" s="349" t="n">
        <v>10.746897</v>
      </c>
      <c r="L1278" s="349" t="inlineStr">
        <is>
          <t>PENDENTE</t>
        </is>
      </c>
    </row>
    <row r="1279" ht="15" customHeight="1" s="290">
      <c r="A1279" s="295" t="inlineStr">
        <is>
          <t>TETEU</t>
        </is>
      </c>
      <c r="B1279" s="295" t="inlineStr">
        <is>
          <t>AGUA</t>
        </is>
      </c>
      <c r="C1279" s="295" t="inlineStr">
        <is>
          <t>T-372</t>
        </is>
      </c>
      <c r="D1279" s="334" t="inlineStr">
        <is>
          <t>PV 06</t>
        </is>
      </c>
      <c r="E1279" s="334" t="inlineStr">
        <is>
          <t>PI 264</t>
        </is>
      </c>
      <c r="F1279" s="334" t="n">
        <v>0.3</v>
      </c>
      <c r="G1279" s="334" t="inlineStr">
        <is>
          <t>200</t>
        </is>
      </c>
      <c r="H1279" s="334" t="inlineStr">
        <is>
          <t>Tubo PVC</t>
        </is>
      </c>
      <c r="I1279" s="340" t="n">
        <v>0.59</v>
      </c>
      <c r="J1279" s="334" t="n">
        <v>0.14</v>
      </c>
      <c r="K1279" s="334" t="n">
        <v>8.786</v>
      </c>
      <c r="L1279" s="334" t="inlineStr">
        <is>
          <t>PENDENTE</t>
        </is>
      </c>
    </row>
    <row r="1280" ht="15" customHeight="1" s="290">
      <c r="A1280" s="296" t="inlineStr">
        <is>
          <t>TETEU</t>
        </is>
      </c>
      <c r="B1280" s="296" t="inlineStr">
        <is>
          <t>AGUA</t>
        </is>
      </c>
      <c r="C1280" s="296" t="inlineStr">
        <is>
          <t>T-373</t>
        </is>
      </c>
      <c r="D1280" s="349" t="inlineStr">
        <is>
          <t>PI 268</t>
        </is>
      </c>
      <c r="E1280" s="349" t="inlineStr">
        <is>
          <t>PI 270</t>
        </is>
      </c>
      <c r="F1280" s="349" t="n">
        <v>0.53</v>
      </c>
      <c r="G1280" s="349" t="inlineStr">
        <is>
          <t>200</t>
        </is>
      </c>
      <c r="H1280" s="349" t="inlineStr">
        <is>
          <t>Tubo PVC</t>
        </is>
      </c>
      <c r="I1280" s="345" t="n">
        <v>0.6</v>
      </c>
      <c r="J1280" s="349" t="n">
        <v>0.25</v>
      </c>
      <c r="K1280" s="349" t="n">
        <v>6.83566</v>
      </c>
      <c r="L1280" s="349" t="inlineStr">
        <is>
          <t>PENDENTE</t>
        </is>
      </c>
    </row>
    <row r="1281" ht="15" customHeight="1" s="290">
      <c r="A1281" s="295" t="inlineStr">
        <is>
          <t>TETEU</t>
        </is>
      </c>
      <c r="B1281" s="295" t="inlineStr">
        <is>
          <t>AGUA</t>
        </is>
      </c>
      <c r="C1281" s="295" t="inlineStr">
        <is>
          <t>T-374</t>
        </is>
      </c>
      <c r="D1281" s="334" t="inlineStr">
        <is>
          <t>PI 267</t>
        </is>
      </c>
      <c r="E1281" s="334" t="inlineStr">
        <is>
          <t>PV 10</t>
        </is>
      </c>
      <c r="F1281" s="334" t="n">
        <v>0.47</v>
      </c>
      <c r="G1281" s="334" t="inlineStr">
        <is>
          <t>200</t>
        </is>
      </c>
      <c r="H1281" s="334" t="inlineStr">
        <is>
          <t>Tubo PVC</t>
        </is>
      </c>
      <c r="I1281" s="340" t="n">
        <v>0.6</v>
      </c>
      <c r="J1281" s="334" t="n">
        <v>0.23</v>
      </c>
      <c r="K1281" s="334" t="n">
        <v>0.874681</v>
      </c>
      <c r="L1281" s="334" t="inlineStr">
        <is>
          <t>PENDENTE</t>
        </is>
      </c>
    </row>
    <row r="1282" ht="15" customHeight="1" s="290">
      <c r="A1282" s="296" t="inlineStr">
        <is>
          <t>TETEU</t>
        </is>
      </c>
      <c r="B1282" s="296" t="inlineStr">
        <is>
          <t>AGUA</t>
        </is>
      </c>
      <c r="C1282" s="296" t="inlineStr">
        <is>
          <t>T-375</t>
        </is>
      </c>
      <c r="D1282" s="349" t="inlineStr">
        <is>
          <t>PI 266</t>
        </is>
      </c>
      <c r="E1282" s="349" t="inlineStr">
        <is>
          <t>PI 267</t>
        </is>
      </c>
      <c r="F1282" s="349" t="n">
        <v>0.24</v>
      </c>
      <c r="G1282" s="349" t="inlineStr">
        <is>
          <t>200</t>
        </is>
      </c>
      <c r="H1282" s="349" t="inlineStr">
        <is>
          <t>Tubo PVC</t>
        </is>
      </c>
      <c r="I1282" s="345" t="n">
        <v>0.6</v>
      </c>
      <c r="J1282" s="349" t="n">
        <v>0.12</v>
      </c>
      <c r="K1282" s="349" t="n">
        <v>9.485417</v>
      </c>
      <c r="L1282" s="349" t="inlineStr">
        <is>
          <t>PENDENTE</t>
        </is>
      </c>
    </row>
    <row r="1283" ht="15" customHeight="1" s="290">
      <c r="A1283" s="295" t="inlineStr">
        <is>
          <t>TETEU</t>
        </is>
      </c>
      <c r="B1283" s="295" t="inlineStr">
        <is>
          <t>AGUA</t>
        </is>
      </c>
      <c r="C1283" s="295" t="inlineStr">
        <is>
          <t>T-376</t>
        </is>
      </c>
      <c r="D1283" s="334" t="inlineStr">
        <is>
          <t>PI 262</t>
        </is>
      </c>
      <c r="E1283" s="334" t="inlineStr">
        <is>
          <t>PI 263</t>
        </is>
      </c>
      <c r="F1283" s="334" t="n">
        <v>0.51</v>
      </c>
      <c r="G1283" s="334" t="inlineStr">
        <is>
          <t>200</t>
        </is>
      </c>
      <c r="H1283" s="334" t="inlineStr">
        <is>
          <t>Tubo PVC</t>
        </is>
      </c>
      <c r="I1283" s="340" t="n">
        <v>0.6</v>
      </c>
      <c r="J1283" s="334" t="n">
        <v>0.24</v>
      </c>
      <c r="K1283" s="334" t="n">
        <v>1.31098</v>
      </c>
      <c r="L1283" s="334" t="inlineStr">
        <is>
          <t>PENDENTE</t>
        </is>
      </c>
    </row>
    <row r="1284" ht="15" customHeight="1" s="290">
      <c r="A1284" s="296" t="inlineStr">
        <is>
          <t>TETEU</t>
        </is>
      </c>
      <c r="B1284" s="296" t="inlineStr">
        <is>
          <t>AGUA</t>
        </is>
      </c>
      <c r="C1284" s="296" t="inlineStr">
        <is>
          <t>T-377</t>
        </is>
      </c>
      <c r="D1284" s="349" t="inlineStr">
        <is>
          <t>PI 259</t>
        </is>
      </c>
      <c r="E1284" s="349" t="inlineStr">
        <is>
          <t>PI 258</t>
        </is>
      </c>
      <c r="F1284" s="349" t="n">
        <v>0.45</v>
      </c>
      <c r="G1284" s="349" t="inlineStr">
        <is>
          <t>200</t>
        </is>
      </c>
      <c r="H1284" s="349" t="inlineStr">
        <is>
          <t>Tubo PVC</t>
        </is>
      </c>
      <c r="I1284" s="345" t="n">
        <v>0.6</v>
      </c>
      <c r="J1284" s="349" t="n">
        <v>0.22</v>
      </c>
      <c r="K1284" s="349" t="n">
        <v>4.061778</v>
      </c>
      <c r="L1284" s="349" t="inlineStr">
        <is>
          <t>PENDENTE</t>
        </is>
      </c>
    </row>
    <row r="1285" ht="15" customHeight="1" s="290">
      <c r="A1285" s="295" t="inlineStr">
        <is>
          <t>TETEU</t>
        </is>
      </c>
      <c r="B1285" s="295" t="inlineStr">
        <is>
          <t>AGUA</t>
        </is>
      </c>
      <c r="C1285" s="295" t="inlineStr">
        <is>
          <t>T-378</t>
        </is>
      </c>
      <c r="D1285" s="334" t="inlineStr">
        <is>
          <t>PI 258</t>
        </is>
      </c>
      <c r="E1285" s="334" t="inlineStr">
        <is>
          <t>PI 259</t>
        </is>
      </c>
      <c r="F1285" s="334" t="n">
        <v>0.41</v>
      </c>
      <c r="G1285" s="334" t="inlineStr">
        <is>
          <t>200</t>
        </is>
      </c>
      <c r="H1285" s="334" t="inlineStr">
        <is>
          <t>Tubo PVC</t>
        </is>
      </c>
      <c r="I1285" s="340" t="n">
        <v>0.6</v>
      </c>
      <c r="J1285" s="334" t="n">
        <v>0.2</v>
      </c>
      <c r="K1285" s="334" t="n">
        <v>4.458049</v>
      </c>
      <c r="L1285" s="334" t="inlineStr">
        <is>
          <t>PENDENTE</t>
        </is>
      </c>
    </row>
    <row r="1286" ht="15" customHeight="1" s="290">
      <c r="A1286" s="296" t="inlineStr">
        <is>
          <t>TETEU</t>
        </is>
      </c>
      <c r="B1286" s="296" t="inlineStr">
        <is>
          <t>AGUA</t>
        </is>
      </c>
      <c r="C1286" s="296" t="inlineStr">
        <is>
          <t>T-379</t>
        </is>
      </c>
      <c r="D1286" s="349" t="inlineStr">
        <is>
          <t>PI 257</t>
        </is>
      </c>
      <c r="E1286" s="349" t="inlineStr">
        <is>
          <t>PI 258</t>
        </is>
      </c>
      <c r="F1286" s="349" t="n">
        <v>0.31</v>
      </c>
      <c r="G1286" s="349" t="inlineStr">
        <is>
          <t>200</t>
        </is>
      </c>
      <c r="H1286" s="349" t="inlineStr">
        <is>
          <t>Tubo PVC</t>
        </is>
      </c>
      <c r="I1286" s="345" t="n">
        <v>0.6</v>
      </c>
      <c r="J1286" s="349" t="n">
        <v>0.15</v>
      </c>
      <c r="K1286" s="349" t="n">
        <v>5.873871</v>
      </c>
      <c r="L1286" s="349" t="inlineStr">
        <is>
          <t>PENDENTE</t>
        </is>
      </c>
    </row>
    <row r="1287" ht="15" customHeight="1" s="290">
      <c r="A1287" s="295" t="inlineStr">
        <is>
          <t>TETEU</t>
        </is>
      </c>
      <c r="B1287" s="295" t="inlineStr">
        <is>
          <t>AGUA</t>
        </is>
      </c>
      <c r="C1287" s="295" t="inlineStr">
        <is>
          <t>T-380</t>
        </is>
      </c>
      <c r="D1287" s="334" t="inlineStr">
        <is>
          <t>PI 256</t>
        </is>
      </c>
      <c r="E1287" s="334" t="inlineStr">
        <is>
          <t>PI 225</t>
        </is>
      </c>
      <c r="F1287" s="334" t="n">
        <v>0.31</v>
      </c>
      <c r="G1287" s="334" t="inlineStr">
        <is>
          <t>200</t>
        </is>
      </c>
      <c r="H1287" s="334" t="inlineStr">
        <is>
          <t>Tubo PVC</t>
        </is>
      </c>
      <c r="I1287" s="340" t="n">
        <v>0.6</v>
      </c>
      <c r="J1287" s="334" t="n">
        <v>0.15</v>
      </c>
      <c r="K1287" s="334" t="n">
        <v>17.700645</v>
      </c>
      <c r="L1287" s="334" t="inlineStr">
        <is>
          <t>PENDENTE</t>
        </is>
      </c>
    </row>
    <row r="1288" ht="15" customHeight="1" s="290">
      <c r="A1288" s="296" t="inlineStr">
        <is>
          <t>TETEU</t>
        </is>
      </c>
      <c r="B1288" s="296" t="inlineStr">
        <is>
          <t>AGUA</t>
        </is>
      </c>
      <c r="C1288" s="296" t="inlineStr">
        <is>
          <t>T-381</t>
        </is>
      </c>
      <c r="D1288" s="349" t="inlineStr">
        <is>
          <t>PI 253</t>
        </is>
      </c>
      <c r="E1288" s="349" t="inlineStr">
        <is>
          <t>PI 119</t>
        </is>
      </c>
      <c r="F1288" s="349" t="n">
        <v>0.3</v>
      </c>
      <c r="G1288" s="349" t="inlineStr">
        <is>
          <t>200</t>
        </is>
      </c>
      <c r="H1288" s="349" t="inlineStr">
        <is>
          <t>Tubo PVC</t>
        </is>
      </c>
      <c r="I1288" s="345" t="n">
        <v>0.6</v>
      </c>
      <c r="J1288" s="349" t="n">
        <v>0.14</v>
      </c>
      <c r="K1288" s="349" t="n">
        <v>2.517667</v>
      </c>
      <c r="L1288" s="349" t="inlineStr">
        <is>
          <t>PENDENTE</t>
        </is>
      </c>
    </row>
    <row r="1289" ht="15" customHeight="1" s="290">
      <c r="A1289" s="295" t="inlineStr">
        <is>
          <t>TETEU</t>
        </is>
      </c>
      <c r="B1289" s="295" t="inlineStr">
        <is>
          <t>AGUA</t>
        </is>
      </c>
      <c r="C1289" s="295" t="inlineStr">
        <is>
          <t>T-382</t>
        </is>
      </c>
      <c r="D1289" s="334" t="inlineStr">
        <is>
          <t>PI 231</t>
        </is>
      </c>
      <c r="E1289" s="334" t="inlineStr">
        <is>
          <t>PI 229</t>
        </is>
      </c>
      <c r="F1289" s="334" t="n">
        <v>0.37</v>
      </c>
      <c r="G1289" s="334" t="inlineStr">
        <is>
          <t>200</t>
        </is>
      </c>
      <c r="H1289" s="334" t="inlineStr">
        <is>
          <t>Tubo PVC</t>
        </is>
      </c>
      <c r="I1289" s="340" t="n">
        <v>0.6</v>
      </c>
      <c r="J1289" s="334" t="n">
        <v>0.18</v>
      </c>
      <c r="K1289" s="334" t="n">
        <v>3.445405</v>
      </c>
      <c r="L1289" s="334" t="inlineStr">
        <is>
          <t>PENDENTE</t>
        </is>
      </c>
    </row>
    <row r="1290" ht="15" customHeight="1" s="290">
      <c r="A1290" s="296" t="inlineStr">
        <is>
          <t>TETEU</t>
        </is>
      </c>
      <c r="B1290" s="296" t="inlineStr">
        <is>
          <t>AGUA</t>
        </is>
      </c>
      <c r="C1290" s="296" t="inlineStr">
        <is>
          <t>T-383</t>
        </is>
      </c>
      <c r="D1290" s="349" t="inlineStr">
        <is>
          <t>PI 229</t>
        </is>
      </c>
      <c r="E1290" s="349" t="inlineStr">
        <is>
          <t>PI 251</t>
        </is>
      </c>
      <c r="F1290" s="349" t="n">
        <v>0.38</v>
      </c>
      <c r="G1290" s="349" t="inlineStr">
        <is>
          <t>200</t>
        </is>
      </c>
      <c r="H1290" s="349" t="inlineStr">
        <is>
          <t>Tubo PVC</t>
        </is>
      </c>
      <c r="I1290" s="345" t="n">
        <v>0.6</v>
      </c>
      <c r="J1290" s="349" t="n">
        <v>0.18</v>
      </c>
      <c r="K1290" s="349" t="n">
        <v>0.418158</v>
      </c>
      <c r="L1290" s="349" t="inlineStr">
        <is>
          <t>PENDENTE</t>
        </is>
      </c>
    </row>
    <row r="1291" ht="15" customHeight="1" s="290">
      <c r="A1291" s="295" t="inlineStr">
        <is>
          <t>TETEU</t>
        </is>
      </c>
      <c r="B1291" s="295" t="inlineStr">
        <is>
          <t>AGUA</t>
        </is>
      </c>
      <c r="C1291" s="295" t="inlineStr">
        <is>
          <t>T-384</t>
        </is>
      </c>
      <c r="D1291" s="334" t="inlineStr">
        <is>
          <t>PI 246</t>
        </is>
      </c>
      <c r="E1291" s="334" t="inlineStr">
        <is>
          <t>PI 245</t>
        </is>
      </c>
      <c r="F1291" s="334" t="n">
        <v>0.38</v>
      </c>
      <c r="G1291" s="334" t="inlineStr">
        <is>
          <t>200</t>
        </is>
      </c>
      <c r="H1291" s="334" t="inlineStr">
        <is>
          <t>Tubo PVC</t>
        </is>
      </c>
      <c r="I1291" s="340" t="n">
        <v>0.6</v>
      </c>
      <c r="J1291" s="334" t="n">
        <v>0.18</v>
      </c>
      <c r="K1291" s="334" t="n">
        <v>12.564737</v>
      </c>
      <c r="L1291" s="334" t="inlineStr">
        <is>
          <t>PENDENTE</t>
        </is>
      </c>
    </row>
    <row r="1292" ht="15" customHeight="1" s="290">
      <c r="A1292" s="296" t="inlineStr">
        <is>
          <t>TETEU</t>
        </is>
      </c>
      <c r="B1292" s="296" t="inlineStr">
        <is>
          <t>AGUA</t>
        </is>
      </c>
      <c r="C1292" s="296" t="inlineStr">
        <is>
          <t>T-385</t>
        </is>
      </c>
      <c r="D1292" s="349" t="inlineStr">
        <is>
          <t>PI 242</t>
        </is>
      </c>
      <c r="E1292" s="349" t="inlineStr">
        <is>
          <t>PI 241</t>
        </is>
      </c>
      <c r="F1292" s="349" t="n">
        <v>0.47</v>
      </c>
      <c r="G1292" s="349" t="inlineStr">
        <is>
          <t>200</t>
        </is>
      </c>
      <c r="H1292" s="349" t="inlineStr">
        <is>
          <t>Tubo PVC</t>
        </is>
      </c>
      <c r="I1292" s="345" t="n">
        <v>0.57</v>
      </c>
      <c r="J1292" s="349" t="n">
        <v>0.21</v>
      </c>
      <c r="K1292" s="349" t="n">
        <v>0.07446800000000001</v>
      </c>
      <c r="L1292" s="349" t="inlineStr">
        <is>
          <t>PENDENTE</t>
        </is>
      </c>
    </row>
    <row r="1293" ht="15" customHeight="1" s="290">
      <c r="A1293" s="295" t="inlineStr">
        <is>
          <t>TETEU</t>
        </is>
      </c>
      <c r="B1293" s="295" t="inlineStr">
        <is>
          <t>AGUA</t>
        </is>
      </c>
      <c r="C1293" s="295" t="inlineStr">
        <is>
          <t>T-386</t>
        </is>
      </c>
      <c r="D1293" s="334" t="inlineStr">
        <is>
          <t>PI 237</t>
        </is>
      </c>
      <c r="E1293" s="334" t="inlineStr">
        <is>
          <t>PI 238</t>
        </is>
      </c>
      <c r="F1293" s="334" t="n">
        <v>0.36</v>
      </c>
      <c r="G1293" s="334" t="inlineStr">
        <is>
          <t>200</t>
        </is>
      </c>
      <c r="H1293" s="334" t="inlineStr">
        <is>
          <t>Tubo PVC</t>
        </is>
      </c>
      <c r="I1293" s="340" t="n">
        <v>0.6</v>
      </c>
      <c r="J1293" s="334" t="n">
        <v>0.17</v>
      </c>
      <c r="K1293" s="334" t="n">
        <v>7.569722</v>
      </c>
      <c r="L1293" s="334" t="inlineStr">
        <is>
          <t>PENDENTE</t>
        </is>
      </c>
    </row>
    <row r="1294" ht="15" customHeight="1" s="290">
      <c r="A1294" s="296" t="inlineStr">
        <is>
          <t>TETEU</t>
        </is>
      </c>
      <c r="B1294" s="296" t="inlineStr">
        <is>
          <t>AGUA</t>
        </is>
      </c>
      <c r="C1294" s="296" t="inlineStr">
        <is>
          <t>T-387</t>
        </is>
      </c>
      <c r="D1294" s="349" t="inlineStr">
        <is>
          <t>PI 236</t>
        </is>
      </c>
      <c r="E1294" s="349" t="inlineStr">
        <is>
          <t>PI 235</t>
        </is>
      </c>
      <c r="F1294" s="349" t="n">
        <v>0.31</v>
      </c>
      <c r="G1294" s="349" t="inlineStr">
        <is>
          <t>200</t>
        </is>
      </c>
      <c r="H1294" s="349" t="inlineStr">
        <is>
          <t>Tubo PVC</t>
        </is>
      </c>
      <c r="I1294" s="345" t="n">
        <v>0.54</v>
      </c>
      <c r="J1294" s="349" t="n">
        <v>0.13</v>
      </c>
      <c r="K1294" s="349" t="n">
        <v>0.174194</v>
      </c>
      <c r="L1294" s="349" t="inlineStr">
        <is>
          <t>PENDENTE</t>
        </is>
      </c>
    </row>
    <row r="1295" ht="15" customHeight="1" s="290">
      <c r="A1295" s="295" t="inlineStr">
        <is>
          <t>TETEU</t>
        </is>
      </c>
      <c r="B1295" s="295" t="inlineStr">
        <is>
          <t>AGUA</t>
        </is>
      </c>
      <c r="C1295" s="295" t="inlineStr">
        <is>
          <t>T-388</t>
        </is>
      </c>
      <c r="D1295" s="334" t="inlineStr">
        <is>
          <t>PI 219</t>
        </is>
      </c>
      <c r="E1295" s="334" t="inlineStr">
        <is>
          <t>PI 220</t>
        </is>
      </c>
      <c r="F1295" s="334" t="n">
        <v>0.26</v>
      </c>
      <c r="G1295" s="334" t="inlineStr">
        <is>
          <t>200</t>
        </is>
      </c>
      <c r="H1295" s="334" t="inlineStr">
        <is>
          <t>Tubo PVC</t>
        </is>
      </c>
      <c r="I1295" s="340" t="n">
        <v>0.6</v>
      </c>
      <c r="J1295" s="334" t="n">
        <v>0.12</v>
      </c>
      <c r="K1295" s="334" t="n">
        <v>11.545385</v>
      </c>
      <c r="L1295" s="334" t="inlineStr">
        <is>
          <t>PENDENTE</t>
        </is>
      </c>
    </row>
    <row r="1296" ht="15" customHeight="1" s="290">
      <c r="A1296" s="296" t="inlineStr">
        <is>
          <t>TETEU</t>
        </is>
      </c>
      <c r="B1296" s="296" t="inlineStr">
        <is>
          <t>AGUA</t>
        </is>
      </c>
      <c r="C1296" s="296" t="inlineStr">
        <is>
          <t>T-389</t>
        </is>
      </c>
      <c r="D1296" s="349" t="inlineStr">
        <is>
          <t>PI 218</t>
        </is>
      </c>
      <c r="E1296" s="349" t="inlineStr">
        <is>
          <t>PI 219</t>
        </is>
      </c>
      <c r="F1296" s="349" t="n">
        <v>0.26</v>
      </c>
      <c r="G1296" s="349" t="inlineStr">
        <is>
          <t>200</t>
        </is>
      </c>
      <c r="H1296" s="349" t="inlineStr">
        <is>
          <t>Tubo PVC</t>
        </is>
      </c>
      <c r="I1296" s="345" t="n">
        <v>0.6</v>
      </c>
      <c r="J1296" s="349" t="n">
        <v>0.12</v>
      </c>
      <c r="K1296" s="349" t="n">
        <v>9.545769</v>
      </c>
      <c r="L1296" s="349" t="inlineStr">
        <is>
          <t>PENDENTE</t>
        </is>
      </c>
    </row>
    <row r="1297" ht="15" customHeight="1" s="290">
      <c r="A1297" s="295" t="inlineStr">
        <is>
          <t>TETEU</t>
        </is>
      </c>
      <c r="B1297" s="295" t="inlineStr">
        <is>
          <t>AGUA</t>
        </is>
      </c>
      <c r="C1297" s="295" t="inlineStr">
        <is>
          <t>T-390</t>
        </is>
      </c>
      <c r="D1297" s="334" t="inlineStr">
        <is>
          <t>PI 217</t>
        </is>
      </c>
      <c r="E1297" s="334" t="inlineStr">
        <is>
          <t>PI 218</t>
        </is>
      </c>
      <c r="F1297" s="334" t="n">
        <v>0.29</v>
      </c>
      <c r="G1297" s="334" t="inlineStr">
        <is>
          <t>200</t>
        </is>
      </c>
      <c r="H1297" s="334" t="inlineStr">
        <is>
          <t>Tubo PVC</t>
        </is>
      </c>
      <c r="I1297" s="340" t="n">
        <v>0.6</v>
      </c>
      <c r="J1297" s="334" t="n">
        <v>0.14</v>
      </c>
      <c r="K1297" s="334" t="n">
        <v>7.835862</v>
      </c>
      <c r="L1297" s="334" t="inlineStr">
        <is>
          <t>PENDENTE</t>
        </is>
      </c>
    </row>
    <row r="1298" ht="15" customHeight="1" s="290">
      <c r="A1298" s="296" t="inlineStr">
        <is>
          <t>TETEU</t>
        </is>
      </c>
      <c r="B1298" s="296" t="inlineStr">
        <is>
          <t>AGUA</t>
        </is>
      </c>
      <c r="C1298" s="296" t="inlineStr">
        <is>
          <t>T-391</t>
        </is>
      </c>
      <c r="D1298" s="349" t="inlineStr">
        <is>
          <t>PI 211</t>
        </is>
      </c>
      <c r="E1298" s="349" t="inlineStr">
        <is>
          <t>PI 209</t>
        </is>
      </c>
      <c r="F1298" s="349" t="n">
        <v>0.45</v>
      </c>
      <c r="G1298" s="349" t="inlineStr">
        <is>
          <t>200</t>
        </is>
      </c>
      <c r="H1298" s="349" t="inlineStr">
        <is>
          <t>Tubo PVC</t>
        </is>
      </c>
      <c r="I1298" s="345" t="n">
        <v>1.88</v>
      </c>
      <c r="J1298" s="349" t="n">
        <v>0.68</v>
      </c>
      <c r="K1298" s="349" t="n">
        <v>0.125333</v>
      </c>
      <c r="L1298" s="349" t="inlineStr">
        <is>
          <t>PENDENTE</t>
        </is>
      </c>
    </row>
    <row r="1299" ht="15" customHeight="1" s="290">
      <c r="A1299" s="295" t="inlineStr">
        <is>
          <t>TETEU</t>
        </is>
      </c>
      <c r="B1299" s="295" t="inlineStr">
        <is>
          <t>AGUA</t>
        </is>
      </c>
      <c r="C1299" s="295" t="inlineStr">
        <is>
          <t>T-392</t>
        </is>
      </c>
      <c r="D1299" s="334" t="inlineStr">
        <is>
          <t>PI 200</t>
        </is>
      </c>
      <c r="E1299" s="334" t="inlineStr">
        <is>
          <t>PI 201</t>
        </is>
      </c>
      <c r="F1299" s="334" t="n">
        <v>0.24</v>
      </c>
      <c r="G1299" s="334" t="inlineStr">
        <is>
          <t>200</t>
        </is>
      </c>
      <c r="H1299" s="334" t="inlineStr">
        <is>
          <t>Tubo PVC</t>
        </is>
      </c>
      <c r="I1299" s="340" t="n">
        <v>0.6</v>
      </c>
      <c r="J1299" s="334" t="n">
        <v>0.12</v>
      </c>
      <c r="K1299" s="334" t="n">
        <v>5.1725</v>
      </c>
      <c r="L1299" s="334" t="inlineStr">
        <is>
          <t>PENDENTE</t>
        </is>
      </c>
    </row>
    <row r="1300" ht="15" customHeight="1" s="290">
      <c r="A1300" s="296" t="inlineStr">
        <is>
          <t>TETEU</t>
        </is>
      </c>
      <c r="B1300" s="296" t="inlineStr">
        <is>
          <t>AGUA</t>
        </is>
      </c>
      <c r="C1300" s="296" t="inlineStr">
        <is>
          <t>T-393</t>
        </is>
      </c>
      <c r="D1300" s="349" t="inlineStr">
        <is>
          <t>PI 198</t>
        </is>
      </c>
      <c r="E1300" s="349" t="inlineStr">
        <is>
          <t>PI 197</t>
        </is>
      </c>
      <c r="F1300" s="349" t="n">
        <v>0.27</v>
      </c>
      <c r="G1300" s="349" t="inlineStr">
        <is>
          <t>200</t>
        </is>
      </c>
      <c r="H1300" s="349" t="inlineStr">
        <is>
          <t>Tubo PVC</t>
        </is>
      </c>
      <c r="I1300" s="345" t="n">
        <v>0.6</v>
      </c>
      <c r="J1300" s="349" t="n">
        <v>0.13</v>
      </c>
      <c r="K1300" s="349" t="n">
        <v>4.854815</v>
      </c>
      <c r="L1300" s="349" t="inlineStr">
        <is>
          <t>PENDENTE</t>
        </is>
      </c>
    </row>
    <row r="1301" ht="15" customHeight="1" s="290">
      <c r="A1301" s="295" t="inlineStr">
        <is>
          <t>TETEU</t>
        </is>
      </c>
      <c r="B1301" s="295" t="inlineStr">
        <is>
          <t>AGUA</t>
        </is>
      </c>
      <c r="C1301" s="295" t="inlineStr">
        <is>
          <t>T-394</t>
        </is>
      </c>
      <c r="D1301" s="334" t="inlineStr">
        <is>
          <t>PI 195</t>
        </is>
      </c>
      <c r="E1301" s="334" t="inlineStr">
        <is>
          <t>PV 27</t>
        </is>
      </c>
      <c r="F1301" s="334" t="n">
        <v>0.22</v>
      </c>
      <c r="G1301" s="334" t="inlineStr">
        <is>
          <t>200</t>
        </is>
      </c>
      <c r="H1301" s="334" t="inlineStr">
        <is>
          <t>Tubo PVC</t>
        </is>
      </c>
      <c r="I1301" s="340" t="n">
        <v>0.6</v>
      </c>
      <c r="J1301" s="334" t="n">
        <v>0.11</v>
      </c>
      <c r="K1301" s="334" t="n">
        <v>3.671364</v>
      </c>
      <c r="L1301" s="334" t="inlineStr">
        <is>
          <t>PENDENTE</t>
        </is>
      </c>
    </row>
    <row r="1302" ht="15" customHeight="1" s="290">
      <c r="A1302" s="296" t="inlineStr">
        <is>
          <t>TETEU</t>
        </is>
      </c>
      <c r="B1302" s="296" t="inlineStr">
        <is>
          <t>AGUA</t>
        </is>
      </c>
      <c r="C1302" s="296" t="inlineStr">
        <is>
          <t>T-395</t>
        </is>
      </c>
      <c r="D1302" s="349" t="inlineStr">
        <is>
          <t>PI 194</t>
        </is>
      </c>
      <c r="E1302" s="349" t="inlineStr">
        <is>
          <t>PI 208</t>
        </is>
      </c>
      <c r="F1302" s="349" t="n">
        <v>0.25</v>
      </c>
      <c r="G1302" s="349" t="inlineStr">
        <is>
          <t>200</t>
        </is>
      </c>
      <c r="H1302" s="349" t="inlineStr">
        <is>
          <t>Tubo PVC</t>
        </is>
      </c>
      <c r="I1302" s="345" t="n">
        <v>0.58</v>
      </c>
      <c r="J1302" s="349" t="n">
        <v>0.12</v>
      </c>
      <c r="K1302" s="349" t="n">
        <v>9.993600000000001</v>
      </c>
      <c r="L1302" s="349" t="inlineStr">
        <is>
          <t>PENDENTE</t>
        </is>
      </c>
    </row>
    <row r="1303" ht="15" customHeight="1" s="290">
      <c r="A1303" s="295" t="inlineStr">
        <is>
          <t>TETEU</t>
        </is>
      </c>
      <c r="B1303" s="295" t="inlineStr">
        <is>
          <t>AGUA</t>
        </is>
      </c>
      <c r="C1303" s="295" t="inlineStr">
        <is>
          <t>T-396</t>
        </is>
      </c>
      <c r="D1303" s="334" t="inlineStr">
        <is>
          <t>PI 187</t>
        </is>
      </c>
      <c r="E1303" s="334" t="inlineStr">
        <is>
          <t>PI 189</t>
        </is>
      </c>
      <c r="F1303" s="334" t="n">
        <v>0.21</v>
      </c>
      <c r="G1303" s="334" t="inlineStr">
        <is>
          <t>200</t>
        </is>
      </c>
      <c r="H1303" s="334" t="inlineStr">
        <is>
          <t>Tubo PVC</t>
        </is>
      </c>
      <c r="I1303" s="340" t="n">
        <v>0.6</v>
      </c>
      <c r="J1303" s="334" t="n">
        <v>0.1</v>
      </c>
      <c r="K1303" s="334" t="n">
        <v>16.243333</v>
      </c>
      <c r="L1303" s="334" t="inlineStr">
        <is>
          <t>PENDENTE</t>
        </is>
      </c>
    </row>
    <row r="1304" ht="15" customHeight="1" s="290">
      <c r="A1304" s="296" t="inlineStr">
        <is>
          <t>TETEU</t>
        </is>
      </c>
      <c r="B1304" s="296" t="inlineStr">
        <is>
          <t>AGUA</t>
        </is>
      </c>
      <c r="C1304" s="296" t="inlineStr">
        <is>
          <t>T-397</t>
        </is>
      </c>
      <c r="D1304" s="349" t="inlineStr">
        <is>
          <t>PI 171</t>
        </is>
      </c>
      <c r="E1304" s="349" t="inlineStr">
        <is>
          <t>PI 172</t>
        </is>
      </c>
      <c r="F1304" s="349" t="n">
        <v>0.22</v>
      </c>
      <c r="G1304" s="349" t="inlineStr">
        <is>
          <t>200</t>
        </is>
      </c>
      <c r="H1304" s="349" t="inlineStr">
        <is>
          <t>Tubo PVC</t>
        </is>
      </c>
      <c r="I1304" s="345" t="n">
        <v>0.6</v>
      </c>
      <c r="J1304" s="349" t="n">
        <v>0.11</v>
      </c>
      <c r="K1304" s="349" t="n">
        <v>9.831364000000001</v>
      </c>
      <c r="L1304" s="349" t="inlineStr">
        <is>
          <t>PENDENTE</t>
        </is>
      </c>
    </row>
    <row r="1305" ht="15" customHeight="1" s="290">
      <c r="A1305" s="295" t="inlineStr">
        <is>
          <t>TETEU</t>
        </is>
      </c>
      <c r="B1305" s="295" t="inlineStr">
        <is>
          <t>AGUA</t>
        </is>
      </c>
      <c r="C1305" s="295" t="inlineStr">
        <is>
          <t>T-398</t>
        </is>
      </c>
      <c r="D1305" s="334" t="inlineStr">
        <is>
          <t>PI 170</t>
        </is>
      </c>
      <c r="E1305" s="334" t="inlineStr">
        <is>
          <t>PI 207</t>
        </is>
      </c>
      <c r="F1305" s="334" t="n">
        <v>0.23</v>
      </c>
      <c r="G1305" s="334" t="inlineStr">
        <is>
          <t>200</t>
        </is>
      </c>
      <c r="H1305" s="334" t="inlineStr">
        <is>
          <t>Tubo PVC</t>
        </is>
      </c>
      <c r="I1305" s="340" t="n">
        <v>0.6</v>
      </c>
      <c r="J1305" s="334" t="n">
        <v>0.11</v>
      </c>
      <c r="K1305" s="334" t="n">
        <v>18.193043</v>
      </c>
      <c r="L1305" s="334" t="inlineStr">
        <is>
          <t>PENDENTE</t>
        </is>
      </c>
    </row>
    <row r="1306" ht="15" customHeight="1" s="290">
      <c r="A1306" s="296" t="inlineStr">
        <is>
          <t>TETEU</t>
        </is>
      </c>
      <c r="B1306" s="296" t="inlineStr">
        <is>
          <t>AGUA</t>
        </is>
      </c>
      <c r="C1306" s="296" t="inlineStr">
        <is>
          <t>T-399</t>
        </is>
      </c>
      <c r="D1306" s="349" t="inlineStr">
        <is>
          <t>PI 169</t>
        </is>
      </c>
      <c r="E1306" s="349" t="inlineStr">
        <is>
          <t>PI 168</t>
        </is>
      </c>
      <c r="F1306" s="349" t="n">
        <v>0.22</v>
      </c>
      <c r="G1306" s="349" t="inlineStr">
        <is>
          <t>200</t>
        </is>
      </c>
      <c r="H1306" s="349" t="inlineStr">
        <is>
          <t>Tubo PVC</t>
        </is>
      </c>
      <c r="I1306" s="345" t="n">
        <v>0.6</v>
      </c>
      <c r="J1306" s="349" t="n">
        <v>0.11</v>
      </c>
      <c r="K1306" s="349" t="n">
        <v>8.149091</v>
      </c>
      <c r="L1306" s="349" t="inlineStr">
        <is>
          <t>PENDENTE</t>
        </is>
      </c>
    </row>
    <row r="1307" ht="15" customHeight="1" s="290">
      <c r="A1307" s="295" t="inlineStr">
        <is>
          <t>TETEU</t>
        </is>
      </c>
      <c r="B1307" s="295" t="inlineStr">
        <is>
          <t>AGUA</t>
        </is>
      </c>
      <c r="C1307" s="295" t="inlineStr">
        <is>
          <t>T-400</t>
        </is>
      </c>
      <c r="D1307" s="334" t="inlineStr">
        <is>
          <t>PI 168</t>
        </is>
      </c>
      <c r="E1307" s="334" t="inlineStr">
        <is>
          <t>PI 169</t>
        </is>
      </c>
      <c r="F1307" s="334" t="n">
        <v>0.22</v>
      </c>
      <c r="G1307" s="334" t="inlineStr">
        <is>
          <t>200</t>
        </is>
      </c>
      <c r="H1307" s="334" t="inlineStr">
        <is>
          <t>Tubo PVC</t>
        </is>
      </c>
      <c r="I1307" s="340" t="n">
        <v>0.6</v>
      </c>
      <c r="J1307" s="334" t="n">
        <v>0.11</v>
      </c>
      <c r="K1307" s="334" t="n">
        <v>8.149091</v>
      </c>
      <c r="L1307" s="334" t="inlineStr">
        <is>
          <t>PENDENTE</t>
        </is>
      </c>
    </row>
    <row r="1308" ht="15" customHeight="1" s="290">
      <c r="A1308" s="296" t="inlineStr">
        <is>
          <t>TETEU</t>
        </is>
      </c>
      <c r="B1308" s="296" t="inlineStr">
        <is>
          <t>AGUA</t>
        </is>
      </c>
      <c r="C1308" s="296" t="inlineStr">
        <is>
          <t>T-401</t>
        </is>
      </c>
      <c r="D1308" s="349" t="inlineStr">
        <is>
          <t>PV 04</t>
        </is>
      </c>
      <c r="E1308" s="349" t="inlineStr">
        <is>
          <t>PV 05</t>
        </is>
      </c>
      <c r="F1308" s="349" t="n">
        <v>0.2</v>
      </c>
      <c r="G1308" s="349" t="inlineStr">
        <is>
          <t>200</t>
        </is>
      </c>
      <c r="H1308" s="349" t="inlineStr">
        <is>
          <t>Tubo PVC</t>
        </is>
      </c>
      <c r="I1308" s="345" t="n">
        <v>0.6</v>
      </c>
      <c r="J1308" s="349" t="n">
        <v>0.1</v>
      </c>
      <c r="K1308" s="349" t="n">
        <v>12.573</v>
      </c>
      <c r="L1308" s="349" t="inlineStr">
        <is>
          <t>PENDENTE</t>
        </is>
      </c>
    </row>
    <row r="1309" ht="15" customHeight="1" s="290">
      <c r="A1309" s="295" t="inlineStr">
        <is>
          <t>TETEU</t>
        </is>
      </c>
      <c r="B1309" s="295" t="inlineStr">
        <is>
          <t>AGUA</t>
        </is>
      </c>
      <c r="C1309" s="295" t="inlineStr">
        <is>
          <t>T-402</t>
        </is>
      </c>
      <c r="D1309" s="334" t="inlineStr">
        <is>
          <t>PI 160</t>
        </is>
      </c>
      <c r="E1309" s="334" t="inlineStr">
        <is>
          <t>PI 159</t>
        </is>
      </c>
      <c r="F1309" s="334" t="n">
        <v>0.24</v>
      </c>
      <c r="G1309" s="334" t="inlineStr">
        <is>
          <t>200</t>
        </is>
      </c>
      <c r="H1309" s="334" t="inlineStr">
        <is>
          <t>Tubo PVC</t>
        </is>
      </c>
      <c r="I1309" s="340" t="n">
        <v>0.6</v>
      </c>
      <c r="J1309" s="334" t="n">
        <v>0.12</v>
      </c>
      <c r="K1309" s="334" t="n">
        <v>9.095416999999999</v>
      </c>
      <c r="L1309" s="334" t="inlineStr">
        <is>
          <t>PENDENTE</t>
        </is>
      </c>
    </row>
    <row r="1310" ht="15" customHeight="1" s="290">
      <c r="A1310" s="296" t="inlineStr">
        <is>
          <t>TETEU</t>
        </is>
      </c>
      <c r="B1310" s="296" t="inlineStr">
        <is>
          <t>AGUA</t>
        </is>
      </c>
      <c r="C1310" s="296" t="inlineStr">
        <is>
          <t>T-403</t>
        </is>
      </c>
      <c r="D1310" s="349" t="inlineStr">
        <is>
          <t>PI 134</t>
        </is>
      </c>
      <c r="E1310" s="349" t="inlineStr">
        <is>
          <t>PI 133</t>
        </is>
      </c>
      <c r="F1310" s="349" t="n">
        <v>0.32</v>
      </c>
      <c r="G1310" s="349" t="inlineStr">
        <is>
          <t>200</t>
        </is>
      </c>
      <c r="H1310" s="349" t="inlineStr">
        <is>
          <t>Tubo PVC</t>
        </is>
      </c>
      <c r="I1310" s="345" t="n">
        <v>0.7</v>
      </c>
      <c r="J1310" s="349" t="n">
        <v>0.18</v>
      </c>
      <c r="K1310" s="349" t="n">
        <v>12.32125</v>
      </c>
      <c r="L1310" s="349" t="inlineStr">
        <is>
          <t>PENDENTE</t>
        </is>
      </c>
    </row>
    <row r="1311" ht="15" customHeight="1" s="290">
      <c r="A1311" s="295" t="inlineStr">
        <is>
          <t>TETEU</t>
        </is>
      </c>
      <c r="B1311" s="295" t="inlineStr">
        <is>
          <t>AGUA</t>
        </is>
      </c>
      <c r="C1311" s="295" t="inlineStr">
        <is>
          <t>T-404</t>
        </is>
      </c>
      <c r="D1311" s="334" t="inlineStr">
        <is>
          <t>PI 129</t>
        </is>
      </c>
      <c r="E1311" s="334" t="inlineStr">
        <is>
          <t>PI 128</t>
        </is>
      </c>
      <c r="F1311" s="334" t="n">
        <v>0.29</v>
      </c>
      <c r="G1311" s="334" t="inlineStr">
        <is>
          <t>200</t>
        </is>
      </c>
      <c r="H1311" s="334" t="inlineStr">
        <is>
          <t>Tubo PVC</t>
        </is>
      </c>
      <c r="I1311" s="340" t="n">
        <v>0.54</v>
      </c>
      <c r="J1311" s="334" t="n">
        <v>0.12</v>
      </c>
      <c r="K1311" s="334" t="n">
        <v>9.727931</v>
      </c>
      <c r="L1311" s="334" t="inlineStr">
        <is>
          <t>PENDENTE</t>
        </is>
      </c>
    </row>
    <row r="1312" ht="15" customHeight="1" s="290">
      <c r="A1312" s="296" t="inlineStr">
        <is>
          <t>TETEU</t>
        </is>
      </c>
      <c r="B1312" s="296" t="inlineStr">
        <is>
          <t>AGUA</t>
        </is>
      </c>
      <c r="C1312" s="296" t="inlineStr">
        <is>
          <t>T-405</t>
        </is>
      </c>
      <c r="D1312" s="349" t="inlineStr">
        <is>
          <t>PI 128</t>
        </is>
      </c>
      <c r="E1312" s="349" t="inlineStr">
        <is>
          <t>PI 127</t>
        </is>
      </c>
      <c r="F1312" s="349" t="n">
        <v>0.37</v>
      </c>
      <c r="G1312" s="349" t="inlineStr">
        <is>
          <t>200</t>
        </is>
      </c>
      <c r="H1312" s="349" t="inlineStr">
        <is>
          <t>Tubo PVC</t>
        </is>
      </c>
      <c r="I1312" s="345" t="n">
        <v>0.54</v>
      </c>
      <c r="J1312" s="349" t="n">
        <v>0.16</v>
      </c>
      <c r="K1312" s="349" t="n">
        <v>0.138649</v>
      </c>
      <c r="L1312" s="349" t="inlineStr">
        <is>
          <t>PENDENTE</t>
        </is>
      </c>
    </row>
    <row r="1313" ht="15" customHeight="1" s="290">
      <c r="A1313" s="295" t="inlineStr">
        <is>
          <t>TETEU</t>
        </is>
      </c>
      <c r="B1313" s="295" t="inlineStr">
        <is>
          <t>AGUA</t>
        </is>
      </c>
      <c r="C1313" s="295" t="inlineStr">
        <is>
          <t>T-406</t>
        </is>
      </c>
      <c r="D1313" s="334" t="inlineStr">
        <is>
          <t>PI 124</t>
        </is>
      </c>
      <c r="E1313" s="334" t="inlineStr">
        <is>
          <t>PI 257</t>
        </is>
      </c>
      <c r="F1313" s="334" t="n">
        <v>0.67</v>
      </c>
      <c r="G1313" s="334" t="inlineStr">
        <is>
          <t>200</t>
        </is>
      </c>
      <c r="H1313" s="334" t="inlineStr">
        <is>
          <t>Tubo PVC</t>
        </is>
      </c>
      <c r="I1313" s="340" t="n">
        <v>0.6</v>
      </c>
      <c r="J1313" s="334" t="n">
        <v>0.32</v>
      </c>
      <c r="K1313" s="334" t="n">
        <v>7.195373</v>
      </c>
      <c r="L1313" s="334" t="inlineStr">
        <is>
          <t>PENDENTE</t>
        </is>
      </c>
    </row>
    <row r="1314" ht="15" customHeight="1" s="290">
      <c r="A1314" s="296" t="inlineStr">
        <is>
          <t>TETEU</t>
        </is>
      </c>
      <c r="B1314" s="296" t="inlineStr">
        <is>
          <t>AGUA</t>
        </is>
      </c>
      <c r="C1314" s="296" t="inlineStr">
        <is>
          <t>T-407</t>
        </is>
      </c>
      <c r="D1314" s="349" t="inlineStr">
        <is>
          <t>PI 117</t>
        </is>
      </c>
      <c r="E1314" s="349" t="inlineStr">
        <is>
          <t>PI 118</t>
        </is>
      </c>
      <c r="F1314" s="349" t="n">
        <v>0.33</v>
      </c>
      <c r="G1314" s="349" t="inlineStr">
        <is>
          <t>200</t>
        </is>
      </c>
      <c r="H1314" s="349" t="inlineStr">
        <is>
          <t>Tubo PVC</t>
        </is>
      </c>
      <c r="I1314" s="345" t="n">
        <v>0.6</v>
      </c>
      <c r="J1314" s="349" t="n">
        <v>0.16</v>
      </c>
      <c r="K1314" s="349" t="n">
        <v>0.21697</v>
      </c>
      <c r="L1314" s="349" t="inlineStr">
        <is>
          <t>PENDENTE</t>
        </is>
      </c>
    </row>
    <row r="1315" ht="15" customHeight="1" s="290">
      <c r="A1315" s="295" t="inlineStr">
        <is>
          <t>TETEU</t>
        </is>
      </c>
      <c r="B1315" s="295" t="inlineStr">
        <is>
          <t>AGUA</t>
        </is>
      </c>
      <c r="C1315" s="295" t="inlineStr">
        <is>
          <t>T-408</t>
        </is>
      </c>
      <c r="D1315" s="334" t="inlineStr">
        <is>
          <t>PI 113</t>
        </is>
      </c>
      <c r="E1315" s="334" t="inlineStr">
        <is>
          <t>PI 249</t>
        </is>
      </c>
      <c r="F1315" s="334" t="n">
        <v>0.22</v>
      </c>
      <c r="G1315" s="334" t="inlineStr">
        <is>
          <t>200</t>
        </is>
      </c>
      <c r="H1315" s="334" t="inlineStr">
        <is>
          <t>Tubo PVC</t>
        </is>
      </c>
      <c r="I1315" s="340" t="n">
        <v>0.5</v>
      </c>
      <c r="J1315" s="334" t="n">
        <v>0.09</v>
      </c>
      <c r="K1315" s="334" t="n">
        <v>5.593636</v>
      </c>
      <c r="L1315" s="334" t="inlineStr">
        <is>
          <t>PENDENTE</t>
        </is>
      </c>
    </row>
    <row r="1316" ht="15" customHeight="1" s="290">
      <c r="A1316" s="296" t="inlineStr">
        <is>
          <t>TETEU</t>
        </is>
      </c>
      <c r="B1316" s="296" t="inlineStr">
        <is>
          <t>AGUA</t>
        </is>
      </c>
      <c r="C1316" s="296" t="inlineStr">
        <is>
          <t>T-409</t>
        </is>
      </c>
      <c r="D1316" s="349" t="inlineStr">
        <is>
          <t>PI 109</t>
        </is>
      </c>
      <c r="E1316" s="349" t="inlineStr">
        <is>
          <t>PI 108</t>
        </is>
      </c>
      <c r="F1316" s="349" t="n">
        <v>0.32</v>
      </c>
      <c r="G1316" s="349" t="inlineStr">
        <is>
          <t>200</t>
        </is>
      </c>
      <c r="H1316" s="349" t="inlineStr">
        <is>
          <t>Tubo PVC</t>
        </is>
      </c>
      <c r="I1316" s="345" t="n">
        <v>0.6</v>
      </c>
      <c r="J1316" s="349" t="n">
        <v>0.15</v>
      </c>
      <c r="K1316" s="349" t="n">
        <v>1.69875</v>
      </c>
      <c r="L1316" s="349" t="inlineStr">
        <is>
          <t>PENDENTE</t>
        </is>
      </c>
    </row>
    <row r="1317" ht="15" customHeight="1" s="290">
      <c r="A1317" s="295" t="inlineStr">
        <is>
          <t>TETEU</t>
        </is>
      </c>
      <c r="B1317" s="295" t="inlineStr">
        <is>
          <t>AGUA</t>
        </is>
      </c>
      <c r="C1317" s="295" t="inlineStr">
        <is>
          <t>T-410</t>
        </is>
      </c>
      <c r="D1317" s="334" t="inlineStr">
        <is>
          <t>PI 108</t>
        </is>
      </c>
      <c r="E1317" s="334" t="inlineStr">
        <is>
          <t>PI 116</t>
        </is>
      </c>
      <c r="F1317" s="334" t="n">
        <v>0.3</v>
      </c>
      <c r="G1317" s="334" t="inlineStr">
        <is>
          <t>200</t>
        </is>
      </c>
      <c r="H1317" s="334" t="inlineStr">
        <is>
          <t>Tubo PVC</t>
        </is>
      </c>
      <c r="I1317" s="340" t="n">
        <v>0.6</v>
      </c>
      <c r="J1317" s="334" t="n">
        <v>0.14</v>
      </c>
      <c r="K1317" s="334" t="n">
        <v>0.973</v>
      </c>
      <c r="L1317" s="334" t="inlineStr">
        <is>
          <t>PENDENTE</t>
        </is>
      </c>
    </row>
    <row r="1318" ht="15" customHeight="1" s="290">
      <c r="A1318" s="296" t="inlineStr">
        <is>
          <t>TETEU</t>
        </is>
      </c>
      <c r="B1318" s="296" t="inlineStr">
        <is>
          <t>AGUA</t>
        </is>
      </c>
      <c r="C1318" s="296" t="inlineStr">
        <is>
          <t>T-411</t>
        </is>
      </c>
      <c r="D1318" s="349" t="inlineStr">
        <is>
          <t>PI 107</t>
        </is>
      </c>
      <c r="E1318" s="349" t="inlineStr">
        <is>
          <t>PI 106</t>
        </is>
      </c>
      <c r="F1318" s="349" t="n">
        <v>0.2</v>
      </c>
      <c r="G1318" s="349" t="inlineStr">
        <is>
          <t>200</t>
        </is>
      </c>
      <c r="H1318" s="349" t="inlineStr">
        <is>
          <t>Tubo PVC</t>
        </is>
      </c>
      <c r="I1318" s="345" t="n">
        <v>0.6</v>
      </c>
      <c r="J1318" s="349" t="n">
        <v>0.1</v>
      </c>
      <c r="K1318" s="349" t="n">
        <v>6.3025</v>
      </c>
      <c r="L1318" s="349" t="inlineStr">
        <is>
          <t>PENDENTE</t>
        </is>
      </c>
    </row>
    <row r="1319" ht="15" customHeight="1" s="290">
      <c r="A1319" s="295" t="inlineStr">
        <is>
          <t>TETEU</t>
        </is>
      </c>
      <c r="B1319" s="295" t="inlineStr">
        <is>
          <t>AGUA</t>
        </is>
      </c>
      <c r="C1319" s="295" t="inlineStr">
        <is>
          <t>T-412</t>
        </is>
      </c>
      <c r="D1319" s="334" t="inlineStr">
        <is>
          <t>PI 100</t>
        </is>
      </c>
      <c r="E1319" s="334" t="inlineStr">
        <is>
          <t>PI 99</t>
        </is>
      </c>
      <c r="F1319" s="334" t="n">
        <v>0.24</v>
      </c>
      <c r="G1319" s="334" t="inlineStr">
        <is>
          <t>200</t>
        </is>
      </c>
      <c r="H1319" s="334" t="inlineStr">
        <is>
          <t>Tubo PVC</t>
        </is>
      </c>
      <c r="I1319" s="340" t="n">
        <v>0.59</v>
      </c>
      <c r="J1319" s="334" t="n">
        <v>0.11</v>
      </c>
      <c r="K1319" s="334" t="n">
        <v>0.190833</v>
      </c>
      <c r="L1319" s="334" t="inlineStr">
        <is>
          <t>PENDENTE</t>
        </is>
      </c>
    </row>
    <row r="1320" ht="15" customHeight="1" s="290">
      <c r="A1320" s="296" t="inlineStr">
        <is>
          <t>TETEU</t>
        </is>
      </c>
      <c r="B1320" s="296" t="inlineStr">
        <is>
          <t>AGUA</t>
        </is>
      </c>
      <c r="C1320" s="296" t="inlineStr">
        <is>
          <t>T-413</t>
        </is>
      </c>
      <c r="D1320" s="349" t="inlineStr">
        <is>
          <t>PI 99</t>
        </is>
      </c>
      <c r="E1320" s="349" t="inlineStr">
        <is>
          <t>PI 100</t>
        </is>
      </c>
      <c r="F1320" s="349" t="n">
        <v>0.25</v>
      </c>
      <c r="G1320" s="349" t="inlineStr">
        <is>
          <t>200</t>
        </is>
      </c>
      <c r="H1320" s="349" t="inlineStr">
        <is>
          <t>Tubo PVC</t>
        </is>
      </c>
      <c r="I1320" s="345" t="n">
        <v>0.59</v>
      </c>
      <c r="J1320" s="349" t="n">
        <v>0.12</v>
      </c>
      <c r="K1320" s="349" t="n">
        <v>0.1832</v>
      </c>
      <c r="L1320" s="349" t="inlineStr">
        <is>
          <t>PENDENTE</t>
        </is>
      </c>
    </row>
    <row r="1321" ht="15" customHeight="1" s="290">
      <c r="A1321" s="295" t="inlineStr">
        <is>
          <t>TETEU</t>
        </is>
      </c>
      <c r="B1321" s="295" t="inlineStr">
        <is>
          <t>AGUA</t>
        </is>
      </c>
      <c r="C1321" s="295" t="inlineStr">
        <is>
          <t>T-414</t>
        </is>
      </c>
      <c r="D1321" s="334" t="inlineStr">
        <is>
          <t>PI 98</t>
        </is>
      </c>
      <c r="E1321" s="334" t="inlineStr">
        <is>
          <t>PI 91</t>
        </is>
      </c>
      <c r="F1321" s="334" t="n">
        <v>0.25</v>
      </c>
      <c r="G1321" s="334" t="inlineStr">
        <is>
          <t>200</t>
        </is>
      </c>
      <c r="H1321" s="334" t="inlineStr">
        <is>
          <t>Tubo PVC</t>
        </is>
      </c>
      <c r="I1321" s="340" t="n">
        <v>0.6</v>
      </c>
      <c r="J1321" s="334" t="n">
        <v>0.12</v>
      </c>
      <c r="K1321" s="334" t="n">
        <v>5.8028</v>
      </c>
      <c r="L1321" s="334" t="inlineStr">
        <is>
          <t>PENDENTE</t>
        </is>
      </c>
    </row>
    <row r="1322" ht="15" customHeight="1" s="290">
      <c r="A1322" s="296" t="inlineStr">
        <is>
          <t>TETEU</t>
        </is>
      </c>
      <c r="B1322" s="296" t="inlineStr">
        <is>
          <t>AGUA</t>
        </is>
      </c>
      <c r="C1322" s="296" t="inlineStr">
        <is>
          <t>T-415</t>
        </is>
      </c>
      <c r="D1322" s="349" t="inlineStr">
        <is>
          <t>PI 91</t>
        </is>
      </c>
      <c r="E1322" s="349" t="inlineStr">
        <is>
          <t>PI 101</t>
        </is>
      </c>
      <c r="F1322" s="349" t="n">
        <v>0.29</v>
      </c>
      <c r="G1322" s="349" t="inlineStr">
        <is>
          <t>200</t>
        </is>
      </c>
      <c r="H1322" s="349" t="inlineStr">
        <is>
          <t>Tubo PVC</t>
        </is>
      </c>
      <c r="I1322" s="345" t="n">
        <v>0.6</v>
      </c>
      <c r="J1322" s="349" t="n">
        <v>0.14</v>
      </c>
      <c r="K1322" s="349" t="n">
        <v>0.47069</v>
      </c>
      <c r="L1322" s="349" t="inlineStr">
        <is>
          <t>PENDENTE</t>
        </is>
      </c>
    </row>
    <row r="1323" ht="15" customHeight="1" s="290">
      <c r="A1323" s="295" t="inlineStr">
        <is>
          <t>TETEU</t>
        </is>
      </c>
      <c r="B1323" s="295" t="inlineStr">
        <is>
          <t>AGUA</t>
        </is>
      </c>
      <c r="C1323" s="295" t="inlineStr">
        <is>
          <t>T-416</t>
        </is>
      </c>
      <c r="D1323" s="334" t="inlineStr">
        <is>
          <t>PI 90</t>
        </is>
      </c>
      <c r="E1323" s="334" t="inlineStr">
        <is>
          <t>PI 89</t>
        </is>
      </c>
      <c r="F1323" s="334" t="n">
        <v>0.21</v>
      </c>
      <c r="G1323" s="334" t="inlineStr">
        <is>
          <t>200</t>
        </is>
      </c>
      <c r="H1323" s="334" t="inlineStr">
        <is>
          <t>Tubo PVC</t>
        </is>
      </c>
      <c r="I1323" s="340" t="n">
        <v>1.1</v>
      </c>
      <c r="J1323" s="334" t="n">
        <v>0.18</v>
      </c>
      <c r="K1323" s="334" t="n">
        <v>0.493333</v>
      </c>
      <c r="L1323" s="334" t="inlineStr">
        <is>
          <t>PENDENTE</t>
        </is>
      </c>
    </row>
    <row r="1324" ht="15" customHeight="1" s="290">
      <c r="A1324" s="296" t="inlineStr">
        <is>
          <t>TETEU</t>
        </is>
      </c>
      <c r="B1324" s="296" t="inlineStr">
        <is>
          <t>AGUA</t>
        </is>
      </c>
      <c r="C1324" s="296" t="inlineStr">
        <is>
          <t>T-417</t>
        </is>
      </c>
      <c r="D1324" s="349" t="inlineStr">
        <is>
          <t>PI 77</t>
        </is>
      </c>
      <c r="E1324" s="349" t="inlineStr">
        <is>
          <t>PI 76</t>
        </is>
      </c>
      <c r="F1324" s="349" t="n">
        <v>0.27</v>
      </c>
      <c r="G1324" s="349" t="inlineStr">
        <is>
          <t>200</t>
        </is>
      </c>
      <c r="H1324" s="349" t="inlineStr">
        <is>
          <t>Tubo PVC</t>
        </is>
      </c>
      <c r="I1324" s="345" t="n">
        <v>0.6</v>
      </c>
      <c r="J1324" s="349" t="n">
        <v>0.13</v>
      </c>
      <c r="K1324" s="349" t="n">
        <v>1.051111</v>
      </c>
      <c r="L1324" s="349" t="inlineStr">
        <is>
          <t>PENDENTE</t>
        </is>
      </c>
    </row>
    <row r="1325" ht="15" customHeight="1" s="290">
      <c r="A1325" s="295" t="inlineStr">
        <is>
          <t>TETEU</t>
        </is>
      </c>
      <c r="B1325" s="295" t="inlineStr">
        <is>
          <t>AGUA</t>
        </is>
      </c>
      <c r="C1325" s="295" t="inlineStr">
        <is>
          <t>T-418</t>
        </is>
      </c>
      <c r="D1325" s="334" t="inlineStr">
        <is>
          <t>PI 213</t>
        </is>
      </c>
      <c r="E1325" s="334" t="inlineStr">
        <is>
          <t>PI 214</t>
        </is>
      </c>
      <c r="F1325" s="334" t="n">
        <v>0.54</v>
      </c>
      <c r="G1325" s="334" t="inlineStr">
        <is>
          <t>200</t>
        </is>
      </c>
      <c r="H1325" s="334" t="inlineStr">
        <is>
          <t>Tubo PVC</t>
        </is>
      </c>
      <c r="I1325" s="340" t="n">
        <v>0.6</v>
      </c>
      <c r="J1325" s="334" t="n">
        <v>0.26</v>
      </c>
      <c r="K1325" s="334" t="n">
        <v>4.010926</v>
      </c>
      <c r="L1325" s="334" t="inlineStr">
        <is>
          <t>PENDENTE</t>
        </is>
      </c>
    </row>
    <row r="1326" ht="15" customHeight="1" s="290">
      <c r="A1326" s="296" t="inlineStr">
        <is>
          <t>TETEU</t>
        </is>
      </c>
      <c r="B1326" s="296" t="inlineStr">
        <is>
          <t>AGUA</t>
        </is>
      </c>
      <c r="C1326" s="296" t="inlineStr">
        <is>
          <t>T-419</t>
        </is>
      </c>
      <c r="D1326" s="349" t="inlineStr">
        <is>
          <t>PI 213</t>
        </is>
      </c>
      <c r="E1326" s="349" t="inlineStr">
        <is>
          <t>PV 33</t>
        </is>
      </c>
      <c r="F1326" s="349" t="n">
        <v>0.38</v>
      </c>
      <c r="G1326" s="349" t="inlineStr">
        <is>
          <t>200</t>
        </is>
      </c>
      <c r="H1326" s="349" t="inlineStr">
        <is>
          <t>Tubo PVC</t>
        </is>
      </c>
      <c r="I1326" s="345" t="n">
        <v>0.6</v>
      </c>
      <c r="J1326" s="349" t="n">
        <v>0.18</v>
      </c>
      <c r="K1326" s="349" t="n">
        <v>56.632368</v>
      </c>
      <c r="L1326" s="349" t="inlineStr">
        <is>
          <t>PENDENTE</t>
        </is>
      </c>
    </row>
    <row r="1327" ht="15" customHeight="1" s="290">
      <c r="A1327" s="295" t="inlineStr">
        <is>
          <t>TETEU</t>
        </is>
      </c>
      <c r="B1327" s="295" t="inlineStr">
        <is>
          <t>AGUA</t>
        </is>
      </c>
      <c r="C1327" s="295" t="inlineStr">
        <is>
          <t>T-420</t>
        </is>
      </c>
      <c r="D1327" s="334" t="inlineStr">
        <is>
          <t>PI 264</t>
        </is>
      </c>
      <c r="E1327" s="334" t="inlineStr">
        <is>
          <t>PI 263</t>
        </is>
      </c>
      <c r="F1327" s="334" t="n">
        <v>0.33</v>
      </c>
      <c r="G1327" s="334" t="inlineStr">
        <is>
          <t>200</t>
        </is>
      </c>
      <c r="H1327" s="334" t="inlineStr">
        <is>
          <t>Tubo PVC</t>
        </is>
      </c>
      <c r="I1327" s="340" t="n">
        <v>0.59</v>
      </c>
      <c r="J1327" s="334" t="n">
        <v>0.16</v>
      </c>
      <c r="K1327" s="334" t="n">
        <v>1.91</v>
      </c>
      <c r="L1327" s="334" t="inlineStr">
        <is>
          <t>PENDENTE</t>
        </is>
      </c>
    </row>
    <row r="1328" ht="15" customHeight="1" s="290">
      <c r="A1328" s="296" t="inlineStr">
        <is>
          <t>TETEU</t>
        </is>
      </c>
      <c r="B1328" s="296" t="inlineStr">
        <is>
          <t>AGUA</t>
        </is>
      </c>
      <c r="C1328" s="296" t="inlineStr">
        <is>
          <t>T-421</t>
        </is>
      </c>
      <c r="D1328" s="349" t="inlineStr">
        <is>
          <t>PI 214</t>
        </is>
      </c>
      <c r="E1328" s="349" t="inlineStr">
        <is>
          <t>PV 33</t>
        </is>
      </c>
      <c r="F1328" s="349" t="n">
        <v>0.4</v>
      </c>
      <c r="G1328" s="349" t="inlineStr">
        <is>
          <t>200</t>
        </is>
      </c>
      <c r="H1328" s="349" t="inlineStr">
        <is>
          <t>Tubo PVC</t>
        </is>
      </c>
      <c r="I1328" s="345" t="n">
        <v>0.6</v>
      </c>
      <c r="J1328" s="349" t="n">
        <v>0.19</v>
      </c>
      <c r="K1328" s="349" t="n">
        <v>48.386</v>
      </c>
      <c r="L1328" s="349" t="inlineStr">
        <is>
          <t>PENDENTE</t>
        </is>
      </c>
    </row>
    <row r="1329" ht="15" customHeight="1" s="290">
      <c r="A1329" s="295" t="inlineStr">
        <is>
          <t>TETEU</t>
        </is>
      </c>
      <c r="B1329" s="295" t="inlineStr">
        <is>
          <t>AGUA</t>
        </is>
      </c>
      <c r="C1329" s="295" t="inlineStr">
        <is>
          <t>T-422</t>
        </is>
      </c>
      <c r="D1329" s="334" t="inlineStr">
        <is>
          <t>PI 183</t>
        </is>
      </c>
      <c r="E1329" s="334" t="inlineStr">
        <is>
          <t>PI 184</t>
        </is>
      </c>
      <c r="F1329" s="334" t="n">
        <v>0.43</v>
      </c>
      <c r="G1329" s="334" t="inlineStr">
        <is>
          <t>200</t>
        </is>
      </c>
      <c r="H1329" s="334" t="inlineStr">
        <is>
          <t>Tubo PVC</t>
        </is>
      </c>
      <c r="I1329" s="340" t="n">
        <v>0.6</v>
      </c>
      <c r="J1329" s="334" t="n">
        <v>0.21</v>
      </c>
      <c r="K1329" s="334" t="n">
        <v>6.842558</v>
      </c>
      <c r="L1329" s="334" t="inlineStr">
        <is>
          <t>PENDENTE</t>
        </is>
      </c>
    </row>
    <row r="1330" ht="15" customHeight="1" s="290">
      <c r="A1330" s="296" t="inlineStr">
        <is>
          <t>TETEU</t>
        </is>
      </c>
      <c r="B1330" s="296" t="inlineStr">
        <is>
          <t>AGUA</t>
        </is>
      </c>
      <c r="C1330" s="296" t="inlineStr">
        <is>
          <t>T-423</t>
        </is>
      </c>
      <c r="D1330" s="349" t="inlineStr">
        <is>
          <t>PI 184</t>
        </is>
      </c>
      <c r="E1330" s="349" t="inlineStr">
        <is>
          <t>PI 185</t>
        </is>
      </c>
      <c r="F1330" s="349" t="n">
        <v>0.53</v>
      </c>
      <c r="G1330" s="349" t="inlineStr">
        <is>
          <t>200</t>
        </is>
      </c>
      <c r="H1330" s="349" t="inlineStr">
        <is>
          <t>Tubo PVC</t>
        </is>
      </c>
      <c r="I1330" s="345" t="n">
        <v>0.6</v>
      </c>
      <c r="J1330" s="349" t="n">
        <v>0.25</v>
      </c>
      <c r="K1330" s="349" t="n">
        <v>15.997358</v>
      </c>
      <c r="L1330" s="349" t="inlineStr">
        <is>
          <t>PENDENTE</t>
        </is>
      </c>
    </row>
    <row r="1331" ht="15" customHeight="1" s="290">
      <c r="A1331" s="295" t="inlineStr">
        <is>
          <t>TETEU</t>
        </is>
      </c>
      <c r="B1331" s="295" t="inlineStr">
        <is>
          <t>AGUA</t>
        </is>
      </c>
      <c r="C1331" s="295" t="inlineStr">
        <is>
          <t>T-424</t>
        </is>
      </c>
      <c r="D1331" s="334" t="inlineStr">
        <is>
          <t>PI 184</t>
        </is>
      </c>
      <c r="E1331" s="334" t="inlineStr">
        <is>
          <t>PI 185</t>
        </is>
      </c>
      <c r="F1331" s="334" t="n">
        <v>0.47</v>
      </c>
      <c r="G1331" s="334" t="inlineStr">
        <is>
          <t>200</t>
        </is>
      </c>
      <c r="H1331" s="334" t="inlineStr">
        <is>
          <t>Tubo PVC</t>
        </is>
      </c>
      <c r="I1331" s="340" t="n">
        <v>0.6</v>
      </c>
      <c r="J1331" s="334" t="n">
        <v>0.23</v>
      </c>
      <c r="K1331" s="334" t="n">
        <v>18.039574</v>
      </c>
      <c r="L1331" s="334" t="inlineStr">
        <is>
          <t>PENDENTE</t>
        </is>
      </c>
    </row>
    <row r="1332" ht="15" customHeight="1" s="290">
      <c r="A1332" s="296" t="inlineStr">
        <is>
          <t>TETEU</t>
        </is>
      </c>
      <c r="B1332" s="296" t="inlineStr">
        <is>
          <t>AGUA</t>
        </is>
      </c>
      <c r="C1332" s="296" t="inlineStr">
        <is>
          <t>T-425</t>
        </is>
      </c>
      <c r="D1332" s="349" t="inlineStr">
        <is>
          <t>PI 183</t>
        </is>
      </c>
      <c r="E1332" s="349" t="inlineStr">
        <is>
          <t>PI 184</t>
        </is>
      </c>
      <c r="F1332" s="349" t="n">
        <v>0.37</v>
      </c>
      <c r="G1332" s="349" t="inlineStr">
        <is>
          <t>200</t>
        </is>
      </c>
      <c r="H1332" s="349" t="inlineStr">
        <is>
          <t>Tubo PVC</t>
        </is>
      </c>
      <c r="I1332" s="345" t="n">
        <v>0.6</v>
      </c>
      <c r="J1332" s="349" t="n">
        <v>0.18</v>
      </c>
      <c r="K1332" s="349" t="n">
        <v>7.952162</v>
      </c>
      <c r="L1332" s="349" t="inlineStr">
        <is>
          <t>PENDENTE</t>
        </is>
      </c>
    </row>
    <row r="1333" ht="15" customHeight="1" s="290">
      <c r="A1333" s="295" t="inlineStr">
        <is>
          <t>TETEU</t>
        </is>
      </c>
      <c r="B1333" s="295" t="inlineStr">
        <is>
          <t>AGUA</t>
        </is>
      </c>
      <c r="C1333" s="295" t="inlineStr">
        <is>
          <t>T-426</t>
        </is>
      </c>
      <c r="D1333" s="334" t="inlineStr">
        <is>
          <t>PI 170</t>
        </is>
      </c>
      <c r="E1333" s="334" t="inlineStr">
        <is>
          <t>PI 171</t>
        </is>
      </c>
      <c r="F1333" s="334" t="n">
        <v>0.45</v>
      </c>
      <c r="G1333" s="334" t="inlineStr">
        <is>
          <t>200</t>
        </is>
      </c>
      <c r="H1333" s="334" t="inlineStr">
        <is>
          <t>Tubo PVC</t>
        </is>
      </c>
      <c r="I1333" s="340" t="n">
        <v>0.6</v>
      </c>
      <c r="J1333" s="334" t="n">
        <v>0.22</v>
      </c>
      <c r="K1333" s="334" t="n">
        <v>20.151778</v>
      </c>
      <c r="L1333" s="334" t="inlineStr">
        <is>
          <t>PENDENTE</t>
        </is>
      </c>
    </row>
    <row r="1334" ht="15" customHeight="1" s="290">
      <c r="A1334" s="296" t="inlineStr">
        <is>
          <t>TETEU</t>
        </is>
      </c>
      <c r="B1334" s="296" t="inlineStr">
        <is>
          <t>AGUA</t>
        </is>
      </c>
      <c r="C1334" s="296" t="inlineStr">
        <is>
          <t>T-427</t>
        </is>
      </c>
      <c r="D1334" s="349" t="inlineStr">
        <is>
          <t>PI 170</t>
        </is>
      </c>
      <c r="E1334" s="349" t="inlineStr">
        <is>
          <t>PI 168</t>
        </is>
      </c>
      <c r="F1334" s="349" t="n">
        <v>0.31</v>
      </c>
      <c r="G1334" s="349" t="inlineStr">
        <is>
          <t>200</t>
        </is>
      </c>
      <c r="H1334" s="349" t="inlineStr">
        <is>
          <t>Tubo PVC</t>
        </is>
      </c>
      <c r="I1334" s="345" t="n">
        <v>0.6</v>
      </c>
      <c r="J1334" s="349" t="n">
        <v>0.15</v>
      </c>
      <c r="K1334" s="349" t="n">
        <v>14.364516</v>
      </c>
      <c r="L1334" s="349" t="inlineStr">
        <is>
          <t>PENDENTE</t>
        </is>
      </c>
    </row>
    <row r="1335" ht="15" customHeight="1" s="290">
      <c r="A1335" s="295" t="inlineStr">
        <is>
          <t>TETEU</t>
        </is>
      </c>
      <c r="B1335" s="295" t="inlineStr">
        <is>
          <t>AGUA</t>
        </is>
      </c>
      <c r="C1335" s="295" t="inlineStr">
        <is>
          <t>T-428</t>
        </is>
      </c>
      <c r="D1335" s="334" t="inlineStr">
        <is>
          <t>PV 18</t>
        </is>
      </c>
      <c r="E1335" s="334" t="inlineStr">
        <is>
          <t>PV 19</t>
        </is>
      </c>
      <c r="F1335" s="334" t="n">
        <v>0.33</v>
      </c>
      <c r="G1335" s="334" t="inlineStr">
        <is>
          <t>200</t>
        </is>
      </c>
      <c r="H1335" s="334" t="inlineStr">
        <is>
          <t>Tubo PVC</t>
        </is>
      </c>
      <c r="I1335" s="340" t="n">
        <v>0.6</v>
      </c>
      <c r="J1335" s="334" t="n">
        <v>0.16</v>
      </c>
      <c r="K1335" s="334" t="n">
        <v>4.882727</v>
      </c>
      <c r="L1335" s="334" t="inlineStr">
        <is>
          <t>PENDENTE</t>
        </is>
      </c>
    </row>
    <row r="1336" ht="15" customHeight="1" s="290">
      <c r="A1336" s="296" t="inlineStr">
        <is>
          <t>TETEU</t>
        </is>
      </c>
      <c r="B1336" s="296" t="inlineStr">
        <is>
          <t>AGUA</t>
        </is>
      </c>
      <c r="C1336" s="296" t="inlineStr">
        <is>
          <t>T-429</t>
        </is>
      </c>
      <c r="D1336" s="349" t="inlineStr">
        <is>
          <t>PI 167</t>
        </is>
      </c>
      <c r="E1336" s="349" t="inlineStr">
        <is>
          <t>PV 18</t>
        </is>
      </c>
      <c r="F1336" s="349" t="n">
        <v>0.38</v>
      </c>
      <c r="G1336" s="349" t="inlineStr">
        <is>
          <t>200</t>
        </is>
      </c>
      <c r="H1336" s="349" t="inlineStr">
        <is>
          <t>Tubo PVC</t>
        </is>
      </c>
      <c r="I1336" s="345" t="n">
        <v>0.6</v>
      </c>
      <c r="J1336" s="349" t="n">
        <v>0.18</v>
      </c>
      <c r="K1336" s="349" t="n">
        <v>4.766842</v>
      </c>
      <c r="L1336" s="349" t="inlineStr">
        <is>
          <t>PENDENTE</t>
        </is>
      </c>
    </row>
    <row r="1337" ht="15" customHeight="1" s="290">
      <c r="A1337" s="295" t="inlineStr">
        <is>
          <t>TETEU</t>
        </is>
      </c>
      <c r="B1337" s="295" t="inlineStr">
        <is>
          <t>AGUA</t>
        </is>
      </c>
      <c r="C1337" s="295" t="inlineStr">
        <is>
          <t>T-430</t>
        </is>
      </c>
      <c r="D1337" s="334" t="inlineStr">
        <is>
          <t>PV 33</t>
        </is>
      </c>
      <c r="E1337" s="334" t="inlineStr">
        <is>
          <t>PV 34</t>
        </is>
      </c>
      <c r="F1337" s="334" t="n">
        <v>0.54</v>
      </c>
      <c r="G1337" s="334" t="inlineStr">
        <is>
          <t>200</t>
        </is>
      </c>
      <c r="H1337" s="334" t="inlineStr">
        <is>
          <t>Tubo PVC</t>
        </is>
      </c>
      <c r="I1337" s="340" t="n">
        <v>0.6</v>
      </c>
      <c r="J1337" s="334" t="n">
        <v>0.26</v>
      </c>
      <c r="K1337" s="334" t="n">
        <v>31.985926</v>
      </c>
      <c r="L1337" s="334" t="inlineStr">
        <is>
          <t>PENDENTE</t>
        </is>
      </c>
    </row>
    <row r="1338" ht="15" customHeight="1" s="290">
      <c r="A1338" s="296" t="inlineStr">
        <is>
          <t>TETEU</t>
        </is>
      </c>
      <c r="B1338" s="296" t="inlineStr">
        <is>
          <t>AGUA</t>
        </is>
      </c>
      <c r="C1338" s="296" t="inlineStr">
        <is>
          <t>T-431</t>
        </is>
      </c>
      <c r="D1338" s="349" t="inlineStr">
        <is>
          <t>PV 33</t>
        </is>
      </c>
      <c r="E1338" s="349" t="inlineStr">
        <is>
          <t>PV 34</t>
        </is>
      </c>
      <c r="F1338" s="349" t="n">
        <v>0.4</v>
      </c>
      <c r="G1338" s="349" t="inlineStr">
        <is>
          <t>200</t>
        </is>
      </c>
      <c r="H1338" s="349" t="inlineStr">
        <is>
          <t>Tubo PVC</t>
        </is>
      </c>
      <c r="I1338" s="345" t="n">
        <v>0.6</v>
      </c>
      <c r="J1338" s="349" t="n">
        <v>0.19</v>
      </c>
      <c r="K1338" s="349" t="n">
        <v>43.181</v>
      </c>
      <c r="L1338" s="349" t="inlineStr">
        <is>
          <t>PENDENTE</t>
        </is>
      </c>
    </row>
    <row r="1339" ht="15" customHeight="1" s="290">
      <c r="A1339" s="295" t="inlineStr">
        <is>
          <t>TETEU</t>
        </is>
      </c>
      <c r="B1339" s="295" t="inlineStr">
        <is>
          <t>AGUA</t>
        </is>
      </c>
      <c r="C1339" s="295" t="inlineStr">
        <is>
          <t>T-432</t>
        </is>
      </c>
      <c r="D1339" s="334" t="inlineStr">
        <is>
          <t>PI 213</t>
        </is>
      </c>
      <c r="E1339" s="334" t="inlineStr">
        <is>
          <t>PI 214</t>
        </is>
      </c>
      <c r="F1339" s="334" t="n">
        <v>0.22</v>
      </c>
      <c r="G1339" s="334" t="inlineStr">
        <is>
          <t>200</t>
        </is>
      </c>
      <c r="H1339" s="334" t="inlineStr">
        <is>
          <t>Tubo PVC</t>
        </is>
      </c>
      <c r="I1339" s="340" t="n">
        <v>0.6</v>
      </c>
      <c r="J1339" s="334" t="n">
        <v>0.11</v>
      </c>
      <c r="K1339" s="334" t="n">
        <v>9.845000000000001</v>
      </c>
      <c r="L1339" s="334" t="inlineStr">
        <is>
          <t>PENDENTE</t>
        </is>
      </c>
    </row>
    <row r="1340" ht="15" customHeight="1" s="290">
      <c r="A1340" s="296" t="inlineStr">
        <is>
          <t>TETEU</t>
        </is>
      </c>
      <c r="B1340" s="296" t="inlineStr">
        <is>
          <t>AGUA</t>
        </is>
      </c>
      <c r="C1340" s="296" t="inlineStr">
        <is>
          <t>T-433</t>
        </is>
      </c>
      <c r="D1340" s="349" t="inlineStr">
        <is>
          <t>PI 215</t>
        </is>
      </c>
      <c r="E1340" s="349" t="inlineStr">
        <is>
          <t>PI 214</t>
        </is>
      </c>
      <c r="F1340" s="349" t="n">
        <v>0.22</v>
      </c>
      <c r="G1340" s="349" t="inlineStr">
        <is>
          <t>200</t>
        </is>
      </c>
      <c r="H1340" s="349" t="inlineStr">
        <is>
          <t>Tubo PVC</t>
        </is>
      </c>
      <c r="I1340" s="345" t="n">
        <v>0.6</v>
      </c>
      <c r="J1340" s="349" t="n">
        <v>0.11</v>
      </c>
      <c r="K1340" s="349" t="n">
        <v>9.758635999999999</v>
      </c>
      <c r="L1340" s="349" t="inlineStr">
        <is>
          <t>PENDENTE</t>
        </is>
      </c>
    </row>
    <row r="1341" ht="15" customHeight="1" s="290">
      <c r="A1341" s="295" t="inlineStr">
        <is>
          <t>TETEU</t>
        </is>
      </c>
      <c r="B1341" s="295" t="inlineStr">
        <is>
          <t>AGUA</t>
        </is>
      </c>
      <c r="C1341" s="295" t="inlineStr">
        <is>
          <t>T-434</t>
        </is>
      </c>
      <c r="D1341" s="334" t="inlineStr">
        <is>
          <t>PV 33</t>
        </is>
      </c>
      <c r="E1341" s="334" t="inlineStr">
        <is>
          <t>PV 32</t>
        </is>
      </c>
      <c r="F1341" s="334" t="n">
        <v>0.31</v>
      </c>
      <c r="G1341" s="334" t="inlineStr">
        <is>
          <t>200</t>
        </is>
      </c>
      <c r="H1341" s="334" t="inlineStr">
        <is>
          <t>Tubo PVC</t>
        </is>
      </c>
      <c r="I1341" s="340" t="n">
        <v>0.6</v>
      </c>
      <c r="J1341" s="334" t="n">
        <v>0.15</v>
      </c>
      <c r="K1341" s="334" t="n">
        <v>28.991935</v>
      </c>
      <c r="L1341" s="334" t="inlineStr">
        <is>
          <t>PENDENTE</t>
        </is>
      </c>
    </row>
    <row r="1342" ht="15" customHeight="1" s="290">
      <c r="A1342" s="296" t="inlineStr">
        <is>
          <t>TETEU</t>
        </is>
      </c>
      <c r="B1342" s="296" t="inlineStr">
        <is>
          <t>AGUA</t>
        </is>
      </c>
      <c r="C1342" s="296" t="inlineStr">
        <is>
          <t>T-435</t>
        </is>
      </c>
      <c r="D1342" s="349" t="inlineStr">
        <is>
          <t>PI 213</t>
        </is>
      </c>
      <c r="E1342" s="349" t="inlineStr">
        <is>
          <t>PI 214</t>
        </is>
      </c>
      <c r="F1342" s="349" t="n">
        <v>0.54</v>
      </c>
      <c r="G1342" s="349" t="inlineStr">
        <is>
          <t>200</t>
        </is>
      </c>
      <c r="H1342" s="349" t="inlineStr">
        <is>
          <t>Tubo PVC</t>
        </is>
      </c>
      <c r="I1342" s="345" t="n">
        <v>0.6</v>
      </c>
      <c r="J1342" s="349" t="n">
        <v>0.26</v>
      </c>
      <c r="K1342" s="349" t="n">
        <v>4.010926</v>
      </c>
      <c r="L1342" s="349" t="inlineStr">
        <is>
          <t>PENDENTE</t>
        </is>
      </c>
    </row>
    <row r="1343" ht="15" customHeight="1" s="290">
      <c r="A1343" s="295" t="inlineStr">
        <is>
          <t>TETEU</t>
        </is>
      </c>
      <c r="B1343" s="295" t="inlineStr">
        <is>
          <t>AGUA</t>
        </is>
      </c>
      <c r="C1343" s="295" t="inlineStr">
        <is>
          <t>T-436</t>
        </is>
      </c>
      <c r="D1343" s="334" t="inlineStr">
        <is>
          <t>PI 213</t>
        </is>
      </c>
      <c r="E1343" s="334" t="inlineStr">
        <is>
          <t>PV 33</t>
        </is>
      </c>
      <c r="F1343" s="334" t="n">
        <v>0.38</v>
      </c>
      <c r="G1343" s="334" t="inlineStr">
        <is>
          <t>200</t>
        </is>
      </c>
      <c r="H1343" s="334" t="inlineStr">
        <is>
          <t>Tubo PVC</t>
        </is>
      </c>
      <c r="I1343" s="340" t="n">
        <v>0.6</v>
      </c>
      <c r="J1343" s="334" t="n">
        <v>0.18</v>
      </c>
      <c r="K1343" s="334" t="n">
        <v>56.632368</v>
      </c>
      <c r="L1343" s="334" t="inlineStr">
        <is>
          <t>PENDENTE</t>
        </is>
      </c>
    </row>
    <row r="1344" ht="15" customHeight="1" s="290">
      <c r="A1344" s="296" t="inlineStr">
        <is>
          <t>TETEU</t>
        </is>
      </c>
      <c r="B1344" s="296" t="inlineStr">
        <is>
          <t>AGUA</t>
        </is>
      </c>
      <c r="C1344" s="296" t="inlineStr">
        <is>
          <t>T-437</t>
        </is>
      </c>
      <c r="D1344" s="349" t="inlineStr">
        <is>
          <t>PI 264</t>
        </is>
      </c>
      <c r="E1344" s="349" t="inlineStr">
        <is>
          <t>PI 263</t>
        </is>
      </c>
      <c r="F1344" s="349" t="n">
        <v>0.33</v>
      </c>
      <c r="G1344" s="349" t="inlineStr">
        <is>
          <t>200</t>
        </is>
      </c>
      <c r="H1344" s="349" t="inlineStr">
        <is>
          <t>Tubo PVC</t>
        </is>
      </c>
      <c r="I1344" s="345" t="n">
        <v>0.59</v>
      </c>
      <c r="J1344" s="349" t="n">
        <v>0.16</v>
      </c>
      <c r="K1344" s="349" t="n">
        <v>1.91</v>
      </c>
      <c r="L1344" s="349" t="inlineStr">
        <is>
          <t>PENDENTE</t>
        </is>
      </c>
    </row>
    <row r="1345" ht="15" customHeight="1" s="290">
      <c r="A1345" s="295" t="inlineStr">
        <is>
          <t>TETEU</t>
        </is>
      </c>
      <c r="B1345" s="295" t="inlineStr">
        <is>
          <t>AGUA</t>
        </is>
      </c>
      <c r="C1345" s="295" t="inlineStr">
        <is>
          <t>T-438</t>
        </is>
      </c>
      <c r="D1345" s="334" t="inlineStr">
        <is>
          <t>PI 214</t>
        </is>
      </c>
      <c r="E1345" s="334" t="inlineStr">
        <is>
          <t>PV 33</t>
        </is>
      </c>
      <c r="F1345" s="334" t="n">
        <v>0.4</v>
      </c>
      <c r="G1345" s="334" t="inlineStr">
        <is>
          <t>200</t>
        </is>
      </c>
      <c r="H1345" s="334" t="inlineStr">
        <is>
          <t>Tubo PVC</t>
        </is>
      </c>
      <c r="I1345" s="340" t="n">
        <v>0.6</v>
      </c>
      <c r="J1345" s="334" t="n">
        <v>0.19</v>
      </c>
      <c r="K1345" s="334" t="n">
        <v>48.386</v>
      </c>
      <c r="L1345" s="334" t="inlineStr">
        <is>
          <t>PENDENTE</t>
        </is>
      </c>
    </row>
    <row r="1346" ht="15" customHeight="1" s="290">
      <c r="A1346" s="296" t="inlineStr">
        <is>
          <t>TETEU</t>
        </is>
      </c>
      <c r="B1346" s="296" t="inlineStr">
        <is>
          <t>AGUA</t>
        </is>
      </c>
      <c r="C1346" s="296" t="inlineStr">
        <is>
          <t>T-439</t>
        </is>
      </c>
      <c r="D1346" s="349" t="inlineStr">
        <is>
          <t>PI 183</t>
        </is>
      </c>
      <c r="E1346" s="349" t="inlineStr">
        <is>
          <t>PI 184</t>
        </is>
      </c>
      <c r="F1346" s="349" t="n">
        <v>0.43</v>
      </c>
      <c r="G1346" s="349" t="inlineStr">
        <is>
          <t>200</t>
        </is>
      </c>
      <c r="H1346" s="349" t="inlineStr">
        <is>
          <t>Tubo PVC</t>
        </is>
      </c>
      <c r="I1346" s="345" t="n">
        <v>0.6</v>
      </c>
      <c r="J1346" s="349" t="n">
        <v>0.21</v>
      </c>
      <c r="K1346" s="349" t="n">
        <v>6.842558</v>
      </c>
      <c r="L1346" s="349" t="inlineStr">
        <is>
          <t>PENDENTE</t>
        </is>
      </c>
    </row>
    <row r="1347" ht="15" customHeight="1" s="290">
      <c r="A1347" s="295" t="inlineStr">
        <is>
          <t>TETEU</t>
        </is>
      </c>
      <c r="B1347" s="295" t="inlineStr">
        <is>
          <t>AGUA</t>
        </is>
      </c>
      <c r="C1347" s="295" t="inlineStr">
        <is>
          <t>T-440</t>
        </is>
      </c>
      <c r="D1347" s="334" t="inlineStr">
        <is>
          <t>PI 184</t>
        </is>
      </c>
      <c r="E1347" s="334" t="inlineStr">
        <is>
          <t>PI 185</t>
        </is>
      </c>
      <c r="F1347" s="334" t="n">
        <v>0.53</v>
      </c>
      <c r="G1347" s="334" t="inlineStr">
        <is>
          <t>200</t>
        </is>
      </c>
      <c r="H1347" s="334" t="inlineStr">
        <is>
          <t>Tubo PVC</t>
        </is>
      </c>
      <c r="I1347" s="340" t="n">
        <v>0.6</v>
      </c>
      <c r="J1347" s="334" t="n">
        <v>0.25</v>
      </c>
      <c r="K1347" s="334" t="n">
        <v>15.997358</v>
      </c>
      <c r="L1347" s="334" t="inlineStr">
        <is>
          <t>PENDENTE</t>
        </is>
      </c>
    </row>
    <row r="1348" ht="15" customHeight="1" s="290">
      <c r="A1348" s="296" t="inlineStr">
        <is>
          <t>TETEU</t>
        </is>
      </c>
      <c r="B1348" s="296" t="inlineStr">
        <is>
          <t>AGUA</t>
        </is>
      </c>
      <c r="C1348" s="296" t="inlineStr">
        <is>
          <t>T-441</t>
        </is>
      </c>
      <c r="D1348" s="349" t="inlineStr">
        <is>
          <t>PI 184</t>
        </is>
      </c>
      <c r="E1348" s="349" t="inlineStr">
        <is>
          <t>PI 185</t>
        </is>
      </c>
      <c r="F1348" s="349" t="n">
        <v>0.47</v>
      </c>
      <c r="G1348" s="349" t="inlineStr">
        <is>
          <t>200</t>
        </is>
      </c>
      <c r="H1348" s="349" t="inlineStr">
        <is>
          <t>Tubo PVC</t>
        </is>
      </c>
      <c r="I1348" s="345" t="n">
        <v>0.6</v>
      </c>
      <c r="J1348" s="349" t="n">
        <v>0.23</v>
      </c>
      <c r="K1348" s="349" t="n">
        <v>18.039574</v>
      </c>
      <c r="L1348" s="349" t="inlineStr">
        <is>
          <t>PENDENTE</t>
        </is>
      </c>
    </row>
    <row r="1349" ht="15" customHeight="1" s="290">
      <c r="A1349" s="295" t="inlineStr">
        <is>
          <t>TETEU</t>
        </is>
      </c>
      <c r="B1349" s="295" t="inlineStr">
        <is>
          <t>AGUA</t>
        </is>
      </c>
      <c r="C1349" s="295" t="inlineStr">
        <is>
          <t>T-442</t>
        </is>
      </c>
      <c r="D1349" s="334" t="inlineStr">
        <is>
          <t>PI 183</t>
        </is>
      </c>
      <c r="E1349" s="334" t="inlineStr">
        <is>
          <t>PI 184</t>
        </is>
      </c>
      <c r="F1349" s="334" t="n">
        <v>0.37</v>
      </c>
      <c r="G1349" s="334" t="inlineStr">
        <is>
          <t>200</t>
        </is>
      </c>
      <c r="H1349" s="334" t="inlineStr">
        <is>
          <t>Tubo PVC</t>
        </is>
      </c>
      <c r="I1349" s="340" t="n">
        <v>0.6</v>
      </c>
      <c r="J1349" s="334" t="n">
        <v>0.18</v>
      </c>
      <c r="K1349" s="334" t="n">
        <v>7.952162</v>
      </c>
      <c r="L1349" s="334" t="inlineStr">
        <is>
          <t>PENDENTE</t>
        </is>
      </c>
    </row>
    <row r="1350" ht="15" customHeight="1" s="290">
      <c r="A1350" s="296" t="inlineStr">
        <is>
          <t>TETEU</t>
        </is>
      </c>
      <c r="B1350" s="296" t="inlineStr">
        <is>
          <t>AGUA</t>
        </is>
      </c>
      <c r="C1350" s="296" t="inlineStr">
        <is>
          <t>T-443</t>
        </is>
      </c>
      <c r="D1350" s="349" t="inlineStr">
        <is>
          <t>PI 170</t>
        </is>
      </c>
      <c r="E1350" s="349" t="inlineStr">
        <is>
          <t>PI 171</t>
        </is>
      </c>
      <c r="F1350" s="349" t="n">
        <v>0.45</v>
      </c>
      <c r="G1350" s="349" t="inlineStr">
        <is>
          <t>200</t>
        </is>
      </c>
      <c r="H1350" s="349" t="inlineStr">
        <is>
          <t>Tubo PVC</t>
        </is>
      </c>
      <c r="I1350" s="345" t="n">
        <v>0.6</v>
      </c>
      <c r="J1350" s="349" t="n">
        <v>0.22</v>
      </c>
      <c r="K1350" s="349" t="n">
        <v>20.151778</v>
      </c>
      <c r="L1350" s="349" t="inlineStr">
        <is>
          <t>PENDENTE</t>
        </is>
      </c>
    </row>
    <row r="1351" ht="15" customHeight="1" s="290">
      <c r="A1351" s="295" t="inlineStr">
        <is>
          <t>TETEU</t>
        </is>
      </c>
      <c r="B1351" s="295" t="inlineStr">
        <is>
          <t>AGUA</t>
        </is>
      </c>
      <c r="C1351" s="295" t="inlineStr">
        <is>
          <t>T-444</t>
        </is>
      </c>
      <c r="D1351" s="334" t="inlineStr">
        <is>
          <t>PI 170</t>
        </is>
      </c>
      <c r="E1351" s="334" t="inlineStr">
        <is>
          <t>PI 168</t>
        </is>
      </c>
      <c r="F1351" s="334" t="n">
        <v>0.31</v>
      </c>
      <c r="G1351" s="334" t="inlineStr">
        <is>
          <t>200</t>
        </is>
      </c>
      <c r="H1351" s="334" t="inlineStr">
        <is>
          <t>Tubo PVC</t>
        </is>
      </c>
      <c r="I1351" s="340" t="n">
        <v>0.6</v>
      </c>
      <c r="J1351" s="334" t="n">
        <v>0.15</v>
      </c>
      <c r="K1351" s="334" t="n">
        <v>14.364516</v>
      </c>
      <c r="L1351" s="334" t="inlineStr">
        <is>
          <t>PENDENTE</t>
        </is>
      </c>
    </row>
    <row r="1352" ht="15" customHeight="1" s="290">
      <c r="A1352" s="296" t="inlineStr">
        <is>
          <t>TETEU</t>
        </is>
      </c>
      <c r="B1352" s="296" t="inlineStr">
        <is>
          <t>AGUA</t>
        </is>
      </c>
      <c r="C1352" s="296" t="inlineStr">
        <is>
          <t>T-445</t>
        </is>
      </c>
      <c r="D1352" s="349" t="inlineStr">
        <is>
          <t>PV 18</t>
        </is>
      </c>
      <c r="E1352" s="349" t="inlineStr">
        <is>
          <t>PV 19</t>
        </is>
      </c>
      <c r="F1352" s="349" t="n">
        <v>0.33</v>
      </c>
      <c r="G1352" s="349" t="inlineStr">
        <is>
          <t>200</t>
        </is>
      </c>
      <c r="H1352" s="349" t="inlineStr">
        <is>
          <t>Tubo PVC</t>
        </is>
      </c>
      <c r="I1352" s="345" t="n">
        <v>0.6</v>
      </c>
      <c r="J1352" s="349" t="n">
        <v>0.16</v>
      </c>
      <c r="K1352" s="349" t="n">
        <v>4.882727</v>
      </c>
      <c r="L1352" s="349" t="inlineStr">
        <is>
          <t>PENDENTE</t>
        </is>
      </c>
    </row>
    <row r="1353" ht="15" customHeight="1" s="290">
      <c r="A1353" s="295" t="inlineStr">
        <is>
          <t>TETEU</t>
        </is>
      </c>
      <c r="B1353" s="295" t="inlineStr">
        <is>
          <t>AGUA</t>
        </is>
      </c>
      <c r="C1353" s="295" t="inlineStr">
        <is>
          <t>T-446</t>
        </is>
      </c>
      <c r="D1353" s="334" t="inlineStr">
        <is>
          <t>PI 167</t>
        </is>
      </c>
      <c r="E1353" s="334" t="inlineStr">
        <is>
          <t>PV 18</t>
        </is>
      </c>
      <c r="F1353" s="334" t="n">
        <v>0.38</v>
      </c>
      <c r="G1353" s="334" t="inlineStr">
        <is>
          <t>200</t>
        </is>
      </c>
      <c r="H1353" s="334" t="inlineStr">
        <is>
          <t>Tubo PVC</t>
        </is>
      </c>
      <c r="I1353" s="340" t="n">
        <v>0.6</v>
      </c>
      <c r="J1353" s="334" t="n">
        <v>0.18</v>
      </c>
      <c r="K1353" s="334" t="n">
        <v>4.766842</v>
      </c>
      <c r="L1353" s="334" t="inlineStr">
        <is>
          <t>PENDENTE</t>
        </is>
      </c>
    </row>
    <row r="1354" ht="15" customHeight="1" s="290">
      <c r="A1354" s="296" t="inlineStr">
        <is>
          <t>TETEU</t>
        </is>
      </c>
      <c r="B1354" s="296" t="inlineStr">
        <is>
          <t>AGUA</t>
        </is>
      </c>
      <c r="C1354" s="296" t="inlineStr">
        <is>
          <t>T-447</t>
        </is>
      </c>
      <c r="D1354" s="349" t="inlineStr">
        <is>
          <t>PV 33</t>
        </is>
      </c>
      <c r="E1354" s="349" t="inlineStr">
        <is>
          <t>PV 34</t>
        </is>
      </c>
      <c r="F1354" s="349" t="n">
        <v>0.54</v>
      </c>
      <c r="G1354" s="349" t="inlineStr">
        <is>
          <t>200</t>
        </is>
      </c>
      <c r="H1354" s="349" t="inlineStr">
        <is>
          <t>Tubo PVC</t>
        </is>
      </c>
      <c r="I1354" s="345" t="n">
        <v>0.6</v>
      </c>
      <c r="J1354" s="349" t="n">
        <v>0.26</v>
      </c>
      <c r="K1354" s="349" t="n">
        <v>31.985926</v>
      </c>
      <c r="L1354" s="349" t="inlineStr">
        <is>
          <t>PENDENTE</t>
        </is>
      </c>
    </row>
    <row r="1355" ht="15" customHeight="1" s="290">
      <c r="A1355" s="295" t="inlineStr">
        <is>
          <t>TETEU</t>
        </is>
      </c>
      <c r="B1355" s="295" t="inlineStr">
        <is>
          <t>AGUA</t>
        </is>
      </c>
      <c r="C1355" s="295" t="inlineStr">
        <is>
          <t>T-448</t>
        </is>
      </c>
      <c r="D1355" s="334" t="inlineStr">
        <is>
          <t>PV 33</t>
        </is>
      </c>
      <c r="E1355" s="334" t="inlineStr">
        <is>
          <t>PV 34</t>
        </is>
      </c>
      <c r="F1355" s="334" t="n">
        <v>0.4</v>
      </c>
      <c r="G1355" s="334" t="inlineStr">
        <is>
          <t>200</t>
        </is>
      </c>
      <c r="H1355" s="334" t="inlineStr">
        <is>
          <t>Tubo PVC</t>
        </is>
      </c>
      <c r="I1355" s="340" t="n">
        <v>0.6</v>
      </c>
      <c r="J1355" s="334" t="n">
        <v>0.19</v>
      </c>
      <c r="K1355" s="334" t="n">
        <v>43.181</v>
      </c>
      <c r="L1355" s="334" t="inlineStr">
        <is>
          <t>PENDENTE</t>
        </is>
      </c>
    </row>
    <row r="1356" ht="15" customHeight="1" s="290">
      <c r="A1356" s="296" t="inlineStr">
        <is>
          <t>TETEU</t>
        </is>
      </c>
      <c r="B1356" s="296" t="inlineStr">
        <is>
          <t>AGUA</t>
        </is>
      </c>
      <c r="C1356" s="296" t="inlineStr">
        <is>
          <t>T-449</t>
        </is>
      </c>
      <c r="D1356" s="349" t="inlineStr">
        <is>
          <t>PI 213</t>
        </is>
      </c>
      <c r="E1356" s="349" t="inlineStr">
        <is>
          <t>PI 214</t>
        </is>
      </c>
      <c r="F1356" s="349" t="n">
        <v>0.22</v>
      </c>
      <c r="G1356" s="349" t="inlineStr">
        <is>
          <t>200</t>
        </is>
      </c>
      <c r="H1356" s="349" t="inlineStr">
        <is>
          <t>Tubo PVC</t>
        </is>
      </c>
      <c r="I1356" s="345" t="n">
        <v>0.6</v>
      </c>
      <c r="J1356" s="349" t="n">
        <v>0.11</v>
      </c>
      <c r="K1356" s="349" t="n">
        <v>9.845000000000001</v>
      </c>
      <c r="L1356" s="349" t="inlineStr">
        <is>
          <t>PENDENTE</t>
        </is>
      </c>
    </row>
    <row r="1357" ht="15" customHeight="1" s="290">
      <c r="A1357" s="295" t="inlineStr">
        <is>
          <t>TETEU</t>
        </is>
      </c>
      <c r="B1357" s="295" t="inlineStr">
        <is>
          <t>AGUA</t>
        </is>
      </c>
      <c r="C1357" s="295" t="inlineStr">
        <is>
          <t>T-450</t>
        </is>
      </c>
      <c r="D1357" s="334" t="inlineStr">
        <is>
          <t>PI 215</t>
        </is>
      </c>
      <c r="E1357" s="334" t="inlineStr">
        <is>
          <t>PI 214</t>
        </is>
      </c>
      <c r="F1357" s="334" t="n">
        <v>0.22</v>
      </c>
      <c r="G1357" s="334" t="inlineStr">
        <is>
          <t>200</t>
        </is>
      </c>
      <c r="H1357" s="334" t="inlineStr">
        <is>
          <t>Tubo PVC</t>
        </is>
      </c>
      <c r="I1357" s="340" t="n">
        <v>0.6</v>
      </c>
      <c r="J1357" s="334" t="n">
        <v>0.11</v>
      </c>
      <c r="K1357" s="334" t="n">
        <v>9.758635999999999</v>
      </c>
      <c r="L1357" s="334" t="inlineStr">
        <is>
          <t>PENDENTE</t>
        </is>
      </c>
    </row>
    <row r="1358" ht="15" customHeight="1" s="290">
      <c r="A1358" s="296" t="inlineStr">
        <is>
          <t>TETEU</t>
        </is>
      </c>
      <c r="B1358" s="296" t="inlineStr">
        <is>
          <t>AGUA</t>
        </is>
      </c>
      <c r="C1358" s="296" t="inlineStr">
        <is>
          <t>T-451</t>
        </is>
      </c>
      <c r="D1358" s="349" t="inlineStr">
        <is>
          <t>PV 33</t>
        </is>
      </c>
      <c r="E1358" s="349" t="inlineStr">
        <is>
          <t>PV 32</t>
        </is>
      </c>
      <c r="F1358" s="349" t="n">
        <v>0.31</v>
      </c>
      <c r="G1358" s="349" t="inlineStr">
        <is>
          <t>200</t>
        </is>
      </c>
      <c r="H1358" s="349" t="inlineStr">
        <is>
          <t>Tubo PVC</t>
        </is>
      </c>
      <c r="I1358" s="345" t="n">
        <v>0.6</v>
      </c>
      <c r="J1358" s="349" t="n">
        <v>0.15</v>
      </c>
      <c r="K1358" s="349" t="n">
        <v>28.991935</v>
      </c>
      <c r="L1358" s="349" t="inlineStr">
        <is>
          <t>PENDENTE</t>
        </is>
      </c>
    </row>
    <row r="1359" ht="15" customHeight="1" s="290">
      <c r="A1359" s="295" t="inlineStr">
        <is>
          <t>TETEU</t>
        </is>
      </c>
      <c r="B1359" s="295" t="inlineStr">
        <is>
          <t>AGUA</t>
        </is>
      </c>
      <c r="C1359" s="295" t="inlineStr">
        <is>
          <t>T-452</t>
        </is>
      </c>
      <c r="D1359" s="334" t="inlineStr">
        <is>
          <t>PI 213</t>
        </is>
      </c>
      <c r="E1359" s="334" t="inlineStr">
        <is>
          <t>PV 33</t>
        </is>
      </c>
      <c r="F1359" s="334" t="n">
        <v>0.21</v>
      </c>
      <c r="G1359" s="334" t="inlineStr">
        <is>
          <t>200</t>
        </is>
      </c>
      <c r="H1359" s="334" t="inlineStr">
        <is>
          <t>Tubo PVC</t>
        </is>
      </c>
      <c r="I1359" s="340" t="n">
        <v>0.6</v>
      </c>
      <c r="J1359" s="334" t="n">
        <v>0.1</v>
      </c>
      <c r="K1359" s="334" t="n">
        <v>102.477619</v>
      </c>
      <c r="L1359" s="334" t="inlineStr">
        <is>
          <t>PENDENTE</t>
        </is>
      </c>
    </row>
    <row r="1360" ht="15" customHeight="1" s="290">
      <c r="A1360" s="296" t="inlineStr">
        <is>
          <t>TETEU</t>
        </is>
      </c>
      <c r="B1360" s="296" t="inlineStr">
        <is>
          <t>AGUA</t>
        </is>
      </c>
      <c r="C1360" s="296" t="inlineStr">
        <is>
          <t>T-453</t>
        </is>
      </c>
      <c r="D1360" s="349" t="inlineStr">
        <is>
          <t>PI 213</t>
        </is>
      </c>
      <c r="E1360" s="349" t="inlineStr">
        <is>
          <t>PI 214</t>
        </is>
      </c>
      <c r="F1360" s="349" t="n">
        <v>0.22</v>
      </c>
      <c r="G1360" s="349" t="inlineStr">
        <is>
          <t>200</t>
        </is>
      </c>
      <c r="H1360" s="349" t="inlineStr">
        <is>
          <t>Tubo PVC</t>
        </is>
      </c>
      <c r="I1360" s="345" t="n">
        <v>0.6</v>
      </c>
      <c r="J1360" s="349" t="n">
        <v>0.11</v>
      </c>
      <c r="K1360" s="349" t="n">
        <v>9.845000000000001</v>
      </c>
      <c r="L1360" s="349" t="inlineStr">
        <is>
          <t>PENDENTE</t>
        </is>
      </c>
    </row>
    <row r="1361" ht="15" customHeight="1" s="290">
      <c r="A1361" s="295" t="inlineStr">
        <is>
          <t>TETEU</t>
        </is>
      </c>
      <c r="B1361" s="295" t="inlineStr">
        <is>
          <t>AGUA</t>
        </is>
      </c>
      <c r="C1361" s="295" t="inlineStr">
        <is>
          <t>T-454</t>
        </is>
      </c>
      <c r="D1361" s="334" t="inlineStr">
        <is>
          <t>PI 220</t>
        </is>
      </c>
      <c r="E1361" s="334" t="inlineStr">
        <is>
          <t>PI 221</t>
        </is>
      </c>
      <c r="F1361" s="334" t="n">
        <v>0.25</v>
      </c>
      <c r="G1361" s="334" t="inlineStr">
        <is>
          <t>200</t>
        </is>
      </c>
      <c r="H1361" s="334" t="inlineStr">
        <is>
          <t>Tubo PVC</t>
        </is>
      </c>
      <c r="I1361" s="340" t="n">
        <v>0.6</v>
      </c>
      <c r="J1361" s="334" t="n">
        <v>0.12</v>
      </c>
      <c r="K1361" s="334" t="n">
        <v>18.6556</v>
      </c>
      <c r="L1361" s="334" t="inlineStr">
        <is>
          <t>PENDENTE</t>
        </is>
      </c>
    </row>
    <row r="1362" ht="15" customHeight="1" s="290">
      <c r="A1362" s="296" t="inlineStr">
        <is>
          <t>TETEU</t>
        </is>
      </c>
      <c r="B1362" s="296" t="inlineStr">
        <is>
          <t>AGUA</t>
        </is>
      </c>
      <c r="C1362" s="296" t="inlineStr">
        <is>
          <t>T-455</t>
        </is>
      </c>
      <c r="D1362" s="349" t="inlineStr">
        <is>
          <t>PI 233</t>
        </is>
      </c>
      <c r="E1362" s="349" t="inlineStr">
        <is>
          <t>PI 235</t>
        </is>
      </c>
      <c r="F1362" s="349" t="n">
        <v>0.24</v>
      </c>
      <c r="G1362" s="349" t="inlineStr">
        <is>
          <t>200</t>
        </is>
      </c>
      <c r="H1362" s="349" t="inlineStr">
        <is>
          <t>Tubo PVC</t>
        </is>
      </c>
      <c r="I1362" s="345" t="n">
        <v>0.6</v>
      </c>
      <c r="J1362" s="349" t="n">
        <v>0.12</v>
      </c>
      <c r="K1362" s="349" t="n">
        <v>31.24625</v>
      </c>
      <c r="L1362" s="349" t="inlineStr">
        <is>
          <t>PENDENTE</t>
        </is>
      </c>
    </row>
    <row r="1363" ht="15" customHeight="1" s="290">
      <c r="A1363" s="295" t="inlineStr">
        <is>
          <t>TETEU</t>
        </is>
      </c>
      <c r="B1363" s="295" t="inlineStr">
        <is>
          <t>AGUA</t>
        </is>
      </c>
      <c r="C1363" s="295" t="inlineStr">
        <is>
          <t>T-456</t>
        </is>
      </c>
      <c r="D1363" s="334" t="inlineStr">
        <is>
          <t>PI 181</t>
        </is>
      </c>
      <c r="E1363" s="334" t="inlineStr">
        <is>
          <t>PI 182</t>
        </is>
      </c>
      <c r="F1363" s="334" t="n">
        <v>0.22</v>
      </c>
      <c r="G1363" s="334" t="inlineStr">
        <is>
          <t>200</t>
        </is>
      </c>
      <c r="H1363" s="334" t="inlineStr">
        <is>
          <t>Tubo PVC</t>
        </is>
      </c>
      <c r="I1363" s="340" t="n">
        <v>0.6</v>
      </c>
      <c r="J1363" s="334" t="n">
        <v>0.11</v>
      </c>
      <c r="K1363" s="334" t="n">
        <v>24.689545</v>
      </c>
      <c r="L1363" s="334" t="inlineStr">
        <is>
          <t>PENDENTE</t>
        </is>
      </c>
    </row>
    <row r="1364" ht="15" customHeight="1" s="290">
      <c r="A1364" s="296" t="inlineStr">
        <is>
          <t>TETEU</t>
        </is>
      </c>
      <c r="B1364" s="296" t="inlineStr">
        <is>
          <t>AGUA</t>
        </is>
      </c>
      <c r="C1364" s="296" t="inlineStr">
        <is>
          <t>T-457</t>
        </is>
      </c>
      <c r="D1364" s="349" t="inlineStr">
        <is>
          <t>PI 238</t>
        </is>
      </c>
      <c r="E1364" s="349" t="inlineStr">
        <is>
          <t>PI 247</t>
        </is>
      </c>
      <c r="F1364" s="349" t="n">
        <v>0.27</v>
      </c>
      <c r="G1364" s="349" t="inlineStr">
        <is>
          <t>200</t>
        </is>
      </c>
      <c r="H1364" s="349" t="inlineStr">
        <is>
          <t>Tubo PVC</t>
        </is>
      </c>
      <c r="I1364" s="345" t="n">
        <v>0.6</v>
      </c>
      <c r="J1364" s="349" t="n">
        <v>0.13</v>
      </c>
      <c r="K1364" s="349" t="n">
        <v>48.929259</v>
      </c>
      <c r="L1364" s="349" t="inlineStr">
        <is>
          <t>PENDENTE</t>
        </is>
      </c>
    </row>
    <row r="1365" ht="15" customHeight="1" s="290">
      <c r="A1365" s="295" t="inlineStr">
        <is>
          <t>TETEU</t>
        </is>
      </c>
      <c r="B1365" s="295" t="inlineStr">
        <is>
          <t>AGUA</t>
        </is>
      </c>
      <c r="C1365" s="295" t="inlineStr">
        <is>
          <t>T-458</t>
        </is>
      </c>
      <c r="D1365" s="334" t="inlineStr">
        <is>
          <t>PI 245</t>
        </is>
      </c>
      <c r="E1365" s="334" t="inlineStr">
        <is>
          <t>PI 246</t>
        </is>
      </c>
      <c r="F1365" s="334" t="n">
        <v>0.26</v>
      </c>
      <c r="G1365" s="334" t="inlineStr">
        <is>
          <t>200</t>
        </is>
      </c>
      <c r="H1365" s="334" t="inlineStr">
        <is>
          <t>Tubo PVC</t>
        </is>
      </c>
      <c r="I1365" s="340" t="n">
        <v>0.6</v>
      </c>
      <c r="J1365" s="334" t="n">
        <v>0.12</v>
      </c>
      <c r="K1365" s="334" t="n">
        <v>18.363846</v>
      </c>
      <c r="L1365" s="334" t="inlineStr">
        <is>
          <t>PENDENTE</t>
        </is>
      </c>
    </row>
    <row r="1366" ht="15" customHeight="1" s="290">
      <c r="A1366" s="296" t="inlineStr">
        <is>
          <t>TETEU</t>
        </is>
      </c>
      <c r="B1366" s="296" t="inlineStr">
        <is>
          <t>AGUA</t>
        </is>
      </c>
      <c r="C1366" s="296" t="inlineStr">
        <is>
          <t>T-459</t>
        </is>
      </c>
      <c r="D1366" s="349" t="inlineStr">
        <is>
          <t>PI 245</t>
        </is>
      </c>
      <c r="E1366" s="349" t="inlineStr">
        <is>
          <t>PI 246</t>
        </is>
      </c>
      <c r="F1366" s="349" t="n">
        <v>0.23</v>
      </c>
      <c r="G1366" s="349" t="inlineStr">
        <is>
          <t>200</t>
        </is>
      </c>
      <c r="H1366" s="349" t="inlineStr">
        <is>
          <t>Tubo PVC</t>
        </is>
      </c>
      <c r="I1366" s="345" t="n">
        <v>0.6</v>
      </c>
      <c r="J1366" s="349" t="n">
        <v>0.11</v>
      </c>
      <c r="K1366" s="349" t="n">
        <v>20.75913</v>
      </c>
      <c r="L1366" s="349" t="inlineStr">
        <is>
          <t>PENDENTE</t>
        </is>
      </c>
    </row>
    <row r="1367" ht="15" customHeight="1" s="290">
      <c r="A1367" s="295" t="inlineStr">
        <is>
          <t>TETEU</t>
        </is>
      </c>
      <c r="B1367" s="295" t="inlineStr">
        <is>
          <t>AGUA</t>
        </is>
      </c>
      <c r="C1367" s="295" t="inlineStr">
        <is>
          <t>T-460</t>
        </is>
      </c>
      <c r="D1367" s="334" t="inlineStr">
        <is>
          <t>PI 237</t>
        </is>
      </c>
      <c r="E1367" s="334" t="inlineStr">
        <is>
          <t>PI 240</t>
        </is>
      </c>
      <c r="F1367" s="334" t="n">
        <v>0.23</v>
      </c>
      <c r="G1367" s="334" t="inlineStr">
        <is>
          <t>200</t>
        </is>
      </c>
      <c r="H1367" s="334" t="inlineStr">
        <is>
          <t>Tubo PVC</t>
        </is>
      </c>
      <c r="I1367" s="340" t="n">
        <v>0.6</v>
      </c>
      <c r="J1367" s="334" t="n">
        <v>0.11</v>
      </c>
      <c r="K1367" s="334" t="n">
        <v>16.977826</v>
      </c>
      <c r="L1367" s="334" t="inlineStr">
        <is>
          <t>PENDENTE</t>
        </is>
      </c>
    </row>
    <row r="1368" ht="15" customHeight="1" s="290">
      <c r="A1368" s="296" t="inlineStr">
        <is>
          <t>TETEU</t>
        </is>
      </c>
      <c r="B1368" s="296" t="inlineStr">
        <is>
          <t>AGUA</t>
        </is>
      </c>
      <c r="C1368" s="296" t="inlineStr">
        <is>
          <t>T-461</t>
        </is>
      </c>
      <c r="D1368" s="349" t="inlineStr">
        <is>
          <t>PI 180</t>
        </is>
      </c>
      <c r="E1368" s="349" t="inlineStr">
        <is>
          <t>PI 179</t>
        </is>
      </c>
      <c r="F1368" s="349" t="n">
        <v>0.22</v>
      </c>
      <c r="G1368" s="349" t="inlineStr">
        <is>
          <t>200</t>
        </is>
      </c>
      <c r="H1368" s="349" t="inlineStr">
        <is>
          <t>Tubo PVC</t>
        </is>
      </c>
      <c r="I1368" s="345" t="n">
        <v>0.6</v>
      </c>
      <c r="J1368" s="349" t="n">
        <v>0.11</v>
      </c>
      <c r="K1368" s="349" t="n">
        <v>10.958636</v>
      </c>
      <c r="L1368" s="349" t="inlineStr">
        <is>
          <t>PENDENTE</t>
        </is>
      </c>
    </row>
    <row r="1369" ht="15" customHeight="1" s="290">
      <c r="A1369" s="295" t="inlineStr">
        <is>
          <t>TETEU</t>
        </is>
      </c>
      <c r="B1369" s="295" t="inlineStr">
        <is>
          <t>AGUA</t>
        </is>
      </c>
      <c r="C1369" s="295" t="inlineStr">
        <is>
          <t>T-462</t>
        </is>
      </c>
      <c r="D1369" s="334" t="inlineStr">
        <is>
          <t>PI 179</t>
        </is>
      </c>
      <c r="E1369" s="334" t="inlineStr">
        <is>
          <t>PI 178</t>
        </is>
      </c>
      <c r="F1369" s="334" t="n">
        <v>0.22</v>
      </c>
      <c r="G1369" s="334" t="inlineStr">
        <is>
          <t>200</t>
        </is>
      </c>
      <c r="H1369" s="334" t="inlineStr">
        <is>
          <t>Tubo PVC</t>
        </is>
      </c>
      <c r="I1369" s="340" t="n">
        <v>0.6</v>
      </c>
      <c r="J1369" s="334" t="n">
        <v>0.11</v>
      </c>
      <c r="K1369" s="334" t="n">
        <v>18.095455</v>
      </c>
      <c r="L1369" s="334" t="inlineStr">
        <is>
          <t>PENDENTE</t>
        </is>
      </c>
    </row>
    <row r="1370" ht="15" customHeight="1" s="290">
      <c r="A1370" s="296" t="inlineStr">
        <is>
          <t>TETEU</t>
        </is>
      </c>
      <c r="B1370" s="296" t="inlineStr">
        <is>
          <t>AGUA</t>
        </is>
      </c>
      <c r="C1370" s="296" t="inlineStr">
        <is>
          <t>T-463</t>
        </is>
      </c>
      <c r="D1370" s="349" t="inlineStr">
        <is>
          <t>PI 175</t>
        </is>
      </c>
      <c r="E1370" s="349" t="inlineStr">
        <is>
          <t>PI 174</t>
        </is>
      </c>
      <c r="F1370" s="349" t="n">
        <v>0.29</v>
      </c>
      <c r="G1370" s="349" t="inlineStr">
        <is>
          <t>200</t>
        </is>
      </c>
      <c r="H1370" s="349" t="inlineStr">
        <is>
          <t>Tubo PVC</t>
        </is>
      </c>
      <c r="I1370" s="345" t="n">
        <v>0.6</v>
      </c>
      <c r="J1370" s="349" t="n">
        <v>0.14</v>
      </c>
      <c r="K1370" s="349" t="n">
        <v>2.378966</v>
      </c>
      <c r="L1370" s="349" t="inlineStr">
        <is>
          <t>PENDENTE</t>
        </is>
      </c>
    </row>
    <row r="1371" ht="15" customHeight="1" s="290">
      <c r="A1371" s="295" t="inlineStr">
        <is>
          <t>TETEU</t>
        </is>
      </c>
      <c r="B1371" s="295" t="inlineStr">
        <is>
          <t>AGUA</t>
        </is>
      </c>
      <c r="C1371" s="295" t="inlineStr">
        <is>
          <t>T-464</t>
        </is>
      </c>
      <c r="D1371" s="334" t="inlineStr">
        <is>
          <t>PI 175</t>
        </is>
      </c>
      <c r="E1371" s="334" t="inlineStr">
        <is>
          <t>PI 174</t>
        </is>
      </c>
      <c r="F1371" s="334" t="n">
        <v>0.35</v>
      </c>
      <c r="G1371" s="334" t="inlineStr">
        <is>
          <t>200</t>
        </is>
      </c>
      <c r="H1371" s="334" t="inlineStr">
        <is>
          <t>Tubo PVC</t>
        </is>
      </c>
      <c r="I1371" s="340" t="n">
        <v>0.6</v>
      </c>
      <c r="J1371" s="334" t="n">
        <v>0.17</v>
      </c>
      <c r="K1371" s="334" t="n">
        <v>1.971143</v>
      </c>
      <c r="L1371" s="334" t="inlineStr">
        <is>
          <t>PENDENTE</t>
        </is>
      </c>
    </row>
    <row r="1372" ht="15" customHeight="1" s="290">
      <c r="A1372" s="296" t="inlineStr">
        <is>
          <t>TETEU</t>
        </is>
      </c>
      <c r="B1372" s="296" t="inlineStr">
        <is>
          <t>AGUA</t>
        </is>
      </c>
      <c r="C1372" s="296" t="inlineStr">
        <is>
          <t>T-465</t>
        </is>
      </c>
      <c r="D1372" s="349" t="inlineStr">
        <is>
          <t>PI 202</t>
        </is>
      </c>
      <c r="E1372" s="349" t="inlineStr">
        <is>
          <t>PI 203</t>
        </is>
      </c>
      <c r="F1372" s="349" t="n">
        <v>0.29</v>
      </c>
      <c r="G1372" s="349" t="inlineStr">
        <is>
          <t>200</t>
        </is>
      </c>
      <c r="H1372" s="349" t="inlineStr">
        <is>
          <t>Tubo PVC</t>
        </is>
      </c>
      <c r="I1372" s="345" t="n">
        <v>0.6</v>
      </c>
      <c r="J1372" s="349" t="n">
        <v>0.14</v>
      </c>
      <c r="K1372" s="349" t="n">
        <v>6.206897</v>
      </c>
      <c r="L1372" s="349" t="inlineStr">
        <is>
          <t>PENDENTE</t>
        </is>
      </c>
    </row>
    <row r="1373" ht="15" customHeight="1" s="290">
      <c r="A1373" s="295" t="inlineStr">
        <is>
          <t>TETEU</t>
        </is>
      </c>
      <c r="B1373" s="295" t="inlineStr">
        <is>
          <t>AGUA</t>
        </is>
      </c>
      <c r="C1373" s="295" t="inlineStr">
        <is>
          <t>T-466</t>
        </is>
      </c>
      <c r="D1373" s="334" t="inlineStr">
        <is>
          <t>PI 172</t>
        </is>
      </c>
      <c r="E1373" s="334" t="inlineStr">
        <is>
          <t>PI 173</t>
        </is>
      </c>
      <c r="F1373" s="334" t="n">
        <v>0.37</v>
      </c>
      <c r="G1373" s="334" t="inlineStr">
        <is>
          <t>200</t>
        </is>
      </c>
      <c r="H1373" s="334" t="inlineStr">
        <is>
          <t>Tubo PVC</t>
        </is>
      </c>
      <c r="I1373" s="340" t="n">
        <v>0.6</v>
      </c>
      <c r="J1373" s="334" t="n">
        <v>0.18</v>
      </c>
      <c r="K1373" s="334" t="n">
        <v>9.687837999999999</v>
      </c>
      <c r="L1373" s="334" t="inlineStr">
        <is>
          <t>PENDENTE</t>
        </is>
      </c>
    </row>
    <row r="1374" ht="15" customHeight="1" s="290">
      <c r="A1374" s="296" t="inlineStr">
        <is>
          <t>TETEU</t>
        </is>
      </c>
      <c r="B1374" s="296" t="inlineStr">
        <is>
          <t>AGUA</t>
        </is>
      </c>
      <c r="C1374" s="296" t="inlineStr">
        <is>
          <t>T-467</t>
        </is>
      </c>
      <c r="D1374" s="349" t="inlineStr">
        <is>
          <t>PI 206</t>
        </is>
      </c>
      <c r="E1374" s="349" t="inlineStr">
        <is>
          <t>PI 210</t>
        </is>
      </c>
      <c r="F1374" s="349" t="n">
        <v>0.3</v>
      </c>
      <c r="G1374" s="349" t="inlineStr">
        <is>
          <t>200</t>
        </is>
      </c>
      <c r="H1374" s="349" t="inlineStr">
        <is>
          <t>Tubo PVC</t>
        </is>
      </c>
      <c r="I1374" s="345" t="n">
        <v>1</v>
      </c>
      <c r="J1374" s="349" t="n">
        <v>0.24</v>
      </c>
      <c r="K1374" s="349" t="n">
        <v>2.760333</v>
      </c>
      <c r="L1374" s="349" t="inlineStr">
        <is>
          <t>PENDENTE</t>
        </is>
      </c>
    </row>
    <row r="1375" ht="15" customHeight="1" s="290">
      <c r="A1375" s="295" t="inlineStr">
        <is>
          <t>TETEU</t>
        </is>
      </c>
      <c r="B1375" s="295" t="inlineStr">
        <is>
          <t>AGUA</t>
        </is>
      </c>
      <c r="C1375" s="295" t="inlineStr">
        <is>
          <t>T-468</t>
        </is>
      </c>
      <c r="D1375" s="334" t="inlineStr">
        <is>
          <t>PV 23</t>
        </is>
      </c>
      <c r="E1375" s="334" t="inlineStr">
        <is>
          <t>PV 25</t>
        </is>
      </c>
      <c r="F1375" s="334" t="n">
        <v>0.59</v>
      </c>
      <c r="G1375" s="334" t="inlineStr">
        <is>
          <t>200</t>
        </is>
      </c>
      <c r="H1375" s="334" t="inlineStr">
        <is>
          <t>Tubo PVC</t>
        </is>
      </c>
      <c r="I1375" s="340" t="n">
        <v>0.6</v>
      </c>
      <c r="J1375" s="334" t="n">
        <v>0.28</v>
      </c>
      <c r="K1375" s="334" t="n">
        <v>8.010678</v>
      </c>
      <c r="L1375" s="334" t="inlineStr">
        <is>
          <t>PENDENTE</t>
        </is>
      </c>
    </row>
    <row r="1376" ht="15" customHeight="1" s="290">
      <c r="A1376" s="296" t="inlineStr">
        <is>
          <t>TETEU</t>
        </is>
      </c>
      <c r="B1376" s="296" t="inlineStr">
        <is>
          <t>AGUA</t>
        </is>
      </c>
      <c r="C1376" s="296" t="inlineStr">
        <is>
          <t>T-469</t>
        </is>
      </c>
      <c r="D1376" s="349" t="inlineStr">
        <is>
          <t>PI 192</t>
        </is>
      </c>
      <c r="E1376" s="349" t="inlineStr">
        <is>
          <t>PI 191</t>
        </is>
      </c>
      <c r="F1376" s="349" t="n">
        <v>0.46</v>
      </c>
      <c r="G1376" s="349" t="inlineStr">
        <is>
          <t>200</t>
        </is>
      </c>
      <c r="H1376" s="349" t="inlineStr">
        <is>
          <t>Tubo PVC</t>
        </is>
      </c>
      <c r="I1376" s="345" t="n">
        <v>0.9</v>
      </c>
      <c r="J1376" s="349" t="n">
        <v>0.33</v>
      </c>
      <c r="K1376" s="349" t="n">
        <v>14.674783</v>
      </c>
      <c r="L1376" s="349" t="inlineStr">
        <is>
          <t>PENDENTE</t>
        </is>
      </c>
    </row>
    <row r="1377" ht="15" customHeight="1" s="290">
      <c r="A1377" s="295" t="inlineStr">
        <is>
          <t>TETEU</t>
        </is>
      </c>
      <c r="B1377" s="295" t="inlineStr">
        <is>
          <t>AGUA</t>
        </is>
      </c>
      <c r="C1377" s="295" t="inlineStr">
        <is>
          <t>T-470</t>
        </is>
      </c>
      <c r="D1377" s="334" t="inlineStr">
        <is>
          <t>PV 22</t>
        </is>
      </c>
      <c r="E1377" s="334" t="inlineStr">
        <is>
          <t>PI 187</t>
        </is>
      </c>
      <c r="F1377" s="334" t="n">
        <v>0.38</v>
      </c>
      <c r="G1377" s="334" t="inlineStr">
        <is>
          <t>200</t>
        </is>
      </c>
      <c r="H1377" s="334" t="inlineStr">
        <is>
          <t>Tubo PVC</t>
        </is>
      </c>
      <c r="I1377" s="340" t="n">
        <v>0.38</v>
      </c>
      <c r="J1377" s="334" t="n">
        <v>0.12</v>
      </c>
      <c r="K1377" s="334" t="n">
        <v>10.737632</v>
      </c>
      <c r="L1377" s="334" t="inlineStr">
        <is>
          <t>PENDENTE</t>
        </is>
      </c>
    </row>
    <row r="1378" ht="15" customHeight="1" s="290">
      <c r="A1378" s="296" t="inlineStr">
        <is>
          <t>TETEU</t>
        </is>
      </c>
      <c r="B1378" s="296" t="inlineStr">
        <is>
          <t>AGUA</t>
        </is>
      </c>
      <c r="C1378" s="296" t="inlineStr">
        <is>
          <t>T-471</t>
        </is>
      </c>
      <c r="D1378" s="349" t="inlineStr">
        <is>
          <t>PV 18</t>
        </is>
      </c>
      <c r="E1378" s="349" t="inlineStr">
        <is>
          <t>PI 184</t>
        </is>
      </c>
      <c r="F1378" s="349" t="n">
        <v>0.39</v>
      </c>
      <c r="G1378" s="349" t="inlineStr">
        <is>
          <t>200</t>
        </is>
      </c>
      <c r="H1378" s="349" t="inlineStr">
        <is>
          <t>Tubo PVC</t>
        </is>
      </c>
      <c r="I1378" s="345" t="n">
        <v>0.6</v>
      </c>
      <c r="J1378" s="349" t="n">
        <v>0.19</v>
      </c>
      <c r="K1378" s="349" t="n">
        <v>7.224615</v>
      </c>
      <c r="L1378" s="349" t="inlineStr">
        <is>
          <t>PENDENTE</t>
        </is>
      </c>
    </row>
    <row r="1379" ht="15" customHeight="1" s="290">
      <c r="A1379" s="295" t="inlineStr">
        <is>
          <t>TETEU</t>
        </is>
      </c>
      <c r="B1379" s="295" t="inlineStr">
        <is>
          <t>AGUA</t>
        </is>
      </c>
      <c r="C1379" s="295" t="inlineStr">
        <is>
          <t>T-472</t>
        </is>
      </c>
      <c r="D1379" s="334" t="inlineStr">
        <is>
          <t>PI 167</t>
        </is>
      </c>
      <c r="E1379" s="334" t="inlineStr">
        <is>
          <t>PI 184</t>
        </is>
      </c>
      <c r="F1379" s="334" t="n">
        <v>0.38</v>
      </c>
      <c r="G1379" s="334" t="inlineStr">
        <is>
          <t>200</t>
        </is>
      </c>
      <c r="H1379" s="334" t="inlineStr">
        <is>
          <t>Tubo PVC</t>
        </is>
      </c>
      <c r="I1379" s="340" t="n">
        <v>0.6</v>
      </c>
      <c r="J1379" s="334" t="n">
        <v>0.18</v>
      </c>
      <c r="K1379" s="334" t="n">
        <v>2.647895</v>
      </c>
      <c r="L1379" s="334" t="inlineStr">
        <is>
          <t>PENDENTE</t>
        </is>
      </c>
    </row>
    <row r="1380" ht="15" customHeight="1" s="290">
      <c r="A1380" s="296" t="inlineStr">
        <is>
          <t>TETEU</t>
        </is>
      </c>
      <c r="B1380" s="296" t="inlineStr">
        <is>
          <t>AGUA</t>
        </is>
      </c>
      <c r="C1380" s="296" t="inlineStr">
        <is>
          <t>T-473</t>
        </is>
      </c>
      <c r="D1380" s="349" t="inlineStr">
        <is>
          <t>PI 166</t>
        </is>
      </c>
      <c r="E1380" s="349" t="inlineStr">
        <is>
          <t>PI 167</t>
        </is>
      </c>
      <c r="F1380" s="349" t="n">
        <v>0.22</v>
      </c>
      <c r="G1380" s="349" t="inlineStr">
        <is>
          <t>200</t>
        </is>
      </c>
      <c r="H1380" s="349" t="inlineStr">
        <is>
          <t>Tubo PVC</t>
        </is>
      </c>
      <c r="I1380" s="345" t="n">
        <v>0.6</v>
      </c>
      <c r="J1380" s="349" t="n">
        <v>0.11</v>
      </c>
      <c r="K1380" s="349" t="n">
        <v>22.561364</v>
      </c>
      <c r="L1380" s="349" t="inlineStr">
        <is>
          <t>PENDENTE</t>
        </is>
      </c>
    </row>
    <row r="1381" ht="15" customHeight="1" s="290">
      <c r="A1381" s="295" t="inlineStr">
        <is>
          <t>TETEU</t>
        </is>
      </c>
      <c r="B1381" s="295" t="inlineStr">
        <is>
          <t>AGUA</t>
        </is>
      </c>
      <c r="C1381" s="295" t="inlineStr">
        <is>
          <t>T-474</t>
        </is>
      </c>
      <c r="D1381" s="334" t="inlineStr">
        <is>
          <t>PV 16</t>
        </is>
      </c>
      <c r="E1381" s="334" t="inlineStr">
        <is>
          <t>PI 183</t>
        </is>
      </c>
      <c r="F1381" s="334" t="n">
        <v>0.22</v>
      </c>
      <c r="G1381" s="334" t="inlineStr">
        <is>
          <t>200</t>
        </is>
      </c>
      <c r="H1381" s="334" t="inlineStr">
        <is>
          <t>Tubo PVC</t>
        </is>
      </c>
      <c r="I1381" s="340" t="n">
        <v>0.6</v>
      </c>
      <c r="J1381" s="334" t="n">
        <v>0.11</v>
      </c>
      <c r="K1381" s="334" t="n">
        <v>13.810455</v>
      </c>
      <c r="L1381" s="334" t="inlineStr">
        <is>
          <t>PENDENTE</t>
        </is>
      </c>
    </row>
    <row r="1382" ht="15" customHeight="1" s="290">
      <c r="A1382" s="296" t="inlineStr">
        <is>
          <t>TETEU</t>
        </is>
      </c>
      <c r="B1382" s="296" t="inlineStr">
        <is>
          <t>AGUA</t>
        </is>
      </c>
      <c r="C1382" s="296" t="inlineStr">
        <is>
          <t>T-475</t>
        </is>
      </c>
      <c r="D1382" s="349" t="inlineStr">
        <is>
          <t>PI 120</t>
        </is>
      </c>
      <c r="E1382" s="349" t="inlineStr">
        <is>
          <t>PI 122</t>
        </is>
      </c>
      <c r="F1382" s="349" t="n">
        <v>0.21</v>
      </c>
      <c r="G1382" s="349" t="inlineStr">
        <is>
          <t>200</t>
        </is>
      </c>
      <c r="H1382" s="349" t="inlineStr">
        <is>
          <t>Tubo PVC</t>
        </is>
      </c>
      <c r="I1382" s="345" t="n">
        <v>0.6</v>
      </c>
      <c r="J1382" s="349" t="n">
        <v>0.1</v>
      </c>
      <c r="K1382" s="349" t="n">
        <v>42.679048</v>
      </c>
      <c r="L1382" s="349" t="inlineStr">
        <is>
          <t>PENDENTE</t>
        </is>
      </c>
    </row>
    <row r="1383" ht="15" customHeight="1" s="290">
      <c r="A1383" s="295" t="inlineStr">
        <is>
          <t>TETEU</t>
        </is>
      </c>
      <c r="B1383" s="295" t="inlineStr">
        <is>
          <t>AGUA</t>
        </is>
      </c>
      <c r="C1383" s="295" t="inlineStr">
        <is>
          <t>T-476</t>
        </is>
      </c>
      <c r="D1383" s="334" t="inlineStr">
        <is>
          <t>PI 109</t>
        </is>
      </c>
      <c r="E1383" s="334" t="inlineStr">
        <is>
          <t>PI 108</t>
        </is>
      </c>
      <c r="F1383" s="334" t="n">
        <v>0.17</v>
      </c>
      <c r="G1383" s="334" t="inlineStr">
        <is>
          <t>200</t>
        </is>
      </c>
      <c r="H1383" s="334" t="inlineStr">
        <is>
          <t>Tubo PVC</t>
        </is>
      </c>
      <c r="I1383" s="340" t="n">
        <v>0.6</v>
      </c>
      <c r="J1383" s="334" t="n">
        <v>0.08</v>
      </c>
      <c r="K1383" s="334" t="n">
        <v>3.197647</v>
      </c>
      <c r="L1383" s="334" t="inlineStr">
        <is>
          <t>PENDENTE</t>
        </is>
      </c>
    </row>
    <row r="1384" ht="15" customHeight="1" s="290">
      <c r="A1384" s="296" t="inlineStr">
        <is>
          <t>TETEU</t>
        </is>
      </c>
      <c r="B1384" s="296" t="inlineStr">
        <is>
          <t>AGUA</t>
        </is>
      </c>
      <c r="C1384" s="296" t="inlineStr">
        <is>
          <t>T-477</t>
        </is>
      </c>
      <c r="D1384" s="349" t="inlineStr">
        <is>
          <t>PI 163</t>
        </is>
      </c>
      <c r="E1384" s="349" t="inlineStr">
        <is>
          <t>PV 08</t>
        </is>
      </c>
      <c r="F1384" s="349" t="n">
        <v>0.23</v>
      </c>
      <c r="G1384" s="349" t="inlineStr">
        <is>
          <t>200</t>
        </is>
      </c>
      <c r="H1384" s="349" t="inlineStr">
        <is>
          <t>Tubo PVC</t>
        </is>
      </c>
      <c r="I1384" s="345" t="n">
        <v>0.6</v>
      </c>
      <c r="J1384" s="349" t="n">
        <v>0.11</v>
      </c>
      <c r="K1384" s="349" t="n">
        <v>17.742174</v>
      </c>
      <c r="L1384" s="349" t="inlineStr">
        <is>
          <t>PENDENTE</t>
        </is>
      </c>
    </row>
    <row r="1385" ht="15" customHeight="1" s="290">
      <c r="A1385" s="295" t="inlineStr">
        <is>
          <t>TETEU</t>
        </is>
      </c>
      <c r="B1385" s="295" t="inlineStr">
        <is>
          <t>AGUA</t>
        </is>
      </c>
      <c r="C1385" s="295" t="inlineStr">
        <is>
          <t>T-478</t>
        </is>
      </c>
      <c r="D1385" s="334" t="inlineStr">
        <is>
          <t>PV 12</t>
        </is>
      </c>
      <c r="E1385" s="334" t="inlineStr">
        <is>
          <t>PV 11</t>
        </is>
      </c>
      <c r="F1385" s="334" t="n">
        <v>0.21</v>
      </c>
      <c r="G1385" s="334" t="inlineStr">
        <is>
          <t>200</t>
        </is>
      </c>
      <c r="H1385" s="334" t="inlineStr">
        <is>
          <t>Tubo PVC</t>
        </is>
      </c>
      <c r="I1385" s="340" t="n">
        <v>0.6</v>
      </c>
      <c r="J1385" s="334" t="n">
        <v>0.1</v>
      </c>
      <c r="K1385" s="334" t="n">
        <v>12.315238</v>
      </c>
      <c r="L1385" s="334" t="inlineStr">
        <is>
          <t>PENDENTE</t>
        </is>
      </c>
    </row>
    <row r="1386" ht="15" customHeight="1" s="290">
      <c r="A1386" s="296" t="inlineStr">
        <is>
          <t>TETEU</t>
        </is>
      </c>
      <c r="B1386" s="296" t="inlineStr">
        <is>
          <t>AGUA</t>
        </is>
      </c>
      <c r="C1386" s="296" t="inlineStr">
        <is>
          <t>T-479</t>
        </is>
      </c>
      <c r="D1386" s="349" t="inlineStr">
        <is>
          <t>PI 271</t>
        </is>
      </c>
      <c r="E1386" s="349" t="inlineStr">
        <is>
          <t>PV 11</t>
        </is>
      </c>
      <c r="F1386" s="349" t="n">
        <v>0.33</v>
      </c>
      <c r="G1386" s="349" t="inlineStr">
        <is>
          <t>200</t>
        </is>
      </c>
      <c r="H1386" s="349" t="inlineStr">
        <is>
          <t>Tubo PVC</t>
        </is>
      </c>
      <c r="I1386" s="345" t="n">
        <v>0.6</v>
      </c>
      <c r="J1386" s="349" t="n">
        <v>0.16</v>
      </c>
      <c r="K1386" s="349" t="n">
        <v>5.921515</v>
      </c>
      <c r="L1386" s="349" t="inlineStr">
        <is>
          <t>PENDENTE</t>
        </is>
      </c>
    </row>
    <row r="1387" ht="15" customHeight="1" s="290">
      <c r="A1387" s="295" t="inlineStr">
        <is>
          <t>TETEU</t>
        </is>
      </c>
      <c r="B1387" s="295" t="inlineStr">
        <is>
          <t>AGUA</t>
        </is>
      </c>
      <c r="C1387" s="295" t="inlineStr">
        <is>
          <t>T-480</t>
        </is>
      </c>
      <c r="D1387" s="334" t="inlineStr">
        <is>
          <t>PI 271</t>
        </is>
      </c>
      <c r="E1387" s="334" t="inlineStr">
        <is>
          <t>PI 269</t>
        </is>
      </c>
      <c r="F1387" s="334" t="n">
        <v>0.3</v>
      </c>
      <c r="G1387" s="334" t="inlineStr">
        <is>
          <t>200</t>
        </is>
      </c>
      <c r="H1387" s="334" t="inlineStr">
        <is>
          <t>Tubo PVC</t>
        </is>
      </c>
      <c r="I1387" s="340" t="n">
        <v>0.6</v>
      </c>
      <c r="J1387" s="334" t="n">
        <v>0.14</v>
      </c>
      <c r="K1387" s="334" t="n">
        <v>3.020667</v>
      </c>
      <c r="L1387" s="334" t="inlineStr">
        <is>
          <t>PENDENTE</t>
        </is>
      </c>
    </row>
    <row r="1388" ht="15" customHeight="1" s="290">
      <c r="A1388" s="296" t="inlineStr">
        <is>
          <t>TETEU</t>
        </is>
      </c>
      <c r="B1388" s="296" t="inlineStr">
        <is>
          <t>AGUA</t>
        </is>
      </c>
      <c r="C1388" s="296" t="inlineStr">
        <is>
          <t>T-481</t>
        </is>
      </c>
      <c r="D1388" s="349" t="inlineStr">
        <is>
          <t>PI 269</t>
        </is>
      </c>
      <c r="E1388" s="349" t="inlineStr">
        <is>
          <t>PI 268</t>
        </is>
      </c>
      <c r="F1388" s="349" t="n">
        <v>0.39</v>
      </c>
      <c r="G1388" s="349" t="inlineStr">
        <is>
          <t>200</t>
        </is>
      </c>
      <c r="H1388" s="349" t="inlineStr">
        <is>
          <t>Tubo PVC</t>
        </is>
      </c>
      <c r="I1388" s="345" t="n">
        <v>0.6</v>
      </c>
      <c r="J1388" s="349" t="n">
        <v>0.19</v>
      </c>
      <c r="K1388" s="349" t="n">
        <v>6.669744</v>
      </c>
      <c r="L1388" s="349" t="inlineStr">
        <is>
          <t>PENDENTE</t>
        </is>
      </c>
    </row>
    <row r="1389" ht="15" customHeight="1" s="290">
      <c r="A1389" s="295" t="inlineStr">
        <is>
          <t>TETEU</t>
        </is>
      </c>
      <c r="B1389" s="295" t="inlineStr">
        <is>
          <t>AGUA</t>
        </is>
      </c>
      <c r="C1389" s="295" t="inlineStr">
        <is>
          <t>T-482</t>
        </is>
      </c>
      <c r="D1389" s="334" t="inlineStr">
        <is>
          <t>PI 104</t>
        </is>
      </c>
      <c r="E1389" s="334" t="inlineStr">
        <is>
          <t>PI 105</t>
        </is>
      </c>
      <c r="F1389" s="334" t="n">
        <v>0.22</v>
      </c>
      <c r="G1389" s="334" t="inlineStr">
        <is>
          <t>200</t>
        </is>
      </c>
      <c r="H1389" s="334" t="inlineStr">
        <is>
          <t>Tubo PVC</t>
        </is>
      </c>
      <c r="I1389" s="340" t="n">
        <v>0.6</v>
      </c>
      <c r="J1389" s="334" t="n">
        <v>0.11</v>
      </c>
      <c r="K1389" s="334" t="n">
        <v>6.135455</v>
      </c>
      <c r="L1389" s="334" t="inlineStr">
        <is>
          <t>PENDENTE</t>
        </is>
      </c>
    </row>
    <row r="1390" ht="15" customHeight="1" s="290">
      <c r="A1390" s="296" t="inlineStr">
        <is>
          <t>TETEU</t>
        </is>
      </c>
      <c r="B1390" s="296" t="inlineStr">
        <is>
          <t>AGUA</t>
        </is>
      </c>
      <c r="C1390" s="296" t="inlineStr">
        <is>
          <t>T-483</t>
        </is>
      </c>
      <c r="D1390" s="349" t="inlineStr">
        <is>
          <t>PI 112</t>
        </is>
      </c>
      <c r="E1390" s="349" t="inlineStr">
        <is>
          <t>PI 248</t>
        </is>
      </c>
      <c r="F1390" s="349" t="n">
        <v>0.33</v>
      </c>
      <c r="G1390" s="349" t="inlineStr">
        <is>
          <t>200</t>
        </is>
      </c>
      <c r="H1390" s="349" t="inlineStr">
        <is>
          <t>Tubo PVC</t>
        </is>
      </c>
      <c r="I1390" s="345" t="n">
        <v>1.28</v>
      </c>
      <c r="J1390" s="349" t="n">
        <v>0.34</v>
      </c>
      <c r="K1390" s="349" t="n">
        <v>11.196364</v>
      </c>
      <c r="L1390" s="349" t="inlineStr">
        <is>
          <t>PENDENTE</t>
        </is>
      </c>
    </row>
    <row r="1391" ht="15" customHeight="1" s="290">
      <c r="A1391" s="295" t="inlineStr">
        <is>
          <t>TETEU</t>
        </is>
      </c>
      <c r="B1391" s="295" t="inlineStr">
        <is>
          <t>AGUA</t>
        </is>
      </c>
      <c r="C1391" s="295" t="inlineStr">
        <is>
          <t>T-484</t>
        </is>
      </c>
      <c r="D1391" s="334" t="inlineStr">
        <is>
          <t>PI 262</t>
        </is>
      </c>
      <c r="E1391" s="334" t="inlineStr">
        <is>
          <t>PI 263</t>
        </is>
      </c>
      <c r="F1391" s="334" t="n">
        <v>0.26</v>
      </c>
      <c r="G1391" s="334" t="inlineStr">
        <is>
          <t>200</t>
        </is>
      </c>
      <c r="H1391" s="334" t="inlineStr">
        <is>
          <t>Tubo PVC</t>
        </is>
      </c>
      <c r="I1391" s="340" t="n">
        <v>0.6</v>
      </c>
      <c r="J1391" s="334" t="n">
        <v>0.12</v>
      </c>
      <c r="K1391" s="334" t="n">
        <v>2.571538</v>
      </c>
      <c r="L1391" s="334" t="inlineStr">
        <is>
          <t>PENDENTE</t>
        </is>
      </c>
    </row>
    <row r="1392" ht="15" customHeight="1" s="290">
      <c r="A1392" s="296" t="inlineStr">
        <is>
          <t>TETEU</t>
        </is>
      </c>
      <c r="B1392" s="296" t="inlineStr">
        <is>
          <t>AGUA</t>
        </is>
      </c>
      <c r="C1392" s="296" t="inlineStr">
        <is>
          <t>T-485</t>
        </is>
      </c>
      <c r="D1392" s="349" t="inlineStr">
        <is>
          <t>PV 09</t>
        </is>
      </c>
      <c r="E1392" s="349" t="inlineStr">
        <is>
          <t>PI 268</t>
        </is>
      </c>
      <c r="F1392" s="349" t="n">
        <v>0.23</v>
      </c>
      <c r="G1392" s="349" t="inlineStr">
        <is>
          <t>200</t>
        </is>
      </c>
      <c r="H1392" s="349" t="inlineStr">
        <is>
          <t>Tubo PVC</t>
        </is>
      </c>
      <c r="I1392" s="345" t="n">
        <v>0.6</v>
      </c>
      <c r="J1392" s="349" t="n">
        <v>0.11</v>
      </c>
      <c r="K1392" s="349" t="n">
        <v>8.611739</v>
      </c>
      <c r="L1392" s="349" t="inlineStr">
        <is>
          <t>PENDENTE</t>
        </is>
      </c>
    </row>
    <row r="1393" ht="15" customHeight="1" s="290">
      <c r="A1393" s="295" t="inlineStr">
        <is>
          <t>TETEU</t>
        </is>
      </c>
      <c r="B1393" s="295" t="inlineStr">
        <is>
          <t>AGUA</t>
        </is>
      </c>
      <c r="C1393" s="295" t="inlineStr">
        <is>
          <t>T-486</t>
        </is>
      </c>
      <c r="D1393" s="334" t="inlineStr">
        <is>
          <t>PI 266</t>
        </is>
      </c>
      <c r="E1393" s="334" t="inlineStr">
        <is>
          <t>PI 267</t>
        </is>
      </c>
      <c r="F1393" s="334" t="n">
        <v>0.28</v>
      </c>
      <c r="G1393" s="334" t="inlineStr">
        <is>
          <t>200</t>
        </is>
      </c>
      <c r="H1393" s="334" t="inlineStr">
        <is>
          <t>Tubo PVC</t>
        </is>
      </c>
      <c r="I1393" s="340" t="n">
        <v>0.6</v>
      </c>
      <c r="J1393" s="334" t="n">
        <v>0.13</v>
      </c>
      <c r="K1393" s="334" t="n">
        <v>8.130357</v>
      </c>
      <c r="L1393" s="334" t="inlineStr">
        <is>
          <t>PENDENTE</t>
        </is>
      </c>
    </row>
    <row r="1394" ht="15" customHeight="1" s="290">
      <c r="A1394" s="296" t="inlineStr">
        <is>
          <t>TETEU</t>
        </is>
      </c>
      <c r="B1394" s="296" t="inlineStr">
        <is>
          <t>AGUA</t>
        </is>
      </c>
      <c r="C1394" s="296" t="inlineStr">
        <is>
          <t>T-487</t>
        </is>
      </c>
      <c r="D1394" s="349" t="inlineStr">
        <is>
          <t>PV 14</t>
        </is>
      </c>
      <c r="E1394" s="349" t="inlineStr">
        <is>
          <t>PV 13</t>
        </is>
      </c>
      <c r="F1394" s="349" t="n">
        <v>0.35</v>
      </c>
      <c r="G1394" s="349" t="inlineStr">
        <is>
          <t>200</t>
        </is>
      </c>
      <c r="H1394" s="349" t="inlineStr">
        <is>
          <t>Tubo PVC</t>
        </is>
      </c>
      <c r="I1394" s="345" t="n">
        <v>0.5</v>
      </c>
      <c r="J1394" s="349" t="n">
        <v>0.14</v>
      </c>
      <c r="K1394" s="349" t="n">
        <v>11.270286</v>
      </c>
      <c r="L1394" s="349" t="inlineStr">
        <is>
          <t>PENDENTE</t>
        </is>
      </c>
    </row>
    <row r="1395" ht="15" customHeight="1" s="290">
      <c r="A1395" s="295" t="inlineStr">
        <is>
          <t>TETEU</t>
        </is>
      </c>
      <c r="B1395" s="295" t="inlineStr">
        <is>
          <t>AGUA</t>
        </is>
      </c>
      <c r="C1395" s="295" t="inlineStr">
        <is>
          <t>T-488</t>
        </is>
      </c>
      <c r="D1395" s="334" t="inlineStr">
        <is>
          <t>PI 166</t>
        </is>
      </c>
      <c r="E1395" s="334" t="inlineStr">
        <is>
          <t>PI 121</t>
        </is>
      </c>
      <c r="F1395" s="334" t="n">
        <v>0.21</v>
      </c>
      <c r="G1395" s="334" t="inlineStr">
        <is>
          <t>200</t>
        </is>
      </c>
      <c r="H1395" s="334" t="inlineStr">
        <is>
          <t>Tubo PVC</t>
        </is>
      </c>
      <c r="I1395" s="340" t="n">
        <v>0.6</v>
      </c>
      <c r="J1395" s="334" t="n">
        <v>0.1</v>
      </c>
      <c r="K1395" s="334" t="n">
        <v>81.922381</v>
      </c>
      <c r="L1395" s="334" t="inlineStr">
        <is>
          <t>PENDENTE</t>
        </is>
      </c>
    </row>
    <row r="1396" ht="15" customHeight="1" s="290">
      <c r="A1396" s="296" t="inlineStr">
        <is>
          <t>TETEU</t>
        </is>
      </c>
      <c r="B1396" s="296" t="inlineStr">
        <is>
          <t>AGUA</t>
        </is>
      </c>
      <c r="C1396" s="296" t="inlineStr">
        <is>
          <t>T-489</t>
        </is>
      </c>
      <c r="D1396" s="349" t="inlineStr">
        <is>
          <t>PI 170</t>
        </is>
      </c>
      <c r="E1396" s="349" t="inlineStr">
        <is>
          <t>PI 121</t>
        </is>
      </c>
      <c r="F1396" s="349" t="n">
        <v>0.21</v>
      </c>
      <c r="G1396" s="349" t="inlineStr">
        <is>
          <t>200</t>
        </is>
      </c>
      <c r="H1396" s="349" t="inlineStr">
        <is>
          <t>Tubo PVC</t>
        </is>
      </c>
      <c r="I1396" s="345" t="n">
        <v>0.6</v>
      </c>
      <c r="J1396" s="349" t="n">
        <v>0.1</v>
      </c>
      <c r="K1396" s="349" t="n">
        <v>16.155238</v>
      </c>
      <c r="L1396" s="349" t="inlineStr">
        <is>
          <t>PENDENTE</t>
        </is>
      </c>
    </row>
    <row r="1397" ht="15" customHeight="1" s="290">
      <c r="A1397" s="295" t="inlineStr">
        <is>
          <t>TETEU</t>
        </is>
      </c>
      <c r="B1397" s="295" t="inlineStr">
        <is>
          <t>AGUA</t>
        </is>
      </c>
      <c r="C1397" s="295" t="inlineStr">
        <is>
          <t>T-490</t>
        </is>
      </c>
      <c r="D1397" s="334" t="inlineStr">
        <is>
          <t>PI 167</t>
        </is>
      </c>
      <c r="E1397" s="334" t="inlineStr">
        <is>
          <t>PI 121</t>
        </is>
      </c>
      <c r="F1397" s="334" t="n">
        <v>0.24</v>
      </c>
      <c r="G1397" s="334" t="inlineStr">
        <is>
          <t>200</t>
        </is>
      </c>
      <c r="H1397" s="334" t="inlineStr">
        <is>
          <t>Tubo PVC</t>
        </is>
      </c>
      <c r="I1397" s="340" t="n">
        <v>0.6</v>
      </c>
      <c r="J1397" s="334" t="n">
        <v>0.12</v>
      </c>
      <c r="K1397" s="334" t="n">
        <v>51.000833</v>
      </c>
      <c r="L1397" s="334" t="inlineStr">
        <is>
          <t>PENDENTE</t>
        </is>
      </c>
    </row>
    <row r="1398" ht="15" customHeight="1" s="290">
      <c r="A1398" s="296" t="inlineStr">
        <is>
          <t>TETEU</t>
        </is>
      </c>
      <c r="B1398" s="296" t="inlineStr">
        <is>
          <t>AGUA</t>
        </is>
      </c>
      <c r="C1398" s="296" t="inlineStr">
        <is>
          <t>T-491</t>
        </is>
      </c>
      <c r="D1398" s="349" t="inlineStr">
        <is>
          <t>PV 32</t>
        </is>
      </c>
      <c r="E1398" s="349" t="inlineStr">
        <is>
          <t>PI 214</t>
        </is>
      </c>
      <c r="F1398" s="349" t="n">
        <v>4.01</v>
      </c>
      <c r="G1398" s="349" t="inlineStr">
        <is>
          <t>200</t>
        </is>
      </c>
      <c r="H1398" s="349" t="inlineStr">
        <is>
          <t>Tubo PVC</t>
        </is>
      </c>
      <c r="I1398" s="345" t="n">
        <v>0.6</v>
      </c>
      <c r="J1398" s="349" t="n">
        <v>1.92</v>
      </c>
      <c r="K1398" s="349" t="n">
        <v>2.585262</v>
      </c>
      <c r="L1398" s="349" t="inlineStr">
        <is>
          <t>PENDENTE</t>
        </is>
      </c>
    </row>
    <row r="1399" ht="15" customHeight="1" s="290">
      <c r="A1399" s="295" t="inlineStr">
        <is>
          <t>TETEU</t>
        </is>
      </c>
      <c r="B1399" s="295" t="inlineStr">
        <is>
          <t>AGUA</t>
        </is>
      </c>
      <c r="C1399" s="295" t="inlineStr">
        <is>
          <t>T-492</t>
        </is>
      </c>
      <c r="D1399" s="334" t="inlineStr">
        <is>
          <t>PI 184</t>
        </is>
      </c>
      <c r="E1399" s="334" t="inlineStr">
        <is>
          <t>PI 183</t>
        </is>
      </c>
      <c r="F1399" s="334" t="n">
        <v>1.63</v>
      </c>
      <c r="G1399" s="334" t="inlineStr">
        <is>
          <t>200</t>
        </is>
      </c>
      <c r="H1399" s="334" t="inlineStr">
        <is>
          <t>Tubo PVC</t>
        </is>
      </c>
      <c r="I1399" s="340" t="n">
        <v>0.6</v>
      </c>
      <c r="J1399" s="334" t="n">
        <v>0.78</v>
      </c>
      <c r="K1399" s="334" t="n">
        <v>1.805092</v>
      </c>
      <c r="L1399" s="334" t="inlineStr">
        <is>
          <t>PENDENTE</t>
        </is>
      </c>
    </row>
    <row r="1400" ht="15" customHeight="1" s="290">
      <c r="A1400" s="296" t="inlineStr">
        <is>
          <t>TETEU</t>
        </is>
      </c>
      <c r="B1400" s="296" t="inlineStr">
        <is>
          <t>AGUA</t>
        </is>
      </c>
      <c r="C1400" s="296" t="inlineStr">
        <is>
          <t>T-493</t>
        </is>
      </c>
      <c r="D1400" s="349" t="inlineStr">
        <is>
          <t>PV 19</t>
        </is>
      </c>
      <c r="E1400" s="349" t="inlineStr">
        <is>
          <t>PV 18</t>
        </is>
      </c>
      <c r="F1400" s="349" t="n">
        <v>0.66</v>
      </c>
      <c r="G1400" s="349" t="inlineStr">
        <is>
          <t>200</t>
        </is>
      </c>
      <c r="H1400" s="349" t="inlineStr">
        <is>
          <t>Tubo PVC</t>
        </is>
      </c>
      <c r="I1400" s="345" t="n">
        <v>0.6</v>
      </c>
      <c r="J1400" s="349" t="n">
        <v>0.32</v>
      </c>
      <c r="K1400" s="349" t="n">
        <v>2.441364</v>
      </c>
      <c r="L1400" s="349" t="inlineStr">
        <is>
          <t>PENDENTE</t>
        </is>
      </c>
    </row>
    <row r="1401" ht="15" customHeight="1" s="290">
      <c r="A1401" s="295" t="inlineStr">
        <is>
          <t>TETEU</t>
        </is>
      </c>
      <c r="B1401" s="295" t="inlineStr">
        <is>
          <t>AGUA</t>
        </is>
      </c>
      <c r="C1401" s="295" t="inlineStr">
        <is>
          <t>T-494</t>
        </is>
      </c>
      <c r="D1401" s="334" t="inlineStr">
        <is>
          <t>PI 235</t>
        </is>
      </c>
      <c r="E1401" s="334" t="inlineStr">
        <is>
          <t>PI 179</t>
        </is>
      </c>
      <c r="F1401" s="334" t="n">
        <v>1.15</v>
      </c>
      <c r="G1401" s="334" t="inlineStr">
        <is>
          <t>200</t>
        </is>
      </c>
      <c r="H1401" s="334" t="inlineStr">
        <is>
          <t>Tubo PVC</t>
        </is>
      </c>
      <c r="I1401" s="340" t="n">
        <v>0.6</v>
      </c>
      <c r="J1401" s="334" t="n">
        <v>0.55</v>
      </c>
      <c r="K1401" s="334" t="n">
        <v>4.847391</v>
      </c>
      <c r="L1401" s="334" t="inlineStr">
        <is>
          <t>PENDENTE</t>
        </is>
      </c>
    </row>
    <row r="1402" ht="15" customHeight="1" s="290">
      <c r="A1402" s="296" t="inlineStr">
        <is>
          <t>TETEU</t>
        </is>
      </c>
      <c r="B1402" s="296" t="inlineStr">
        <is>
          <t>AGUA</t>
        </is>
      </c>
      <c r="C1402" s="296" t="inlineStr">
        <is>
          <t>T-495</t>
        </is>
      </c>
      <c r="D1402" s="349" t="inlineStr">
        <is>
          <t>PI 192</t>
        </is>
      </c>
      <c r="E1402" s="349" t="inlineStr">
        <is>
          <t>PV 23</t>
        </is>
      </c>
      <c r="F1402" s="349" t="n">
        <v>0.71</v>
      </c>
      <c r="G1402" s="349" t="inlineStr">
        <is>
          <t>200</t>
        </is>
      </c>
      <c r="H1402" s="349" t="inlineStr">
        <is>
          <t>Tubo PVC</t>
        </is>
      </c>
      <c r="I1402" s="345" t="n">
        <v>0.6</v>
      </c>
      <c r="J1402" s="349" t="n">
        <v>0.34</v>
      </c>
      <c r="K1402" s="349" t="n">
        <v>5.87</v>
      </c>
      <c r="L1402" s="349" t="inlineStr">
        <is>
          <t>PENDENTE</t>
        </is>
      </c>
    </row>
    <row r="1403" ht="15" customHeight="1" s="290">
      <c r="A1403" s="295" t="inlineStr">
        <is>
          <t>TETEU</t>
        </is>
      </c>
      <c r="B1403" s="295" t="inlineStr">
        <is>
          <t>AGUA</t>
        </is>
      </c>
      <c r="C1403" s="295" t="inlineStr">
        <is>
          <t>T-496</t>
        </is>
      </c>
      <c r="D1403" s="334" t="inlineStr">
        <is>
          <t>PI 107</t>
        </is>
      </c>
      <c r="E1403" s="334" t="inlineStr">
        <is>
          <t>PI 106</t>
        </is>
      </c>
      <c r="F1403" s="334" t="n">
        <v>0.23</v>
      </c>
      <c r="G1403" s="334" t="inlineStr">
        <is>
          <t>200</t>
        </is>
      </c>
      <c r="H1403" s="334" t="inlineStr">
        <is>
          <t>Tubo PVC</t>
        </is>
      </c>
      <c r="I1403" s="340" t="n">
        <v>0.6</v>
      </c>
      <c r="J1403" s="334" t="n">
        <v>0.11</v>
      </c>
      <c r="K1403" s="334" t="n">
        <v>5.480435</v>
      </c>
      <c r="L1403" s="334" t="inlineStr">
        <is>
          <t>PENDENTE</t>
        </is>
      </c>
    </row>
    <row r="1404" ht="15" customHeight="1" s="290">
      <c r="A1404" s="296" t="inlineStr">
        <is>
          <t>TETEU</t>
        </is>
      </c>
      <c r="B1404" s="296" t="inlineStr">
        <is>
          <t>AGUA</t>
        </is>
      </c>
      <c r="C1404" s="296" t="inlineStr">
        <is>
          <t>T-497</t>
        </is>
      </c>
      <c r="D1404" s="349" t="inlineStr">
        <is>
          <t>PI 115</t>
        </is>
      </c>
      <c r="E1404" s="349" t="inlineStr">
        <is>
          <t>PI 116</t>
        </is>
      </c>
      <c r="F1404" s="349" t="n">
        <v>0.61</v>
      </c>
      <c r="G1404" s="349" t="inlineStr">
        <is>
          <t>200</t>
        </is>
      </c>
      <c r="H1404" s="349" t="inlineStr">
        <is>
          <t>Tubo PVC</t>
        </is>
      </c>
      <c r="I1404" s="345" t="n">
        <v>0.6</v>
      </c>
      <c r="J1404" s="349" t="n">
        <v>0.29</v>
      </c>
      <c r="K1404" s="349" t="n">
        <v>2.890656</v>
      </c>
      <c r="L1404" s="349" t="inlineStr">
        <is>
          <t>PENDENTE</t>
        </is>
      </c>
    </row>
    <row r="1405" ht="15" customHeight="1" s="290">
      <c r="A1405" s="295" t="inlineStr">
        <is>
          <t>TETEU</t>
        </is>
      </c>
      <c r="B1405" s="295" t="inlineStr">
        <is>
          <t>AGUA</t>
        </is>
      </c>
      <c r="C1405" s="295" t="inlineStr">
        <is>
          <t>T-498</t>
        </is>
      </c>
      <c r="D1405" s="334" t="inlineStr">
        <is>
          <t>PV 12</t>
        </is>
      </c>
      <c r="E1405" s="334" t="inlineStr">
        <is>
          <t>PI 271</t>
        </is>
      </c>
      <c r="F1405" s="334" t="n">
        <v>0.92</v>
      </c>
      <c r="G1405" s="334" t="inlineStr">
        <is>
          <t>200</t>
        </is>
      </c>
      <c r="H1405" s="334" t="inlineStr">
        <is>
          <t>Tubo PVC</t>
        </is>
      </c>
      <c r="I1405" s="340" t="n">
        <v>0.6</v>
      </c>
      <c r="J1405" s="334" t="n">
        <v>0.44</v>
      </c>
      <c r="K1405" s="334" t="n">
        <v>0.687065</v>
      </c>
      <c r="L1405" s="334" t="inlineStr">
        <is>
          <t>PENDENTE</t>
        </is>
      </c>
    </row>
    <row r="1406" ht="15" customHeight="1" s="290">
      <c r="A1406" s="296" t="inlineStr">
        <is>
          <t>TETEU</t>
        </is>
      </c>
      <c r="B1406" s="296" t="inlineStr">
        <is>
          <t>AGUA</t>
        </is>
      </c>
      <c r="C1406" s="296" t="inlineStr">
        <is>
          <t>T-499</t>
        </is>
      </c>
      <c r="D1406" s="349" t="inlineStr">
        <is>
          <t>PI 104</t>
        </is>
      </c>
      <c r="E1406" s="349" t="inlineStr">
        <is>
          <t>PI 103</t>
        </is>
      </c>
      <c r="F1406" s="349" t="n">
        <v>0.65</v>
      </c>
      <c r="G1406" s="349" t="inlineStr">
        <is>
          <t>200</t>
        </is>
      </c>
      <c r="H1406" s="349" t="inlineStr">
        <is>
          <t>Tubo PVC</t>
        </is>
      </c>
      <c r="I1406" s="345" t="n">
        <v>0.6</v>
      </c>
      <c r="J1406" s="349" t="n">
        <v>0.31</v>
      </c>
      <c r="K1406" s="349" t="n">
        <v>2.181538</v>
      </c>
      <c r="L1406" s="349" t="inlineStr">
        <is>
          <t>PENDENTE</t>
        </is>
      </c>
    </row>
    <row r="1407" ht="15" customHeight="1" s="290">
      <c r="A1407" s="295" t="inlineStr">
        <is>
          <t>TETEU</t>
        </is>
      </c>
      <c r="B1407" s="295" t="inlineStr">
        <is>
          <t>AGUA</t>
        </is>
      </c>
      <c r="C1407" s="295" t="inlineStr">
        <is>
          <t>T-500</t>
        </is>
      </c>
      <c r="D1407" s="334" t="inlineStr">
        <is>
          <t>PI 165</t>
        </is>
      </c>
      <c r="E1407" s="334" t="inlineStr">
        <is>
          <t>PI 164</t>
        </is>
      </c>
      <c r="F1407" s="334" t="n">
        <v>1.58</v>
      </c>
      <c r="G1407" s="334" t="inlineStr">
        <is>
          <t>200</t>
        </is>
      </c>
      <c r="H1407" s="334" t="inlineStr">
        <is>
          <t>Tubo PVC</t>
        </is>
      </c>
      <c r="I1407" s="340" t="n">
        <v>0.6</v>
      </c>
      <c r="J1407" s="334" t="n">
        <v>0.76</v>
      </c>
      <c r="K1407" s="334" t="n">
        <v>2.567532</v>
      </c>
      <c r="L1407" s="334" t="inlineStr">
        <is>
          <t>PENDENTE</t>
        </is>
      </c>
    </row>
    <row r="1408" ht="15" customHeight="1" s="290">
      <c r="A1408" s="296" t="inlineStr">
        <is>
          <t>TETEU</t>
        </is>
      </c>
      <c r="B1408" s="296" t="inlineStr">
        <is>
          <t>AGUA</t>
        </is>
      </c>
      <c r="C1408" s="296" t="inlineStr">
        <is>
          <t>T-501</t>
        </is>
      </c>
      <c r="D1408" s="349" t="inlineStr">
        <is>
          <t>PI 153</t>
        </is>
      </c>
      <c r="E1408" s="349" t="inlineStr">
        <is>
          <t>PI 146</t>
        </is>
      </c>
      <c r="F1408" s="349" t="n">
        <v>1.15</v>
      </c>
      <c r="G1408" s="349" t="inlineStr">
        <is>
          <t>200</t>
        </is>
      </c>
      <c r="H1408" s="349" t="inlineStr">
        <is>
          <t>Tubo PVC</t>
        </is>
      </c>
      <c r="I1408" s="345" t="n">
        <v>0.6</v>
      </c>
      <c r="J1408" s="349" t="n">
        <v>0.55</v>
      </c>
      <c r="K1408" s="349" t="n">
        <v>0.438348</v>
      </c>
      <c r="L1408" s="349" t="inlineStr">
        <is>
          <t>PENDENTE</t>
        </is>
      </c>
    </row>
    <row r="1409" ht="15" customHeight="1" s="290">
      <c r="A1409" s="295" t="inlineStr">
        <is>
          <t>TETEU</t>
        </is>
      </c>
      <c r="B1409" s="295" t="inlineStr">
        <is>
          <t>AGUA</t>
        </is>
      </c>
      <c r="C1409" s="295" t="inlineStr">
        <is>
          <t>T-502</t>
        </is>
      </c>
      <c r="D1409" s="334" t="inlineStr">
        <is>
          <t>PI 146</t>
        </is>
      </c>
      <c r="E1409" s="334" t="inlineStr">
        <is>
          <t>PI 145</t>
        </is>
      </c>
      <c r="F1409" s="334" t="n">
        <v>2.05</v>
      </c>
      <c r="G1409" s="334" t="inlineStr">
        <is>
          <t>200</t>
        </is>
      </c>
      <c r="H1409" s="334" t="inlineStr">
        <is>
          <t>Tubo PVC</t>
        </is>
      </c>
      <c r="I1409" s="340" t="n">
        <v>0.6</v>
      </c>
      <c r="J1409" s="334" t="n">
        <v>0.98</v>
      </c>
      <c r="K1409" s="334" t="n">
        <v>3.03639</v>
      </c>
      <c r="L1409" s="334" t="inlineStr">
        <is>
          <t>PENDENTE</t>
        </is>
      </c>
    </row>
    <row r="1410" ht="15" customHeight="1" s="290">
      <c r="A1410" s="296" t="inlineStr">
        <is>
          <t>TETEU</t>
        </is>
      </c>
      <c r="B1410" s="296" t="inlineStr">
        <is>
          <t>AGUA</t>
        </is>
      </c>
      <c r="C1410" s="296" t="inlineStr">
        <is>
          <t>T-503</t>
        </is>
      </c>
      <c r="D1410" s="349" t="inlineStr">
        <is>
          <t>PI 173</t>
        </is>
      </c>
      <c r="E1410" s="349" t="inlineStr">
        <is>
          <t>PI 158</t>
        </is>
      </c>
      <c r="F1410" s="349" t="n">
        <v>4.33</v>
      </c>
      <c r="G1410" s="349" t="inlineStr">
        <is>
          <t>200</t>
        </is>
      </c>
      <c r="H1410" s="349" t="inlineStr">
        <is>
          <t>Tubo PVC</t>
        </is>
      </c>
      <c r="I1410" s="345" t="n">
        <v>0.6</v>
      </c>
      <c r="J1410" s="349" t="n">
        <v>2.08</v>
      </c>
      <c r="K1410" s="349" t="n">
        <v>8.494111</v>
      </c>
      <c r="L1410" s="349" t="inlineStr">
        <is>
          <t>PENDENTE</t>
        </is>
      </c>
    </row>
    <row r="1411" ht="15" customHeight="1" s="290">
      <c r="A1411" s="295" t="inlineStr">
        <is>
          <t>TETEU</t>
        </is>
      </c>
      <c r="B1411" s="295" t="inlineStr">
        <is>
          <t>AGUA</t>
        </is>
      </c>
      <c r="C1411" s="295" t="inlineStr">
        <is>
          <t>T-504</t>
        </is>
      </c>
      <c r="D1411" s="334" t="inlineStr">
        <is>
          <t>PI 160</t>
        </is>
      </c>
      <c r="E1411" s="334" t="inlineStr">
        <is>
          <t>PI 131</t>
        </is>
      </c>
      <c r="F1411" s="334" t="n">
        <v>2.33</v>
      </c>
      <c r="G1411" s="334" t="inlineStr">
        <is>
          <t>200</t>
        </is>
      </c>
      <c r="H1411" s="334" t="inlineStr">
        <is>
          <t>Tubo PVC</t>
        </is>
      </c>
      <c r="I1411" s="340" t="n">
        <v>1.7</v>
      </c>
      <c r="J1411" s="334" t="n">
        <v>3.17</v>
      </c>
      <c r="K1411" s="334" t="n">
        <v>7.440773</v>
      </c>
      <c r="L1411" s="334" t="inlineStr">
        <is>
          <t>PENDENTE</t>
        </is>
      </c>
    </row>
    <row r="1412" ht="15" customHeight="1" s="290">
      <c r="A1412" s="296" t="inlineStr">
        <is>
          <t>TETEU</t>
        </is>
      </c>
      <c r="B1412" s="296" t="inlineStr">
        <is>
          <t>AGUA</t>
        </is>
      </c>
      <c r="C1412" s="296" t="inlineStr">
        <is>
          <t>T-505</t>
        </is>
      </c>
      <c r="D1412" s="349" t="inlineStr">
        <is>
          <t>PI 214</t>
        </is>
      </c>
      <c r="E1412" s="349" t="inlineStr">
        <is>
          <t>PI 213</t>
        </is>
      </c>
      <c r="F1412" s="349" t="n">
        <v>0.92</v>
      </c>
      <c r="G1412" s="349" t="inlineStr">
        <is>
          <t>200</t>
        </is>
      </c>
      <c r="H1412" s="349" t="inlineStr">
        <is>
          <t>Tubo PVC</t>
        </is>
      </c>
      <c r="I1412" s="345" t="n">
        <v>0.6</v>
      </c>
      <c r="J1412" s="349" t="n">
        <v>0.44</v>
      </c>
      <c r="K1412" s="349" t="n">
        <v>2.354239</v>
      </c>
      <c r="L1412" s="349" t="inlineStr">
        <is>
          <t>PENDENTE</t>
        </is>
      </c>
    </row>
    <row r="1413" ht="15" customHeight="1" s="290">
      <c r="A1413" s="295" t="inlineStr">
        <is>
          <t>TETEU</t>
        </is>
      </c>
      <c r="B1413" s="295" t="inlineStr">
        <is>
          <t>AGUA</t>
        </is>
      </c>
      <c r="C1413" s="295" t="inlineStr">
        <is>
          <t>T-506</t>
        </is>
      </c>
      <c r="D1413" s="334" t="inlineStr">
        <is>
          <t>PI 119</t>
        </is>
      </c>
      <c r="E1413" s="334" t="inlineStr">
        <is>
          <t>PI 122</t>
        </is>
      </c>
      <c r="F1413" s="334" t="n">
        <v>0.36</v>
      </c>
      <c r="G1413" s="334" t="inlineStr">
        <is>
          <t>200</t>
        </is>
      </c>
      <c r="H1413" s="334" t="inlineStr">
        <is>
          <t>Tubo PVC</t>
        </is>
      </c>
      <c r="I1413" s="340" t="n">
        <v>0.6</v>
      </c>
      <c r="J1413" s="334" t="n">
        <v>0.17</v>
      </c>
      <c r="K1413" s="334" t="n">
        <v>36.327778</v>
      </c>
      <c r="L1413" s="334" t="inlineStr">
        <is>
          <t>PENDENTE</t>
        </is>
      </c>
    </row>
    <row r="1414" ht="15" customHeight="1" s="290">
      <c r="A1414" s="296" t="inlineStr">
        <is>
          <t>TETEU</t>
        </is>
      </c>
      <c r="B1414" s="296" t="inlineStr">
        <is>
          <t>AGUA</t>
        </is>
      </c>
      <c r="C1414" s="296" t="inlineStr">
        <is>
          <t>T-507</t>
        </is>
      </c>
      <c r="D1414" s="349" t="inlineStr">
        <is>
          <t>PV 34</t>
        </is>
      </c>
      <c r="E1414" s="349" t="inlineStr">
        <is>
          <t>PV 33</t>
        </is>
      </c>
      <c r="F1414" s="349" t="n">
        <v>1.26</v>
      </c>
      <c r="G1414" s="349" t="inlineStr">
        <is>
          <t>200</t>
        </is>
      </c>
      <c r="H1414" s="349" t="inlineStr">
        <is>
          <t>Tubo PVC</t>
        </is>
      </c>
      <c r="I1414" s="345" t="n">
        <v>0.6</v>
      </c>
      <c r="J1414" s="349" t="n">
        <v>0.6</v>
      </c>
      <c r="K1414" s="349" t="n">
        <v>13.708254</v>
      </c>
      <c r="L1414" s="349" t="inlineStr">
        <is>
          <t>PENDENTE</t>
        </is>
      </c>
    </row>
    <row r="1415" ht="15" customHeight="1" s="290">
      <c r="A1415" s="295" t="inlineStr">
        <is>
          <t>TETEU</t>
        </is>
      </c>
      <c r="B1415" s="295" t="inlineStr">
        <is>
          <t>AGUA</t>
        </is>
      </c>
      <c r="C1415" s="295" t="inlineStr">
        <is>
          <t>T-508</t>
        </is>
      </c>
      <c r="D1415" s="334" t="inlineStr">
        <is>
          <t>PV 34</t>
        </is>
      </c>
      <c r="E1415" s="334" t="inlineStr">
        <is>
          <t>PV 33</t>
        </is>
      </c>
      <c r="F1415" s="334" t="n">
        <v>0.63</v>
      </c>
      <c r="G1415" s="334" t="inlineStr">
        <is>
          <t>200</t>
        </is>
      </c>
      <c r="H1415" s="334" t="inlineStr">
        <is>
          <t>Tubo PVC</t>
        </is>
      </c>
      <c r="I1415" s="340" t="n">
        <v>0.6</v>
      </c>
      <c r="J1415" s="334" t="n">
        <v>0.3</v>
      </c>
      <c r="K1415" s="334" t="n">
        <v>27.416508</v>
      </c>
      <c r="L1415" s="334" t="inlineStr">
        <is>
          <t>PENDENTE</t>
        </is>
      </c>
    </row>
    <row r="1416" ht="15" customHeight="1" s="290">
      <c r="A1416" s="296" t="inlineStr">
        <is>
          <t>TETEU</t>
        </is>
      </c>
      <c r="B1416" s="296" t="inlineStr">
        <is>
          <t>AGUA</t>
        </is>
      </c>
      <c r="C1416" s="296" t="inlineStr">
        <is>
          <t>T-509</t>
        </is>
      </c>
      <c r="D1416" s="349" t="inlineStr">
        <is>
          <t>PI 270</t>
        </is>
      </c>
      <c r="E1416" s="349" t="inlineStr">
        <is>
          <t>PI 268</t>
        </is>
      </c>
      <c r="F1416" s="349" t="n">
        <v>1.05</v>
      </c>
      <c r="G1416" s="349" t="inlineStr">
        <is>
          <t>200</t>
        </is>
      </c>
      <c r="H1416" s="349" t="inlineStr">
        <is>
          <t>Tubo PVC</t>
        </is>
      </c>
      <c r="I1416" s="345" t="n">
        <v>0.6</v>
      </c>
      <c r="J1416" s="349" t="n">
        <v>0.5</v>
      </c>
      <c r="K1416" s="349" t="n">
        <v>3.450381</v>
      </c>
      <c r="L1416" s="349" t="inlineStr">
        <is>
          <t>PENDENTE</t>
        </is>
      </c>
    </row>
    <row r="1417" ht="15" customHeight="1" s="290">
      <c r="A1417" s="295" t="inlineStr">
        <is>
          <t>TETEU</t>
        </is>
      </c>
      <c r="B1417" s="295" t="inlineStr">
        <is>
          <t>AGUA</t>
        </is>
      </c>
      <c r="C1417" s="295" t="inlineStr">
        <is>
          <t>T-510</t>
        </is>
      </c>
      <c r="D1417" s="334" t="inlineStr">
        <is>
          <t>PI 213</t>
        </is>
      </c>
      <c r="E1417" s="334" t="inlineStr">
        <is>
          <t>PI 214</t>
        </is>
      </c>
      <c r="F1417" s="334" t="n">
        <v>0.54</v>
      </c>
      <c r="G1417" s="334" t="inlineStr">
        <is>
          <t>200</t>
        </is>
      </c>
      <c r="H1417" s="334" t="inlineStr">
        <is>
          <t>Tubo PVC</t>
        </is>
      </c>
      <c r="I1417" s="340" t="n">
        <v>0.6</v>
      </c>
      <c r="J1417" s="334" t="n">
        <v>0.26</v>
      </c>
      <c r="K1417" s="334" t="n">
        <v>4.010926</v>
      </c>
      <c r="L1417" s="334" t="inlineStr">
        <is>
          <t>PENDENTE</t>
        </is>
      </c>
    </row>
    <row r="1418" ht="15" customHeight="1" s="290">
      <c r="A1418" s="296" t="inlineStr">
        <is>
          <t>TETEU</t>
        </is>
      </c>
      <c r="B1418" s="296" t="inlineStr">
        <is>
          <t>AGUA</t>
        </is>
      </c>
      <c r="C1418" s="296" t="inlineStr">
        <is>
          <t>T-511</t>
        </is>
      </c>
      <c r="D1418" s="349" t="inlineStr">
        <is>
          <t>PI 213</t>
        </is>
      </c>
      <c r="E1418" s="349" t="inlineStr">
        <is>
          <t>PV 33</t>
        </is>
      </c>
      <c r="F1418" s="349" t="n">
        <v>0.38</v>
      </c>
      <c r="G1418" s="349" t="inlineStr">
        <is>
          <t>200</t>
        </is>
      </c>
      <c r="H1418" s="349" t="inlineStr">
        <is>
          <t>Tubo PVC</t>
        </is>
      </c>
      <c r="I1418" s="345" t="n">
        <v>0.6</v>
      </c>
      <c r="J1418" s="349" t="n">
        <v>0.18</v>
      </c>
      <c r="K1418" s="349" t="n">
        <v>56.632368</v>
      </c>
      <c r="L1418" s="349" t="inlineStr">
        <is>
          <t>PENDENTE</t>
        </is>
      </c>
    </row>
    <row r="1419" ht="15" customHeight="1" s="290">
      <c r="A1419" s="295" t="inlineStr">
        <is>
          <t>TETEU</t>
        </is>
      </c>
      <c r="B1419" s="295" t="inlineStr">
        <is>
          <t>AGUA</t>
        </is>
      </c>
      <c r="C1419" s="295" t="inlineStr">
        <is>
          <t>T-512</t>
        </is>
      </c>
      <c r="D1419" s="334" t="inlineStr">
        <is>
          <t>PI 264</t>
        </is>
      </c>
      <c r="E1419" s="334" t="inlineStr">
        <is>
          <t>PI 263</t>
        </is>
      </c>
      <c r="F1419" s="334" t="n">
        <v>0.33</v>
      </c>
      <c r="G1419" s="334" t="inlineStr">
        <is>
          <t>200</t>
        </is>
      </c>
      <c r="H1419" s="334" t="inlineStr">
        <is>
          <t>Tubo PVC</t>
        </is>
      </c>
      <c r="I1419" s="340" t="n">
        <v>0.59</v>
      </c>
      <c r="J1419" s="334" t="n">
        <v>0.16</v>
      </c>
      <c r="K1419" s="334" t="n">
        <v>1.91</v>
      </c>
      <c r="L1419" s="334" t="inlineStr">
        <is>
          <t>PENDENTE</t>
        </is>
      </c>
    </row>
    <row r="1420" ht="15" customHeight="1" s="290">
      <c r="A1420" s="296" t="inlineStr">
        <is>
          <t>TETEU</t>
        </is>
      </c>
      <c r="B1420" s="296" t="inlineStr">
        <is>
          <t>AGUA</t>
        </is>
      </c>
      <c r="C1420" s="296" t="inlineStr">
        <is>
          <t>T-513</t>
        </is>
      </c>
      <c r="D1420" s="349" t="inlineStr">
        <is>
          <t>PI 214</t>
        </is>
      </c>
      <c r="E1420" s="349" t="inlineStr">
        <is>
          <t>PV 33</t>
        </is>
      </c>
      <c r="F1420" s="349" t="n">
        <v>0.4</v>
      </c>
      <c r="G1420" s="349" t="inlineStr">
        <is>
          <t>200</t>
        </is>
      </c>
      <c r="H1420" s="349" t="inlineStr">
        <is>
          <t>Tubo PVC</t>
        </is>
      </c>
      <c r="I1420" s="345" t="n">
        <v>0.6</v>
      </c>
      <c r="J1420" s="349" t="n">
        <v>0.19</v>
      </c>
      <c r="K1420" s="349" t="n">
        <v>48.386</v>
      </c>
      <c r="L1420" s="349" t="inlineStr">
        <is>
          <t>PENDENTE</t>
        </is>
      </c>
    </row>
    <row r="1421" ht="15" customHeight="1" s="290">
      <c r="A1421" s="295" t="inlineStr">
        <is>
          <t>TETEU</t>
        </is>
      </c>
      <c r="B1421" s="295" t="inlineStr">
        <is>
          <t>AGUA</t>
        </is>
      </c>
      <c r="C1421" s="295" t="inlineStr">
        <is>
          <t>T-514</t>
        </is>
      </c>
      <c r="D1421" s="334" t="inlineStr">
        <is>
          <t>PI 183</t>
        </is>
      </c>
      <c r="E1421" s="334" t="inlineStr">
        <is>
          <t>PI 184</t>
        </is>
      </c>
      <c r="F1421" s="334" t="n">
        <v>0.43</v>
      </c>
      <c r="G1421" s="334" t="inlineStr">
        <is>
          <t>200</t>
        </is>
      </c>
      <c r="H1421" s="334" t="inlineStr">
        <is>
          <t>Tubo PVC</t>
        </is>
      </c>
      <c r="I1421" s="340" t="n">
        <v>0.6</v>
      </c>
      <c r="J1421" s="334" t="n">
        <v>0.21</v>
      </c>
      <c r="K1421" s="334" t="n">
        <v>6.842558</v>
      </c>
      <c r="L1421" s="334" t="inlineStr">
        <is>
          <t>PENDENTE</t>
        </is>
      </c>
    </row>
    <row r="1422" ht="15" customHeight="1" s="290">
      <c r="A1422" s="296" t="inlineStr">
        <is>
          <t>TETEU</t>
        </is>
      </c>
      <c r="B1422" s="296" t="inlineStr">
        <is>
          <t>AGUA</t>
        </is>
      </c>
      <c r="C1422" s="296" t="inlineStr">
        <is>
          <t>T-515</t>
        </is>
      </c>
      <c r="D1422" s="349" t="inlineStr">
        <is>
          <t>PI 184</t>
        </is>
      </c>
      <c r="E1422" s="349" t="inlineStr">
        <is>
          <t>PI 185</t>
        </is>
      </c>
      <c r="F1422" s="349" t="n">
        <v>0.53</v>
      </c>
      <c r="G1422" s="349" t="inlineStr">
        <is>
          <t>200</t>
        </is>
      </c>
      <c r="H1422" s="349" t="inlineStr">
        <is>
          <t>Tubo PVC</t>
        </is>
      </c>
      <c r="I1422" s="345" t="n">
        <v>0.6</v>
      </c>
      <c r="J1422" s="349" t="n">
        <v>0.25</v>
      </c>
      <c r="K1422" s="349" t="n">
        <v>15.997358</v>
      </c>
      <c r="L1422" s="349" t="inlineStr">
        <is>
          <t>PENDENTE</t>
        </is>
      </c>
    </row>
    <row r="1423" ht="15" customHeight="1" s="290">
      <c r="A1423" s="295" t="inlineStr">
        <is>
          <t>TETEU</t>
        </is>
      </c>
      <c r="B1423" s="295" t="inlineStr">
        <is>
          <t>AGUA</t>
        </is>
      </c>
      <c r="C1423" s="295" t="inlineStr">
        <is>
          <t>T-516</t>
        </is>
      </c>
      <c r="D1423" s="334" t="inlineStr">
        <is>
          <t>PI 184</t>
        </is>
      </c>
      <c r="E1423" s="334" t="inlineStr">
        <is>
          <t>PI 185</t>
        </is>
      </c>
      <c r="F1423" s="334" t="n">
        <v>0.47</v>
      </c>
      <c r="G1423" s="334" t="inlineStr">
        <is>
          <t>200</t>
        </is>
      </c>
      <c r="H1423" s="334" t="inlineStr">
        <is>
          <t>Tubo PVC</t>
        </is>
      </c>
      <c r="I1423" s="340" t="n">
        <v>0.6</v>
      </c>
      <c r="J1423" s="334" t="n">
        <v>0.23</v>
      </c>
      <c r="K1423" s="334" t="n">
        <v>18.039574</v>
      </c>
      <c r="L1423" s="334" t="inlineStr">
        <is>
          <t>PENDENTE</t>
        </is>
      </c>
    </row>
    <row r="1424" ht="15" customHeight="1" s="290">
      <c r="A1424" s="296" t="inlineStr">
        <is>
          <t>TETEU</t>
        </is>
      </c>
      <c r="B1424" s="296" t="inlineStr">
        <is>
          <t>AGUA</t>
        </is>
      </c>
      <c r="C1424" s="296" t="inlineStr">
        <is>
          <t>T-517</t>
        </is>
      </c>
      <c r="D1424" s="349" t="inlineStr">
        <is>
          <t>PI 183</t>
        </is>
      </c>
      <c r="E1424" s="349" t="inlineStr">
        <is>
          <t>PI 184</t>
        </is>
      </c>
      <c r="F1424" s="349" t="n">
        <v>0.37</v>
      </c>
      <c r="G1424" s="349" t="inlineStr">
        <is>
          <t>200</t>
        </is>
      </c>
      <c r="H1424" s="349" t="inlineStr">
        <is>
          <t>Tubo PVC</t>
        </is>
      </c>
      <c r="I1424" s="345" t="n">
        <v>0.6</v>
      </c>
      <c r="J1424" s="349" t="n">
        <v>0.18</v>
      </c>
      <c r="K1424" s="349" t="n">
        <v>7.952162</v>
      </c>
      <c r="L1424" s="349" t="inlineStr">
        <is>
          <t>PENDENTE</t>
        </is>
      </c>
    </row>
    <row r="1425" ht="15" customHeight="1" s="290">
      <c r="A1425" s="295" t="inlineStr">
        <is>
          <t>TETEU</t>
        </is>
      </c>
      <c r="B1425" s="295" t="inlineStr">
        <is>
          <t>AGUA</t>
        </is>
      </c>
      <c r="C1425" s="295" t="inlineStr">
        <is>
          <t>T-518</t>
        </is>
      </c>
      <c r="D1425" s="334" t="inlineStr">
        <is>
          <t>PI 170</t>
        </is>
      </c>
      <c r="E1425" s="334" t="inlineStr">
        <is>
          <t>PI 171</t>
        </is>
      </c>
      <c r="F1425" s="334" t="n">
        <v>0.45</v>
      </c>
      <c r="G1425" s="334" t="inlineStr">
        <is>
          <t>200</t>
        </is>
      </c>
      <c r="H1425" s="334" t="inlineStr">
        <is>
          <t>Tubo PVC</t>
        </is>
      </c>
      <c r="I1425" s="340" t="n">
        <v>0.6</v>
      </c>
      <c r="J1425" s="334" t="n">
        <v>0.22</v>
      </c>
      <c r="K1425" s="334" t="n">
        <v>20.151778</v>
      </c>
      <c r="L1425" s="334" t="inlineStr">
        <is>
          <t>PENDENTE</t>
        </is>
      </c>
    </row>
    <row r="1426" ht="15" customHeight="1" s="290">
      <c r="A1426" s="296" t="inlineStr">
        <is>
          <t>TETEU</t>
        </is>
      </c>
      <c r="B1426" s="296" t="inlineStr">
        <is>
          <t>AGUA</t>
        </is>
      </c>
      <c r="C1426" s="296" t="inlineStr">
        <is>
          <t>T-519</t>
        </is>
      </c>
      <c r="D1426" s="349" t="inlineStr">
        <is>
          <t>PI 170</t>
        </is>
      </c>
      <c r="E1426" s="349" t="inlineStr">
        <is>
          <t>PI 168</t>
        </is>
      </c>
      <c r="F1426" s="349" t="n">
        <v>0.31</v>
      </c>
      <c r="G1426" s="349" t="inlineStr">
        <is>
          <t>200</t>
        </is>
      </c>
      <c r="H1426" s="349" t="inlineStr">
        <is>
          <t>Tubo PVC</t>
        </is>
      </c>
      <c r="I1426" s="345" t="n">
        <v>0.6</v>
      </c>
      <c r="J1426" s="349" t="n">
        <v>0.15</v>
      </c>
      <c r="K1426" s="349" t="n">
        <v>14.364516</v>
      </c>
      <c r="L1426" s="349" t="inlineStr">
        <is>
          <t>PENDENTE</t>
        </is>
      </c>
    </row>
    <row r="1427" ht="15" customHeight="1" s="290">
      <c r="A1427" s="295" t="inlineStr">
        <is>
          <t>TETEU</t>
        </is>
      </c>
      <c r="B1427" s="295" t="inlineStr">
        <is>
          <t>AGUA</t>
        </is>
      </c>
      <c r="C1427" s="295" t="inlineStr">
        <is>
          <t>T-520</t>
        </is>
      </c>
      <c r="D1427" s="334" t="inlineStr">
        <is>
          <t>PV 18</t>
        </is>
      </c>
      <c r="E1427" s="334" t="inlineStr">
        <is>
          <t>PV 19</t>
        </is>
      </c>
      <c r="F1427" s="334" t="n">
        <v>0.33</v>
      </c>
      <c r="G1427" s="334" t="inlineStr">
        <is>
          <t>200</t>
        </is>
      </c>
      <c r="H1427" s="334" t="inlineStr">
        <is>
          <t>Tubo PVC</t>
        </is>
      </c>
      <c r="I1427" s="340" t="n">
        <v>0.6</v>
      </c>
      <c r="J1427" s="334" t="n">
        <v>0.16</v>
      </c>
      <c r="K1427" s="334" t="n">
        <v>4.882727</v>
      </c>
      <c r="L1427" s="334" t="inlineStr">
        <is>
          <t>PENDENTE</t>
        </is>
      </c>
    </row>
    <row r="1428" ht="15" customHeight="1" s="290">
      <c r="A1428" s="296" t="inlineStr">
        <is>
          <t>TETEU</t>
        </is>
      </c>
      <c r="B1428" s="296" t="inlineStr">
        <is>
          <t>AGUA</t>
        </is>
      </c>
      <c r="C1428" s="296" t="inlineStr">
        <is>
          <t>T-521</t>
        </is>
      </c>
      <c r="D1428" s="349" t="inlineStr">
        <is>
          <t>PI 167</t>
        </is>
      </c>
      <c r="E1428" s="349" t="inlineStr">
        <is>
          <t>PV 18</t>
        </is>
      </c>
      <c r="F1428" s="349" t="n">
        <v>0.38</v>
      </c>
      <c r="G1428" s="349" t="inlineStr">
        <is>
          <t>200</t>
        </is>
      </c>
      <c r="H1428" s="349" t="inlineStr">
        <is>
          <t>Tubo PVC</t>
        </is>
      </c>
      <c r="I1428" s="345" t="n">
        <v>0.6</v>
      </c>
      <c r="J1428" s="349" t="n">
        <v>0.18</v>
      </c>
      <c r="K1428" s="349" t="n">
        <v>4.766842</v>
      </c>
      <c r="L1428" s="349" t="inlineStr">
        <is>
          <t>PENDENTE</t>
        </is>
      </c>
    </row>
    <row r="1429" ht="15" customHeight="1" s="290">
      <c r="A1429" s="295" t="inlineStr">
        <is>
          <t>TETEU</t>
        </is>
      </c>
      <c r="B1429" s="295" t="inlineStr">
        <is>
          <t>AGUA</t>
        </is>
      </c>
      <c r="C1429" s="295" t="inlineStr">
        <is>
          <t>T-522</t>
        </is>
      </c>
      <c r="D1429" s="334" t="inlineStr">
        <is>
          <t>PV 33</t>
        </is>
      </c>
      <c r="E1429" s="334" t="inlineStr">
        <is>
          <t>PV 34</t>
        </is>
      </c>
      <c r="F1429" s="334" t="n">
        <v>0.54</v>
      </c>
      <c r="G1429" s="334" t="inlineStr">
        <is>
          <t>200</t>
        </is>
      </c>
      <c r="H1429" s="334" t="inlineStr">
        <is>
          <t>Tubo PVC</t>
        </is>
      </c>
      <c r="I1429" s="340" t="n">
        <v>0.6</v>
      </c>
      <c r="J1429" s="334" t="n">
        <v>0.26</v>
      </c>
      <c r="K1429" s="334" t="n">
        <v>31.985926</v>
      </c>
      <c r="L1429" s="334" t="inlineStr">
        <is>
          <t>PENDENTE</t>
        </is>
      </c>
    </row>
    <row r="1430" ht="15" customHeight="1" s="290">
      <c r="A1430" s="296" t="inlineStr">
        <is>
          <t>TETEU</t>
        </is>
      </c>
      <c r="B1430" s="296" t="inlineStr">
        <is>
          <t>AGUA</t>
        </is>
      </c>
      <c r="C1430" s="296" t="inlineStr">
        <is>
          <t>T-523</t>
        </is>
      </c>
      <c r="D1430" s="349" t="inlineStr">
        <is>
          <t>PV 33</t>
        </is>
      </c>
      <c r="E1430" s="349" t="inlineStr">
        <is>
          <t>PV 34</t>
        </is>
      </c>
      <c r="F1430" s="349" t="n">
        <v>0.4</v>
      </c>
      <c r="G1430" s="349" t="inlineStr">
        <is>
          <t>200</t>
        </is>
      </c>
      <c r="H1430" s="349" t="inlineStr">
        <is>
          <t>Tubo PVC</t>
        </is>
      </c>
      <c r="I1430" s="345" t="n">
        <v>0.6</v>
      </c>
      <c r="J1430" s="349" t="n">
        <v>0.19</v>
      </c>
      <c r="K1430" s="349" t="n">
        <v>43.181</v>
      </c>
      <c r="L1430" s="349" t="inlineStr">
        <is>
          <t>PENDENTE</t>
        </is>
      </c>
    </row>
    <row r="1431" ht="15" customHeight="1" s="290">
      <c r="A1431" s="295" t="inlineStr">
        <is>
          <t>TETEU</t>
        </is>
      </c>
      <c r="B1431" s="295" t="inlineStr">
        <is>
          <t>AGUA</t>
        </is>
      </c>
      <c r="C1431" s="295" t="inlineStr">
        <is>
          <t>T-524</t>
        </is>
      </c>
      <c r="D1431" s="334" t="inlineStr">
        <is>
          <t>PI 213</t>
        </is>
      </c>
      <c r="E1431" s="334" t="inlineStr">
        <is>
          <t>PI 214</t>
        </is>
      </c>
      <c r="F1431" s="334" t="n">
        <v>0.22</v>
      </c>
      <c r="G1431" s="334" t="inlineStr">
        <is>
          <t>200</t>
        </is>
      </c>
      <c r="H1431" s="334" t="inlineStr">
        <is>
          <t>Tubo PVC</t>
        </is>
      </c>
      <c r="I1431" s="340" t="n">
        <v>0.6</v>
      </c>
      <c r="J1431" s="334" t="n">
        <v>0.11</v>
      </c>
      <c r="K1431" s="334" t="n">
        <v>9.845000000000001</v>
      </c>
      <c r="L1431" s="334" t="inlineStr">
        <is>
          <t>PENDENTE</t>
        </is>
      </c>
    </row>
    <row r="1432" ht="15" customHeight="1" s="290">
      <c r="A1432" s="296" t="inlineStr">
        <is>
          <t>TETEU</t>
        </is>
      </c>
      <c r="B1432" s="296" t="inlineStr">
        <is>
          <t>AGUA</t>
        </is>
      </c>
      <c r="C1432" s="296" t="inlineStr">
        <is>
          <t>T-525</t>
        </is>
      </c>
      <c r="D1432" s="349" t="inlineStr">
        <is>
          <t>PI 215</t>
        </is>
      </c>
      <c r="E1432" s="349" t="inlineStr">
        <is>
          <t>PI 214</t>
        </is>
      </c>
      <c r="F1432" s="349" t="n">
        <v>0.22</v>
      </c>
      <c r="G1432" s="349" t="inlineStr">
        <is>
          <t>200</t>
        </is>
      </c>
      <c r="H1432" s="349" t="inlineStr">
        <is>
          <t>Tubo PVC</t>
        </is>
      </c>
      <c r="I1432" s="345" t="n">
        <v>0.6</v>
      </c>
      <c r="J1432" s="349" t="n">
        <v>0.11</v>
      </c>
      <c r="K1432" s="349" t="n">
        <v>9.758635999999999</v>
      </c>
      <c r="L1432" s="349" t="inlineStr">
        <is>
          <t>PENDENTE</t>
        </is>
      </c>
    </row>
    <row r="1433" ht="15" customHeight="1" s="290">
      <c r="A1433" s="295" t="inlineStr">
        <is>
          <t>TETEU</t>
        </is>
      </c>
      <c r="B1433" s="295" t="inlineStr">
        <is>
          <t>AGUA</t>
        </is>
      </c>
      <c r="C1433" s="295" t="inlineStr">
        <is>
          <t>T-526</t>
        </is>
      </c>
      <c r="D1433" s="334" t="inlineStr">
        <is>
          <t>PV 33</t>
        </is>
      </c>
      <c r="E1433" s="334" t="inlineStr">
        <is>
          <t>PV 32</t>
        </is>
      </c>
      <c r="F1433" s="334" t="n">
        <v>0.31</v>
      </c>
      <c r="G1433" s="334" t="inlineStr">
        <is>
          <t>200</t>
        </is>
      </c>
      <c r="H1433" s="334" t="inlineStr">
        <is>
          <t>Tubo PVC</t>
        </is>
      </c>
      <c r="I1433" s="340" t="n">
        <v>0.6</v>
      </c>
      <c r="J1433" s="334" t="n">
        <v>0.15</v>
      </c>
      <c r="K1433" s="334" t="n">
        <v>28.991935</v>
      </c>
      <c r="L1433" s="334" t="inlineStr">
        <is>
          <t>PENDENTE</t>
        </is>
      </c>
    </row>
    <row r="1434" ht="15" customHeight="1" s="290">
      <c r="A1434" s="296" t="inlineStr">
        <is>
          <t>TETEU</t>
        </is>
      </c>
      <c r="B1434" s="296" t="inlineStr">
        <is>
          <t>AGUA</t>
        </is>
      </c>
      <c r="C1434" s="296" t="inlineStr">
        <is>
          <t>T-527</t>
        </is>
      </c>
      <c r="D1434" s="349" t="inlineStr">
        <is>
          <t>PI 213</t>
        </is>
      </c>
      <c r="E1434" s="349" t="inlineStr">
        <is>
          <t>PI 214</t>
        </is>
      </c>
      <c r="F1434" s="349" t="n">
        <v>0.54</v>
      </c>
      <c r="G1434" s="349" t="inlineStr">
        <is>
          <t>200</t>
        </is>
      </c>
      <c r="H1434" s="349" t="inlineStr">
        <is>
          <t>Tubo PVC</t>
        </is>
      </c>
      <c r="I1434" s="345" t="n">
        <v>0.6</v>
      </c>
      <c r="J1434" s="349" t="n">
        <v>0.26</v>
      </c>
      <c r="K1434" s="349" t="n">
        <v>4.010926</v>
      </c>
      <c r="L1434" s="349" t="inlineStr">
        <is>
          <t>PENDENTE</t>
        </is>
      </c>
    </row>
    <row r="1435" ht="15" customHeight="1" s="290">
      <c r="A1435" s="295" t="inlineStr">
        <is>
          <t>TETEU</t>
        </is>
      </c>
      <c r="B1435" s="295" t="inlineStr">
        <is>
          <t>AGUA</t>
        </is>
      </c>
      <c r="C1435" s="295" t="inlineStr">
        <is>
          <t>T-528</t>
        </is>
      </c>
      <c r="D1435" s="334" t="inlineStr">
        <is>
          <t>PI 213</t>
        </is>
      </c>
      <c r="E1435" s="334" t="inlineStr">
        <is>
          <t>PV 33</t>
        </is>
      </c>
      <c r="F1435" s="334" t="n">
        <v>0.38</v>
      </c>
      <c r="G1435" s="334" t="inlineStr">
        <is>
          <t>200</t>
        </is>
      </c>
      <c r="H1435" s="334" t="inlineStr">
        <is>
          <t>Tubo PVC</t>
        </is>
      </c>
      <c r="I1435" s="340" t="n">
        <v>0.6</v>
      </c>
      <c r="J1435" s="334" t="n">
        <v>0.18</v>
      </c>
      <c r="K1435" s="334" t="n">
        <v>56.632368</v>
      </c>
      <c r="L1435" s="334" t="inlineStr">
        <is>
          <t>PENDENTE</t>
        </is>
      </c>
    </row>
    <row r="1436" ht="15" customHeight="1" s="290">
      <c r="A1436" s="296" t="inlineStr">
        <is>
          <t>TETEU</t>
        </is>
      </c>
      <c r="B1436" s="296" t="inlineStr">
        <is>
          <t>AGUA</t>
        </is>
      </c>
      <c r="C1436" s="296" t="inlineStr">
        <is>
          <t>T-529</t>
        </is>
      </c>
      <c r="D1436" s="349" t="inlineStr">
        <is>
          <t>PI 264</t>
        </is>
      </c>
      <c r="E1436" s="349" t="inlineStr">
        <is>
          <t>PI 263</t>
        </is>
      </c>
      <c r="F1436" s="349" t="n">
        <v>0.33</v>
      </c>
      <c r="G1436" s="349" t="inlineStr">
        <is>
          <t>200</t>
        </is>
      </c>
      <c r="H1436" s="349" t="inlineStr">
        <is>
          <t>Tubo PVC</t>
        </is>
      </c>
      <c r="I1436" s="345" t="n">
        <v>0.59</v>
      </c>
      <c r="J1436" s="349" t="n">
        <v>0.16</v>
      </c>
      <c r="K1436" s="349" t="n">
        <v>1.91</v>
      </c>
      <c r="L1436" s="349" t="inlineStr">
        <is>
          <t>PENDENTE</t>
        </is>
      </c>
    </row>
    <row r="1437" ht="15" customHeight="1" s="290">
      <c r="A1437" s="295" t="inlineStr">
        <is>
          <t>TETEU</t>
        </is>
      </c>
      <c r="B1437" s="295" t="inlineStr">
        <is>
          <t>AGUA</t>
        </is>
      </c>
      <c r="C1437" s="295" t="inlineStr">
        <is>
          <t>T-530</t>
        </is>
      </c>
      <c r="D1437" s="334" t="inlineStr">
        <is>
          <t>PI 214</t>
        </is>
      </c>
      <c r="E1437" s="334" t="inlineStr">
        <is>
          <t>PV 33</t>
        </is>
      </c>
      <c r="F1437" s="334" t="n">
        <v>0.4</v>
      </c>
      <c r="G1437" s="334" t="inlineStr">
        <is>
          <t>200</t>
        </is>
      </c>
      <c r="H1437" s="334" t="inlineStr">
        <is>
          <t>Tubo PVC</t>
        </is>
      </c>
      <c r="I1437" s="340" t="n">
        <v>0.6</v>
      </c>
      <c r="J1437" s="334" t="n">
        <v>0.19</v>
      </c>
      <c r="K1437" s="334" t="n">
        <v>48.386</v>
      </c>
      <c r="L1437" s="334" t="inlineStr">
        <is>
          <t>PENDENTE</t>
        </is>
      </c>
    </row>
    <row r="1438" ht="15" customHeight="1" s="290">
      <c r="A1438" s="296" t="inlineStr">
        <is>
          <t>TETEU</t>
        </is>
      </c>
      <c r="B1438" s="296" t="inlineStr">
        <is>
          <t>AGUA</t>
        </is>
      </c>
      <c r="C1438" s="296" t="inlineStr">
        <is>
          <t>T-531</t>
        </is>
      </c>
      <c r="D1438" s="349" t="inlineStr">
        <is>
          <t>PI 183</t>
        </is>
      </c>
      <c r="E1438" s="349" t="inlineStr">
        <is>
          <t>PI 184</t>
        </is>
      </c>
      <c r="F1438" s="349" t="n">
        <v>0.43</v>
      </c>
      <c r="G1438" s="349" t="inlineStr">
        <is>
          <t>200</t>
        </is>
      </c>
      <c r="H1438" s="349" t="inlineStr">
        <is>
          <t>Tubo PVC</t>
        </is>
      </c>
      <c r="I1438" s="345" t="n">
        <v>0.6</v>
      </c>
      <c r="J1438" s="349" t="n">
        <v>0.21</v>
      </c>
      <c r="K1438" s="349" t="n">
        <v>6.842558</v>
      </c>
      <c r="L1438" s="349" t="inlineStr">
        <is>
          <t>PENDENTE</t>
        </is>
      </c>
    </row>
    <row r="1439" ht="15" customHeight="1" s="290">
      <c r="A1439" s="295" t="inlineStr">
        <is>
          <t>TETEU</t>
        </is>
      </c>
      <c r="B1439" s="295" t="inlineStr">
        <is>
          <t>AGUA</t>
        </is>
      </c>
      <c r="C1439" s="295" t="inlineStr">
        <is>
          <t>T-532</t>
        </is>
      </c>
      <c r="D1439" s="334" t="inlineStr">
        <is>
          <t>PI 184</t>
        </is>
      </c>
      <c r="E1439" s="334" t="inlineStr">
        <is>
          <t>PI 185</t>
        </is>
      </c>
      <c r="F1439" s="334" t="n">
        <v>0.53</v>
      </c>
      <c r="G1439" s="334" t="inlineStr">
        <is>
          <t>200</t>
        </is>
      </c>
      <c r="H1439" s="334" t="inlineStr">
        <is>
          <t>Tubo PVC</t>
        </is>
      </c>
      <c r="I1439" s="340" t="n">
        <v>0.6</v>
      </c>
      <c r="J1439" s="334" t="n">
        <v>0.25</v>
      </c>
      <c r="K1439" s="334" t="n">
        <v>15.997358</v>
      </c>
      <c r="L1439" s="334" t="inlineStr">
        <is>
          <t>PENDENTE</t>
        </is>
      </c>
    </row>
    <row r="1440" ht="15" customHeight="1" s="290">
      <c r="A1440" s="296" t="inlineStr">
        <is>
          <t>TETEU</t>
        </is>
      </c>
      <c r="B1440" s="296" t="inlineStr">
        <is>
          <t>AGUA</t>
        </is>
      </c>
      <c r="C1440" s="296" t="inlineStr">
        <is>
          <t>T-533</t>
        </is>
      </c>
      <c r="D1440" s="349" t="inlineStr">
        <is>
          <t>PI 184</t>
        </is>
      </c>
      <c r="E1440" s="349" t="inlineStr">
        <is>
          <t>PI 185</t>
        </is>
      </c>
      <c r="F1440" s="349" t="n">
        <v>0.47</v>
      </c>
      <c r="G1440" s="349" t="inlineStr">
        <is>
          <t>200</t>
        </is>
      </c>
      <c r="H1440" s="349" t="inlineStr">
        <is>
          <t>Tubo PVC</t>
        </is>
      </c>
      <c r="I1440" s="345" t="n">
        <v>0.6</v>
      </c>
      <c r="J1440" s="349" t="n">
        <v>0.23</v>
      </c>
      <c r="K1440" s="349" t="n">
        <v>18.039574</v>
      </c>
      <c r="L1440" s="349" t="inlineStr">
        <is>
          <t>PENDENTE</t>
        </is>
      </c>
    </row>
    <row r="1441" ht="15" customHeight="1" s="290">
      <c r="A1441" s="295" t="inlineStr">
        <is>
          <t>TETEU</t>
        </is>
      </c>
      <c r="B1441" s="295" t="inlineStr">
        <is>
          <t>AGUA</t>
        </is>
      </c>
      <c r="C1441" s="295" t="inlineStr">
        <is>
          <t>T-534</t>
        </is>
      </c>
      <c r="D1441" s="334" t="inlineStr">
        <is>
          <t>PI 183</t>
        </is>
      </c>
      <c r="E1441" s="334" t="inlineStr">
        <is>
          <t>PI 184</t>
        </is>
      </c>
      <c r="F1441" s="334" t="n">
        <v>0.37</v>
      </c>
      <c r="G1441" s="334" t="inlineStr">
        <is>
          <t>200</t>
        </is>
      </c>
      <c r="H1441" s="334" t="inlineStr">
        <is>
          <t>Tubo PVC</t>
        </is>
      </c>
      <c r="I1441" s="340" t="n">
        <v>0.6</v>
      </c>
      <c r="J1441" s="334" t="n">
        <v>0.18</v>
      </c>
      <c r="K1441" s="334" t="n">
        <v>7.952162</v>
      </c>
      <c r="L1441" s="334" t="inlineStr">
        <is>
          <t>PENDENTE</t>
        </is>
      </c>
    </row>
    <row r="1442" ht="15" customHeight="1" s="290">
      <c r="A1442" s="296" t="inlineStr">
        <is>
          <t>TETEU</t>
        </is>
      </c>
      <c r="B1442" s="296" t="inlineStr">
        <is>
          <t>AGUA</t>
        </is>
      </c>
      <c r="C1442" s="296" t="inlineStr">
        <is>
          <t>T-535</t>
        </is>
      </c>
      <c r="D1442" s="349" t="inlineStr">
        <is>
          <t>PI 170</t>
        </is>
      </c>
      <c r="E1442" s="349" t="inlineStr">
        <is>
          <t>PI 171</t>
        </is>
      </c>
      <c r="F1442" s="349" t="n">
        <v>0.45</v>
      </c>
      <c r="G1442" s="349" t="inlineStr">
        <is>
          <t>200</t>
        </is>
      </c>
      <c r="H1442" s="349" t="inlineStr">
        <is>
          <t>Tubo PVC</t>
        </is>
      </c>
      <c r="I1442" s="345" t="n">
        <v>0.6</v>
      </c>
      <c r="J1442" s="349" t="n">
        <v>0.22</v>
      </c>
      <c r="K1442" s="349" t="n">
        <v>20.151778</v>
      </c>
      <c r="L1442" s="349" t="inlineStr">
        <is>
          <t>PENDENTE</t>
        </is>
      </c>
    </row>
    <row r="1443" ht="15" customHeight="1" s="290">
      <c r="A1443" s="295" t="inlineStr">
        <is>
          <t>TETEU</t>
        </is>
      </c>
      <c r="B1443" s="295" t="inlineStr">
        <is>
          <t>AGUA</t>
        </is>
      </c>
      <c r="C1443" s="295" t="inlineStr">
        <is>
          <t>T-536</t>
        </is>
      </c>
      <c r="D1443" s="334" t="inlineStr">
        <is>
          <t>PI 170</t>
        </is>
      </c>
      <c r="E1443" s="334" t="inlineStr">
        <is>
          <t>PI 168</t>
        </is>
      </c>
      <c r="F1443" s="334" t="n">
        <v>0.31</v>
      </c>
      <c r="G1443" s="334" t="inlineStr">
        <is>
          <t>200</t>
        </is>
      </c>
      <c r="H1443" s="334" t="inlineStr">
        <is>
          <t>Tubo PVC</t>
        </is>
      </c>
      <c r="I1443" s="340" t="n">
        <v>0.6</v>
      </c>
      <c r="J1443" s="334" t="n">
        <v>0.15</v>
      </c>
      <c r="K1443" s="334" t="n">
        <v>14.364516</v>
      </c>
      <c r="L1443" s="334" t="inlineStr">
        <is>
          <t>PENDENTE</t>
        </is>
      </c>
    </row>
    <row r="1444" ht="15" customHeight="1" s="290">
      <c r="A1444" s="296" t="inlineStr">
        <is>
          <t>TETEU</t>
        </is>
      </c>
      <c r="B1444" s="296" t="inlineStr">
        <is>
          <t>AGUA</t>
        </is>
      </c>
      <c r="C1444" s="296" t="inlineStr">
        <is>
          <t>T-537</t>
        </is>
      </c>
      <c r="D1444" s="349" t="inlineStr">
        <is>
          <t>PV 18</t>
        </is>
      </c>
      <c r="E1444" s="349" t="inlineStr">
        <is>
          <t>PV 19</t>
        </is>
      </c>
      <c r="F1444" s="349" t="n">
        <v>0.33</v>
      </c>
      <c r="G1444" s="349" t="inlineStr">
        <is>
          <t>200</t>
        </is>
      </c>
      <c r="H1444" s="349" t="inlineStr">
        <is>
          <t>Tubo PVC</t>
        </is>
      </c>
      <c r="I1444" s="345" t="n">
        <v>0.6</v>
      </c>
      <c r="J1444" s="349" t="n">
        <v>0.16</v>
      </c>
      <c r="K1444" s="349" t="n">
        <v>4.882727</v>
      </c>
      <c r="L1444" s="349" t="inlineStr">
        <is>
          <t>PENDENTE</t>
        </is>
      </c>
    </row>
    <row r="1445" ht="15" customHeight="1" s="290">
      <c r="A1445" s="295" t="inlineStr">
        <is>
          <t>TETEU</t>
        </is>
      </c>
      <c r="B1445" s="295" t="inlineStr">
        <is>
          <t>AGUA</t>
        </is>
      </c>
      <c r="C1445" s="295" t="inlineStr">
        <is>
          <t>T-538</t>
        </is>
      </c>
      <c r="D1445" s="334" t="inlineStr">
        <is>
          <t>PI 167</t>
        </is>
      </c>
      <c r="E1445" s="334" t="inlineStr">
        <is>
          <t>PV 18</t>
        </is>
      </c>
      <c r="F1445" s="334" t="n">
        <v>0.38</v>
      </c>
      <c r="G1445" s="334" t="inlineStr">
        <is>
          <t>200</t>
        </is>
      </c>
      <c r="H1445" s="334" t="inlineStr">
        <is>
          <t>Tubo PVC</t>
        </is>
      </c>
      <c r="I1445" s="340" t="n">
        <v>0.6</v>
      </c>
      <c r="J1445" s="334" t="n">
        <v>0.18</v>
      </c>
      <c r="K1445" s="334" t="n">
        <v>4.766842</v>
      </c>
      <c r="L1445" s="334" t="inlineStr">
        <is>
          <t>PENDENTE</t>
        </is>
      </c>
    </row>
    <row r="1446" ht="15" customHeight="1" s="290">
      <c r="A1446" s="296" t="inlineStr">
        <is>
          <t>TETEU</t>
        </is>
      </c>
      <c r="B1446" s="296" t="inlineStr">
        <is>
          <t>AGUA</t>
        </is>
      </c>
      <c r="C1446" s="296" t="inlineStr">
        <is>
          <t>T-539</t>
        </is>
      </c>
      <c r="D1446" s="349" t="inlineStr">
        <is>
          <t>PV 33</t>
        </is>
      </c>
      <c r="E1446" s="349" t="inlineStr">
        <is>
          <t>PV 34</t>
        </is>
      </c>
      <c r="F1446" s="349" t="n">
        <v>0.54</v>
      </c>
      <c r="G1446" s="349" t="inlineStr">
        <is>
          <t>200</t>
        </is>
      </c>
      <c r="H1446" s="349" t="inlineStr">
        <is>
          <t>Tubo PVC</t>
        </is>
      </c>
      <c r="I1446" s="345" t="n">
        <v>0.6</v>
      </c>
      <c r="J1446" s="349" t="n">
        <v>0.26</v>
      </c>
      <c r="K1446" s="349" t="n">
        <v>31.985926</v>
      </c>
      <c r="L1446" s="349" t="inlineStr">
        <is>
          <t>PENDENTE</t>
        </is>
      </c>
    </row>
    <row r="1447" ht="15" customHeight="1" s="290">
      <c r="A1447" s="295" t="inlineStr">
        <is>
          <t>TETEU</t>
        </is>
      </c>
      <c r="B1447" s="295" t="inlineStr">
        <is>
          <t>AGUA</t>
        </is>
      </c>
      <c r="C1447" s="295" t="inlineStr">
        <is>
          <t>T-540</t>
        </is>
      </c>
      <c r="D1447" s="334" t="inlineStr">
        <is>
          <t>PV 33</t>
        </is>
      </c>
      <c r="E1447" s="334" t="inlineStr">
        <is>
          <t>PV 34</t>
        </is>
      </c>
      <c r="F1447" s="334" t="n">
        <v>0.4</v>
      </c>
      <c r="G1447" s="334" t="inlineStr">
        <is>
          <t>200</t>
        </is>
      </c>
      <c r="H1447" s="334" t="inlineStr">
        <is>
          <t>Tubo PVC</t>
        </is>
      </c>
      <c r="I1447" s="340" t="n">
        <v>0.6</v>
      </c>
      <c r="J1447" s="334" t="n">
        <v>0.19</v>
      </c>
      <c r="K1447" s="334" t="n">
        <v>43.181</v>
      </c>
      <c r="L1447" s="334" t="inlineStr">
        <is>
          <t>PENDENTE</t>
        </is>
      </c>
    </row>
    <row r="1448" ht="15" customHeight="1" s="290">
      <c r="A1448" s="296" t="inlineStr">
        <is>
          <t>TETEU</t>
        </is>
      </c>
      <c r="B1448" s="296" t="inlineStr">
        <is>
          <t>AGUA</t>
        </is>
      </c>
      <c r="C1448" s="296" t="inlineStr">
        <is>
          <t>T-541</t>
        </is>
      </c>
      <c r="D1448" s="349" t="inlineStr">
        <is>
          <t>PI 213</t>
        </is>
      </c>
      <c r="E1448" s="349" t="inlineStr">
        <is>
          <t>PI 214</t>
        </is>
      </c>
      <c r="F1448" s="349" t="n">
        <v>0.22</v>
      </c>
      <c r="G1448" s="349" t="inlineStr">
        <is>
          <t>200</t>
        </is>
      </c>
      <c r="H1448" s="349" t="inlineStr">
        <is>
          <t>Tubo PVC</t>
        </is>
      </c>
      <c r="I1448" s="345" t="n">
        <v>0.6</v>
      </c>
      <c r="J1448" s="349" t="n">
        <v>0.11</v>
      </c>
      <c r="K1448" s="349" t="n">
        <v>9.845000000000001</v>
      </c>
      <c r="L1448" s="349" t="inlineStr">
        <is>
          <t>PENDENTE</t>
        </is>
      </c>
    </row>
    <row r="1449" ht="15" customHeight="1" s="290">
      <c r="A1449" s="295" t="inlineStr">
        <is>
          <t>TETEU</t>
        </is>
      </c>
      <c r="B1449" s="295" t="inlineStr">
        <is>
          <t>AGUA</t>
        </is>
      </c>
      <c r="C1449" s="295" t="inlineStr">
        <is>
          <t>T-542</t>
        </is>
      </c>
      <c r="D1449" s="334" t="inlineStr">
        <is>
          <t>PI 215</t>
        </is>
      </c>
      <c r="E1449" s="334" t="inlineStr">
        <is>
          <t>PI 214</t>
        </is>
      </c>
      <c r="F1449" s="334" t="n">
        <v>0.22</v>
      </c>
      <c r="G1449" s="334" t="inlineStr">
        <is>
          <t>200</t>
        </is>
      </c>
      <c r="H1449" s="334" t="inlineStr">
        <is>
          <t>Tubo PVC</t>
        </is>
      </c>
      <c r="I1449" s="340" t="n">
        <v>0.6</v>
      </c>
      <c r="J1449" s="334" t="n">
        <v>0.11</v>
      </c>
      <c r="K1449" s="334" t="n">
        <v>9.758635999999999</v>
      </c>
      <c r="L1449" s="334" t="inlineStr">
        <is>
          <t>PENDENTE</t>
        </is>
      </c>
    </row>
    <row r="1450" ht="15" customHeight="1" s="290">
      <c r="A1450" s="296" t="inlineStr">
        <is>
          <t>TETEU</t>
        </is>
      </c>
      <c r="B1450" s="296" t="inlineStr">
        <is>
          <t>AGUA</t>
        </is>
      </c>
      <c r="C1450" s="296" t="inlineStr">
        <is>
          <t>T-543</t>
        </is>
      </c>
      <c r="D1450" s="349" t="inlineStr">
        <is>
          <t>PV 33</t>
        </is>
      </c>
      <c r="E1450" s="349" t="inlineStr">
        <is>
          <t>PV 32</t>
        </is>
      </c>
      <c r="F1450" s="349" t="n">
        <v>0.31</v>
      </c>
      <c r="G1450" s="349" t="inlineStr">
        <is>
          <t>200</t>
        </is>
      </c>
      <c r="H1450" s="349" t="inlineStr">
        <is>
          <t>Tubo PVC</t>
        </is>
      </c>
      <c r="I1450" s="345" t="n">
        <v>0.6</v>
      </c>
      <c r="J1450" s="349" t="n">
        <v>0.15</v>
      </c>
      <c r="K1450" s="349" t="n">
        <v>28.991935</v>
      </c>
      <c r="L1450" s="349" t="inlineStr">
        <is>
          <t>PENDENTE</t>
        </is>
      </c>
    </row>
    <row r="1451" ht="15" customHeight="1" s="290">
      <c r="A1451" s="295" t="inlineStr">
        <is>
          <t>TETEU</t>
        </is>
      </c>
      <c r="B1451" s="295" t="inlineStr">
        <is>
          <t>AGUA</t>
        </is>
      </c>
      <c r="C1451" s="295" t="inlineStr">
        <is>
          <t>T-544</t>
        </is>
      </c>
      <c r="D1451" s="334" t="inlineStr">
        <is>
          <t>PI 213</t>
        </is>
      </c>
      <c r="E1451" s="334" t="inlineStr">
        <is>
          <t>PV 33</t>
        </is>
      </c>
      <c r="F1451" s="334" t="n">
        <v>0.21</v>
      </c>
      <c r="G1451" s="334" t="inlineStr">
        <is>
          <t>200</t>
        </is>
      </c>
      <c r="H1451" s="334" t="inlineStr">
        <is>
          <t>Tubo PVC</t>
        </is>
      </c>
      <c r="I1451" s="340" t="n">
        <v>0.6</v>
      </c>
      <c r="J1451" s="334" t="n">
        <v>0.1</v>
      </c>
      <c r="K1451" s="334" t="n">
        <v>102.477619</v>
      </c>
      <c r="L1451" s="334" t="inlineStr">
        <is>
          <t>PENDENTE</t>
        </is>
      </c>
    </row>
    <row r="1452" ht="15" customHeight="1" s="290">
      <c r="A1452" s="296" t="inlineStr">
        <is>
          <t>TETEU</t>
        </is>
      </c>
      <c r="B1452" s="296" t="inlineStr">
        <is>
          <t>AGUA</t>
        </is>
      </c>
      <c r="C1452" s="296" t="inlineStr">
        <is>
          <t>T-545</t>
        </is>
      </c>
      <c r="D1452" s="349" t="inlineStr">
        <is>
          <t>PI 213</t>
        </is>
      </c>
      <c r="E1452" s="349" t="inlineStr">
        <is>
          <t>PI 214</t>
        </is>
      </c>
      <c r="F1452" s="349" t="n">
        <v>0.22</v>
      </c>
      <c r="G1452" s="349" t="inlineStr">
        <is>
          <t>200</t>
        </is>
      </c>
      <c r="H1452" s="349" t="inlineStr">
        <is>
          <t>Tubo PVC</t>
        </is>
      </c>
      <c r="I1452" s="345" t="n">
        <v>0.6</v>
      </c>
      <c r="J1452" s="349" t="n">
        <v>0.11</v>
      </c>
      <c r="K1452" s="349" t="n">
        <v>9.845000000000001</v>
      </c>
      <c r="L1452" s="349" t="inlineStr">
        <is>
          <t>PENDENTE</t>
        </is>
      </c>
    </row>
    <row r="1453" ht="15" customHeight="1" s="290">
      <c r="A1453" s="295" t="inlineStr">
        <is>
          <t>TETEU</t>
        </is>
      </c>
      <c r="B1453" s="295" t="inlineStr">
        <is>
          <t>AGUA</t>
        </is>
      </c>
      <c r="C1453" s="295" t="inlineStr">
        <is>
          <t>T-546</t>
        </is>
      </c>
      <c r="D1453" s="334" t="inlineStr">
        <is>
          <t>PI 220</t>
        </is>
      </c>
      <c r="E1453" s="334" t="inlineStr">
        <is>
          <t>PI 221</t>
        </is>
      </c>
      <c r="F1453" s="334" t="n">
        <v>0.25</v>
      </c>
      <c r="G1453" s="334" t="inlineStr">
        <is>
          <t>200</t>
        </is>
      </c>
      <c r="H1453" s="334" t="inlineStr">
        <is>
          <t>Tubo PVC</t>
        </is>
      </c>
      <c r="I1453" s="340" t="n">
        <v>0.6</v>
      </c>
      <c r="J1453" s="334" t="n">
        <v>0.12</v>
      </c>
      <c r="K1453" s="334" t="n">
        <v>18.6556</v>
      </c>
      <c r="L1453" s="334" t="inlineStr">
        <is>
          <t>PENDENTE</t>
        </is>
      </c>
    </row>
    <row r="1454" ht="15" customHeight="1" s="290">
      <c r="A1454" s="296" t="inlineStr">
        <is>
          <t>TETEU</t>
        </is>
      </c>
      <c r="B1454" s="296" t="inlineStr">
        <is>
          <t>AGUA</t>
        </is>
      </c>
      <c r="C1454" s="296" t="inlineStr">
        <is>
          <t>T-547</t>
        </is>
      </c>
      <c r="D1454" s="349" t="inlineStr">
        <is>
          <t>PI 233</t>
        </is>
      </c>
      <c r="E1454" s="349" t="inlineStr">
        <is>
          <t>PI 235</t>
        </is>
      </c>
      <c r="F1454" s="349" t="n">
        <v>0.24</v>
      </c>
      <c r="G1454" s="349" t="inlineStr">
        <is>
          <t>200</t>
        </is>
      </c>
      <c r="H1454" s="349" t="inlineStr">
        <is>
          <t>Tubo PVC</t>
        </is>
      </c>
      <c r="I1454" s="345" t="n">
        <v>0.6</v>
      </c>
      <c r="J1454" s="349" t="n">
        <v>0.12</v>
      </c>
      <c r="K1454" s="349" t="n">
        <v>31.24625</v>
      </c>
      <c r="L1454" s="349" t="inlineStr">
        <is>
          <t>PENDENTE</t>
        </is>
      </c>
    </row>
    <row r="1455" ht="15" customHeight="1" s="290">
      <c r="A1455" s="295" t="inlineStr">
        <is>
          <t>TETEU</t>
        </is>
      </c>
      <c r="B1455" s="295" t="inlineStr">
        <is>
          <t>AGUA</t>
        </is>
      </c>
      <c r="C1455" s="295" t="inlineStr">
        <is>
          <t>T-548</t>
        </is>
      </c>
      <c r="D1455" s="334" t="inlineStr">
        <is>
          <t>PI 181</t>
        </is>
      </c>
      <c r="E1455" s="334" t="inlineStr">
        <is>
          <t>PI 182</t>
        </is>
      </c>
      <c r="F1455" s="334" t="n">
        <v>0.22</v>
      </c>
      <c r="G1455" s="334" t="inlineStr">
        <is>
          <t>200</t>
        </is>
      </c>
      <c r="H1455" s="334" t="inlineStr">
        <is>
          <t>Tubo PVC</t>
        </is>
      </c>
      <c r="I1455" s="340" t="n">
        <v>0.6</v>
      </c>
      <c r="J1455" s="334" t="n">
        <v>0.11</v>
      </c>
      <c r="K1455" s="334" t="n">
        <v>24.689545</v>
      </c>
      <c r="L1455" s="334" t="inlineStr">
        <is>
          <t>PENDENTE</t>
        </is>
      </c>
    </row>
    <row r="1456" ht="15" customHeight="1" s="290">
      <c r="A1456" s="296" t="inlineStr">
        <is>
          <t>TETEU</t>
        </is>
      </c>
      <c r="B1456" s="296" t="inlineStr">
        <is>
          <t>AGUA</t>
        </is>
      </c>
      <c r="C1456" s="296" t="inlineStr">
        <is>
          <t>T-549</t>
        </is>
      </c>
      <c r="D1456" s="349" t="inlineStr">
        <is>
          <t>PI 238</t>
        </is>
      </c>
      <c r="E1456" s="349" t="inlineStr">
        <is>
          <t>PI 247</t>
        </is>
      </c>
      <c r="F1456" s="349" t="n">
        <v>0.27</v>
      </c>
      <c r="G1456" s="349" t="inlineStr">
        <is>
          <t>200</t>
        </is>
      </c>
      <c r="H1456" s="349" t="inlineStr">
        <is>
          <t>Tubo PVC</t>
        </is>
      </c>
      <c r="I1456" s="345" t="n">
        <v>0.6</v>
      </c>
      <c r="J1456" s="349" t="n">
        <v>0.13</v>
      </c>
      <c r="K1456" s="349" t="n">
        <v>48.929259</v>
      </c>
      <c r="L1456" s="349" t="inlineStr">
        <is>
          <t>PENDENTE</t>
        </is>
      </c>
    </row>
    <row r="1457" ht="15" customHeight="1" s="290">
      <c r="A1457" s="295" t="inlineStr">
        <is>
          <t>TETEU</t>
        </is>
      </c>
      <c r="B1457" s="295" t="inlineStr">
        <is>
          <t>AGUA</t>
        </is>
      </c>
      <c r="C1457" s="295" t="inlineStr">
        <is>
          <t>T-550</t>
        </is>
      </c>
      <c r="D1457" s="334" t="inlineStr">
        <is>
          <t>PI 245</t>
        </is>
      </c>
      <c r="E1457" s="334" t="inlineStr">
        <is>
          <t>PI 246</t>
        </is>
      </c>
      <c r="F1457" s="334" t="n">
        <v>0.26</v>
      </c>
      <c r="G1457" s="334" t="inlineStr">
        <is>
          <t>200</t>
        </is>
      </c>
      <c r="H1457" s="334" t="inlineStr">
        <is>
          <t>Tubo PVC</t>
        </is>
      </c>
      <c r="I1457" s="340" t="n">
        <v>0.6</v>
      </c>
      <c r="J1457" s="334" t="n">
        <v>0.12</v>
      </c>
      <c r="K1457" s="334" t="n">
        <v>18.363846</v>
      </c>
      <c r="L1457" s="334" t="inlineStr">
        <is>
          <t>PENDENTE</t>
        </is>
      </c>
    </row>
    <row r="1458" ht="15" customHeight="1" s="290">
      <c r="A1458" s="296" t="inlineStr">
        <is>
          <t>TETEU</t>
        </is>
      </c>
      <c r="B1458" s="296" t="inlineStr">
        <is>
          <t>AGUA</t>
        </is>
      </c>
      <c r="C1458" s="296" t="inlineStr">
        <is>
          <t>T-551</t>
        </is>
      </c>
      <c r="D1458" s="349" t="inlineStr">
        <is>
          <t>PI 245</t>
        </is>
      </c>
      <c r="E1458" s="349" t="inlineStr">
        <is>
          <t>PI 246</t>
        </is>
      </c>
      <c r="F1458" s="349" t="n">
        <v>0.23</v>
      </c>
      <c r="G1458" s="349" t="inlineStr">
        <is>
          <t>200</t>
        </is>
      </c>
      <c r="H1458" s="349" t="inlineStr">
        <is>
          <t>Tubo PVC</t>
        </is>
      </c>
      <c r="I1458" s="345" t="n">
        <v>0.6</v>
      </c>
      <c r="J1458" s="349" t="n">
        <v>0.11</v>
      </c>
      <c r="K1458" s="349" t="n">
        <v>20.75913</v>
      </c>
      <c r="L1458" s="349" t="inlineStr">
        <is>
          <t>PENDENTE</t>
        </is>
      </c>
    </row>
    <row r="1459" ht="15" customHeight="1" s="290">
      <c r="A1459" s="295" t="inlineStr">
        <is>
          <t>TETEU</t>
        </is>
      </c>
      <c r="B1459" s="295" t="inlineStr">
        <is>
          <t>AGUA</t>
        </is>
      </c>
      <c r="C1459" s="295" t="inlineStr">
        <is>
          <t>T-552</t>
        </is>
      </c>
      <c r="D1459" s="334" t="inlineStr">
        <is>
          <t>PI 237</t>
        </is>
      </c>
      <c r="E1459" s="334" t="inlineStr">
        <is>
          <t>PI 240</t>
        </is>
      </c>
      <c r="F1459" s="334" t="n">
        <v>0.23</v>
      </c>
      <c r="G1459" s="334" t="inlineStr">
        <is>
          <t>200</t>
        </is>
      </c>
      <c r="H1459" s="334" t="inlineStr">
        <is>
          <t>Tubo PVC</t>
        </is>
      </c>
      <c r="I1459" s="340" t="n">
        <v>0.6</v>
      </c>
      <c r="J1459" s="334" t="n">
        <v>0.11</v>
      </c>
      <c r="K1459" s="334" t="n">
        <v>16.977826</v>
      </c>
      <c r="L1459" s="334" t="inlineStr">
        <is>
          <t>PENDENTE</t>
        </is>
      </c>
    </row>
    <row r="1460" ht="15" customHeight="1" s="290">
      <c r="A1460" s="296" t="inlineStr">
        <is>
          <t>TETEU</t>
        </is>
      </c>
      <c r="B1460" s="296" t="inlineStr">
        <is>
          <t>AGUA</t>
        </is>
      </c>
      <c r="C1460" s="296" t="inlineStr">
        <is>
          <t>T-553</t>
        </is>
      </c>
      <c r="D1460" s="349" t="inlineStr">
        <is>
          <t>PI 180</t>
        </is>
      </c>
      <c r="E1460" s="349" t="inlineStr">
        <is>
          <t>PI 179</t>
        </is>
      </c>
      <c r="F1460" s="349" t="n">
        <v>0.22</v>
      </c>
      <c r="G1460" s="349" t="inlineStr">
        <is>
          <t>200</t>
        </is>
      </c>
      <c r="H1460" s="349" t="inlineStr">
        <is>
          <t>Tubo PVC</t>
        </is>
      </c>
      <c r="I1460" s="345" t="n">
        <v>0.6</v>
      </c>
      <c r="J1460" s="349" t="n">
        <v>0.11</v>
      </c>
      <c r="K1460" s="349" t="n">
        <v>10.958636</v>
      </c>
      <c r="L1460" s="349" t="inlineStr">
        <is>
          <t>PENDENTE</t>
        </is>
      </c>
    </row>
    <row r="1461" ht="15" customHeight="1" s="290">
      <c r="A1461" s="295" t="inlineStr">
        <is>
          <t>TETEU</t>
        </is>
      </c>
      <c r="B1461" s="295" t="inlineStr">
        <is>
          <t>AGUA</t>
        </is>
      </c>
      <c r="C1461" s="295" t="inlineStr">
        <is>
          <t>T-554</t>
        </is>
      </c>
      <c r="D1461" s="334" t="inlineStr">
        <is>
          <t>PI 179</t>
        </is>
      </c>
      <c r="E1461" s="334" t="inlineStr">
        <is>
          <t>PI 178</t>
        </is>
      </c>
      <c r="F1461" s="334" t="n">
        <v>0.22</v>
      </c>
      <c r="G1461" s="334" t="inlineStr">
        <is>
          <t>200</t>
        </is>
      </c>
      <c r="H1461" s="334" t="inlineStr">
        <is>
          <t>Tubo PVC</t>
        </is>
      </c>
      <c r="I1461" s="340" t="n">
        <v>0.6</v>
      </c>
      <c r="J1461" s="334" t="n">
        <v>0.11</v>
      </c>
      <c r="K1461" s="334" t="n">
        <v>18.095455</v>
      </c>
      <c r="L1461" s="334" t="inlineStr">
        <is>
          <t>PENDENTE</t>
        </is>
      </c>
    </row>
    <row r="1462" ht="15" customHeight="1" s="290">
      <c r="A1462" s="296" t="inlineStr">
        <is>
          <t>TETEU</t>
        </is>
      </c>
      <c r="B1462" s="296" t="inlineStr">
        <is>
          <t>AGUA</t>
        </is>
      </c>
      <c r="C1462" s="296" t="inlineStr">
        <is>
          <t>T-555</t>
        </is>
      </c>
      <c r="D1462" s="349" t="inlineStr">
        <is>
          <t>PI 175</t>
        </is>
      </c>
      <c r="E1462" s="349" t="inlineStr">
        <is>
          <t>PI 174</t>
        </is>
      </c>
      <c r="F1462" s="349" t="n">
        <v>0.29</v>
      </c>
      <c r="G1462" s="349" t="inlineStr">
        <is>
          <t>200</t>
        </is>
      </c>
      <c r="H1462" s="349" t="inlineStr">
        <is>
          <t>Tubo PVC</t>
        </is>
      </c>
      <c r="I1462" s="345" t="n">
        <v>0.6</v>
      </c>
      <c r="J1462" s="349" t="n">
        <v>0.14</v>
      </c>
      <c r="K1462" s="349" t="n">
        <v>2.378966</v>
      </c>
      <c r="L1462" s="349" t="inlineStr">
        <is>
          <t>PENDENTE</t>
        </is>
      </c>
    </row>
    <row r="1463" ht="15" customHeight="1" s="290">
      <c r="A1463" s="295" t="inlineStr">
        <is>
          <t>TETEU</t>
        </is>
      </c>
      <c r="B1463" s="295" t="inlineStr">
        <is>
          <t>AGUA</t>
        </is>
      </c>
      <c r="C1463" s="295" t="inlineStr">
        <is>
          <t>T-556</t>
        </is>
      </c>
      <c r="D1463" s="334" t="inlineStr">
        <is>
          <t>PI 175</t>
        </is>
      </c>
      <c r="E1463" s="334" t="inlineStr">
        <is>
          <t>PI 174</t>
        </is>
      </c>
      <c r="F1463" s="334" t="n">
        <v>0.35</v>
      </c>
      <c r="G1463" s="334" t="inlineStr">
        <is>
          <t>200</t>
        </is>
      </c>
      <c r="H1463" s="334" t="inlineStr">
        <is>
          <t>Tubo PVC</t>
        </is>
      </c>
      <c r="I1463" s="340" t="n">
        <v>0.6</v>
      </c>
      <c r="J1463" s="334" t="n">
        <v>0.17</v>
      </c>
      <c r="K1463" s="334" t="n">
        <v>1.971143</v>
      </c>
      <c r="L1463" s="334" t="inlineStr">
        <is>
          <t>PENDENTE</t>
        </is>
      </c>
    </row>
    <row r="1464" ht="15" customHeight="1" s="290">
      <c r="A1464" s="296" t="inlineStr">
        <is>
          <t>TETEU</t>
        </is>
      </c>
      <c r="B1464" s="296" t="inlineStr">
        <is>
          <t>AGUA</t>
        </is>
      </c>
      <c r="C1464" s="296" t="inlineStr">
        <is>
          <t>T-557</t>
        </is>
      </c>
      <c r="D1464" s="349" t="inlineStr">
        <is>
          <t>PI 202</t>
        </is>
      </c>
      <c r="E1464" s="349" t="inlineStr">
        <is>
          <t>PI 203</t>
        </is>
      </c>
      <c r="F1464" s="349" t="n">
        <v>0.29</v>
      </c>
      <c r="G1464" s="349" t="inlineStr">
        <is>
          <t>200</t>
        </is>
      </c>
      <c r="H1464" s="349" t="inlineStr">
        <is>
          <t>Tubo PVC</t>
        </is>
      </c>
      <c r="I1464" s="345" t="n">
        <v>0.6</v>
      </c>
      <c r="J1464" s="349" t="n">
        <v>0.14</v>
      </c>
      <c r="K1464" s="349" t="n">
        <v>6.206897</v>
      </c>
      <c r="L1464" s="349" t="inlineStr">
        <is>
          <t>PENDENTE</t>
        </is>
      </c>
    </row>
    <row r="1465" ht="15" customHeight="1" s="290">
      <c r="A1465" s="295" t="inlineStr">
        <is>
          <t>TETEU</t>
        </is>
      </c>
      <c r="B1465" s="295" t="inlineStr">
        <is>
          <t>AGUA</t>
        </is>
      </c>
      <c r="C1465" s="295" t="inlineStr">
        <is>
          <t>T-558</t>
        </is>
      </c>
      <c r="D1465" s="334" t="inlineStr">
        <is>
          <t>PI 172</t>
        </is>
      </c>
      <c r="E1465" s="334" t="inlineStr">
        <is>
          <t>PI 173</t>
        </is>
      </c>
      <c r="F1465" s="334" t="n">
        <v>0.37</v>
      </c>
      <c r="G1465" s="334" t="inlineStr">
        <is>
          <t>200</t>
        </is>
      </c>
      <c r="H1465" s="334" t="inlineStr">
        <is>
          <t>Tubo PVC</t>
        </is>
      </c>
      <c r="I1465" s="340" t="n">
        <v>0.6</v>
      </c>
      <c r="J1465" s="334" t="n">
        <v>0.18</v>
      </c>
      <c r="K1465" s="334" t="n">
        <v>9.687837999999999</v>
      </c>
      <c r="L1465" s="334" t="inlineStr">
        <is>
          <t>PENDENTE</t>
        </is>
      </c>
    </row>
    <row r="1466" ht="15" customHeight="1" s="290">
      <c r="A1466" s="296" t="inlineStr">
        <is>
          <t>TETEU</t>
        </is>
      </c>
      <c r="B1466" s="296" t="inlineStr">
        <is>
          <t>AGUA</t>
        </is>
      </c>
      <c r="C1466" s="296" t="inlineStr">
        <is>
          <t>T-559</t>
        </is>
      </c>
      <c r="D1466" s="349" t="inlineStr">
        <is>
          <t>PI 206</t>
        </is>
      </c>
      <c r="E1466" s="349" t="inlineStr">
        <is>
          <t>PI 210</t>
        </is>
      </c>
      <c r="F1466" s="349" t="n">
        <v>0.3</v>
      </c>
      <c r="G1466" s="349" t="inlineStr">
        <is>
          <t>200</t>
        </is>
      </c>
      <c r="H1466" s="349" t="inlineStr">
        <is>
          <t>Tubo PVC</t>
        </is>
      </c>
      <c r="I1466" s="345" t="n">
        <v>1</v>
      </c>
      <c r="J1466" s="349" t="n">
        <v>0.24</v>
      </c>
      <c r="K1466" s="349" t="n">
        <v>2.760333</v>
      </c>
      <c r="L1466" s="349" t="inlineStr">
        <is>
          <t>PENDENTE</t>
        </is>
      </c>
    </row>
    <row r="1467" ht="15" customHeight="1" s="290">
      <c r="A1467" s="295" t="inlineStr">
        <is>
          <t>TETEU</t>
        </is>
      </c>
      <c r="B1467" s="295" t="inlineStr">
        <is>
          <t>AGUA</t>
        </is>
      </c>
      <c r="C1467" s="295" t="inlineStr">
        <is>
          <t>T-560</t>
        </is>
      </c>
      <c r="D1467" s="334" t="inlineStr">
        <is>
          <t>PV 23</t>
        </is>
      </c>
      <c r="E1467" s="334" t="inlineStr">
        <is>
          <t>PV 25</t>
        </is>
      </c>
      <c r="F1467" s="334" t="n">
        <v>0.59</v>
      </c>
      <c r="G1467" s="334" t="inlineStr">
        <is>
          <t>200</t>
        </is>
      </c>
      <c r="H1467" s="334" t="inlineStr">
        <is>
          <t>Tubo PVC</t>
        </is>
      </c>
      <c r="I1467" s="340" t="n">
        <v>0.6</v>
      </c>
      <c r="J1467" s="334" t="n">
        <v>0.28</v>
      </c>
      <c r="K1467" s="334" t="n">
        <v>8.010678</v>
      </c>
      <c r="L1467" s="334" t="inlineStr">
        <is>
          <t>PENDENTE</t>
        </is>
      </c>
    </row>
    <row r="1468" ht="15" customHeight="1" s="290">
      <c r="A1468" s="296" t="inlineStr">
        <is>
          <t>TETEU</t>
        </is>
      </c>
      <c r="B1468" s="296" t="inlineStr">
        <is>
          <t>AGUA</t>
        </is>
      </c>
      <c r="C1468" s="296" t="inlineStr">
        <is>
          <t>T-561</t>
        </is>
      </c>
      <c r="D1468" s="349" t="inlineStr">
        <is>
          <t>PI 192</t>
        </is>
      </c>
      <c r="E1468" s="349" t="inlineStr">
        <is>
          <t>PI 191</t>
        </is>
      </c>
      <c r="F1468" s="349" t="n">
        <v>0.46</v>
      </c>
      <c r="G1468" s="349" t="inlineStr">
        <is>
          <t>200</t>
        </is>
      </c>
      <c r="H1468" s="349" t="inlineStr">
        <is>
          <t>Tubo PVC</t>
        </is>
      </c>
      <c r="I1468" s="345" t="n">
        <v>0.9</v>
      </c>
      <c r="J1468" s="349" t="n">
        <v>0.33</v>
      </c>
      <c r="K1468" s="349" t="n">
        <v>14.674783</v>
      </c>
      <c r="L1468" s="349" t="inlineStr">
        <is>
          <t>PENDENTE</t>
        </is>
      </c>
    </row>
    <row r="1469" ht="15" customHeight="1" s="290">
      <c r="A1469" s="295" t="inlineStr">
        <is>
          <t>TETEU</t>
        </is>
      </c>
      <c r="B1469" s="295" t="inlineStr">
        <is>
          <t>AGUA</t>
        </is>
      </c>
      <c r="C1469" s="295" t="inlineStr">
        <is>
          <t>T-562</t>
        </is>
      </c>
      <c r="D1469" s="334" t="inlineStr">
        <is>
          <t>PV 22</t>
        </is>
      </c>
      <c r="E1469" s="334" t="inlineStr">
        <is>
          <t>PI 187</t>
        </is>
      </c>
      <c r="F1469" s="334" t="n">
        <v>0.38</v>
      </c>
      <c r="G1469" s="334" t="inlineStr">
        <is>
          <t>200</t>
        </is>
      </c>
      <c r="H1469" s="334" t="inlineStr">
        <is>
          <t>Tubo PVC</t>
        </is>
      </c>
      <c r="I1469" s="340" t="n">
        <v>0.38</v>
      </c>
      <c r="J1469" s="334" t="n">
        <v>0.12</v>
      </c>
      <c r="K1469" s="334" t="n">
        <v>10.737632</v>
      </c>
      <c r="L1469" s="334" t="inlineStr">
        <is>
          <t>PENDENTE</t>
        </is>
      </c>
    </row>
    <row r="1470" ht="15" customHeight="1" s="290">
      <c r="A1470" s="296" t="inlineStr">
        <is>
          <t>TETEU</t>
        </is>
      </c>
      <c r="B1470" s="296" t="inlineStr">
        <is>
          <t>AGUA</t>
        </is>
      </c>
      <c r="C1470" s="296" t="inlineStr">
        <is>
          <t>T-563</t>
        </is>
      </c>
      <c r="D1470" s="349" t="inlineStr">
        <is>
          <t>PV 18</t>
        </is>
      </c>
      <c r="E1470" s="349" t="inlineStr">
        <is>
          <t>PI 184</t>
        </is>
      </c>
      <c r="F1470" s="349" t="n">
        <v>0.39</v>
      </c>
      <c r="G1470" s="349" t="inlineStr">
        <is>
          <t>200</t>
        </is>
      </c>
      <c r="H1470" s="349" t="inlineStr">
        <is>
          <t>Tubo PVC</t>
        </is>
      </c>
      <c r="I1470" s="345" t="n">
        <v>0.6</v>
      </c>
      <c r="J1470" s="349" t="n">
        <v>0.19</v>
      </c>
      <c r="K1470" s="349" t="n">
        <v>7.224615</v>
      </c>
      <c r="L1470" s="349" t="inlineStr">
        <is>
          <t>PENDENTE</t>
        </is>
      </c>
    </row>
    <row r="1471" ht="15" customHeight="1" s="290">
      <c r="A1471" s="295" t="inlineStr">
        <is>
          <t>TETEU</t>
        </is>
      </c>
      <c r="B1471" s="295" t="inlineStr">
        <is>
          <t>AGUA</t>
        </is>
      </c>
      <c r="C1471" s="295" t="inlineStr">
        <is>
          <t>T-564</t>
        </is>
      </c>
      <c r="D1471" s="334" t="inlineStr">
        <is>
          <t>PI 167</t>
        </is>
      </c>
      <c r="E1471" s="334" t="inlineStr">
        <is>
          <t>PI 184</t>
        </is>
      </c>
      <c r="F1471" s="334" t="n">
        <v>0.38</v>
      </c>
      <c r="G1471" s="334" t="inlineStr">
        <is>
          <t>200</t>
        </is>
      </c>
      <c r="H1471" s="334" t="inlineStr">
        <is>
          <t>Tubo PVC</t>
        </is>
      </c>
      <c r="I1471" s="340" t="n">
        <v>0.6</v>
      </c>
      <c r="J1471" s="334" t="n">
        <v>0.18</v>
      </c>
      <c r="K1471" s="334" t="n">
        <v>2.647895</v>
      </c>
      <c r="L1471" s="334" t="inlineStr">
        <is>
          <t>PENDENTE</t>
        </is>
      </c>
    </row>
    <row r="1472" ht="15" customHeight="1" s="290">
      <c r="A1472" s="296" t="inlineStr">
        <is>
          <t>TETEU</t>
        </is>
      </c>
      <c r="B1472" s="296" t="inlineStr">
        <is>
          <t>AGUA</t>
        </is>
      </c>
      <c r="C1472" s="296" t="inlineStr">
        <is>
          <t>T-565</t>
        </is>
      </c>
      <c r="D1472" s="349" t="inlineStr">
        <is>
          <t>PI 166</t>
        </is>
      </c>
      <c r="E1472" s="349" t="inlineStr">
        <is>
          <t>PI 167</t>
        </is>
      </c>
      <c r="F1472" s="349" t="n">
        <v>0.22</v>
      </c>
      <c r="G1472" s="349" t="inlineStr">
        <is>
          <t>200</t>
        </is>
      </c>
      <c r="H1472" s="349" t="inlineStr">
        <is>
          <t>Tubo PVC</t>
        </is>
      </c>
      <c r="I1472" s="345" t="n">
        <v>0.6</v>
      </c>
      <c r="J1472" s="349" t="n">
        <v>0.11</v>
      </c>
      <c r="K1472" s="349" t="n">
        <v>22.561364</v>
      </c>
      <c r="L1472" s="349" t="inlineStr">
        <is>
          <t>PENDENTE</t>
        </is>
      </c>
    </row>
    <row r="1473" ht="15" customHeight="1" s="290">
      <c r="A1473" s="295" t="inlineStr">
        <is>
          <t>TETEU</t>
        </is>
      </c>
      <c r="B1473" s="295" t="inlineStr">
        <is>
          <t>AGUA</t>
        </is>
      </c>
      <c r="C1473" s="295" t="inlineStr">
        <is>
          <t>T-566</t>
        </is>
      </c>
      <c r="D1473" s="334" t="inlineStr">
        <is>
          <t>PV 16</t>
        </is>
      </c>
      <c r="E1473" s="334" t="inlineStr">
        <is>
          <t>PI 183</t>
        </is>
      </c>
      <c r="F1473" s="334" t="n">
        <v>0.22</v>
      </c>
      <c r="G1473" s="334" t="inlineStr">
        <is>
          <t>200</t>
        </is>
      </c>
      <c r="H1473" s="334" t="inlineStr">
        <is>
          <t>Tubo PVC</t>
        </is>
      </c>
      <c r="I1473" s="340" t="n">
        <v>0.6</v>
      </c>
      <c r="J1473" s="334" t="n">
        <v>0.11</v>
      </c>
      <c r="K1473" s="334" t="n">
        <v>13.810455</v>
      </c>
      <c r="L1473" s="334" t="inlineStr">
        <is>
          <t>PENDENTE</t>
        </is>
      </c>
    </row>
    <row r="1474" ht="15" customHeight="1" s="290">
      <c r="A1474" s="296" t="inlineStr">
        <is>
          <t>TETEU</t>
        </is>
      </c>
      <c r="B1474" s="296" t="inlineStr">
        <is>
          <t>AGUA</t>
        </is>
      </c>
      <c r="C1474" s="296" t="inlineStr">
        <is>
          <t>T-567</t>
        </is>
      </c>
      <c r="D1474" s="349" t="inlineStr">
        <is>
          <t>PI 120</t>
        </is>
      </c>
      <c r="E1474" s="349" t="inlineStr">
        <is>
          <t>PI 122</t>
        </is>
      </c>
      <c r="F1474" s="349" t="n">
        <v>0.21</v>
      </c>
      <c r="G1474" s="349" t="inlineStr">
        <is>
          <t>200</t>
        </is>
      </c>
      <c r="H1474" s="349" t="inlineStr">
        <is>
          <t>Tubo PVC</t>
        </is>
      </c>
      <c r="I1474" s="345" t="n">
        <v>0.6</v>
      </c>
      <c r="J1474" s="349" t="n">
        <v>0.1</v>
      </c>
      <c r="K1474" s="349" t="n">
        <v>42.679048</v>
      </c>
      <c r="L1474" s="349" t="inlineStr">
        <is>
          <t>PENDENTE</t>
        </is>
      </c>
    </row>
    <row r="1475" ht="15" customHeight="1" s="290">
      <c r="A1475" s="295" t="inlineStr">
        <is>
          <t>TETEU</t>
        </is>
      </c>
      <c r="B1475" s="295" t="inlineStr">
        <is>
          <t>AGUA</t>
        </is>
      </c>
      <c r="C1475" s="295" t="inlineStr">
        <is>
          <t>T-568</t>
        </is>
      </c>
      <c r="D1475" s="334" t="inlineStr">
        <is>
          <t>PI 109</t>
        </is>
      </c>
      <c r="E1475" s="334" t="inlineStr">
        <is>
          <t>PI 108</t>
        </is>
      </c>
      <c r="F1475" s="334" t="n">
        <v>0.17</v>
      </c>
      <c r="G1475" s="334" t="inlineStr">
        <is>
          <t>200</t>
        </is>
      </c>
      <c r="H1475" s="334" t="inlineStr">
        <is>
          <t>Tubo PVC</t>
        </is>
      </c>
      <c r="I1475" s="340" t="n">
        <v>0.6</v>
      </c>
      <c r="J1475" s="334" t="n">
        <v>0.08</v>
      </c>
      <c r="K1475" s="334" t="n">
        <v>3.197647</v>
      </c>
      <c r="L1475" s="334" t="inlineStr">
        <is>
          <t>PENDENTE</t>
        </is>
      </c>
    </row>
    <row r="1476" ht="15" customHeight="1" s="290">
      <c r="A1476" s="296" t="inlineStr">
        <is>
          <t>TETEU</t>
        </is>
      </c>
      <c r="B1476" s="296" t="inlineStr">
        <is>
          <t>AGUA</t>
        </is>
      </c>
      <c r="C1476" s="296" t="inlineStr">
        <is>
          <t>T-569</t>
        </is>
      </c>
      <c r="D1476" s="349" t="inlineStr">
        <is>
          <t>PI 163</t>
        </is>
      </c>
      <c r="E1476" s="349" t="inlineStr">
        <is>
          <t>PV 08</t>
        </is>
      </c>
      <c r="F1476" s="349" t="n">
        <v>0.23</v>
      </c>
      <c r="G1476" s="349" t="inlineStr">
        <is>
          <t>200</t>
        </is>
      </c>
      <c r="H1476" s="349" t="inlineStr">
        <is>
          <t>Tubo PVC</t>
        </is>
      </c>
      <c r="I1476" s="345" t="n">
        <v>0.6</v>
      </c>
      <c r="J1476" s="349" t="n">
        <v>0.11</v>
      </c>
      <c r="K1476" s="349" t="n">
        <v>17.742174</v>
      </c>
      <c r="L1476" s="349" t="inlineStr">
        <is>
          <t>PENDENTE</t>
        </is>
      </c>
    </row>
    <row r="1477" ht="15" customHeight="1" s="290">
      <c r="A1477" s="295" t="inlineStr">
        <is>
          <t>TETEU</t>
        </is>
      </c>
      <c r="B1477" s="295" t="inlineStr">
        <is>
          <t>AGUA</t>
        </is>
      </c>
      <c r="C1477" s="295" t="inlineStr">
        <is>
          <t>T-570</t>
        </is>
      </c>
      <c r="D1477" s="334" t="inlineStr">
        <is>
          <t>PV 12</t>
        </is>
      </c>
      <c r="E1477" s="334" t="inlineStr">
        <is>
          <t>PV 11</t>
        </is>
      </c>
      <c r="F1477" s="334" t="n">
        <v>0.21</v>
      </c>
      <c r="G1477" s="334" t="inlineStr">
        <is>
          <t>200</t>
        </is>
      </c>
      <c r="H1477" s="334" t="inlineStr">
        <is>
          <t>Tubo PVC</t>
        </is>
      </c>
      <c r="I1477" s="340" t="n">
        <v>0.6</v>
      </c>
      <c r="J1477" s="334" t="n">
        <v>0.1</v>
      </c>
      <c r="K1477" s="334" t="n">
        <v>12.315238</v>
      </c>
      <c r="L1477" s="334" t="inlineStr">
        <is>
          <t>PENDENTE</t>
        </is>
      </c>
    </row>
    <row r="1478" ht="15" customHeight="1" s="290">
      <c r="A1478" s="296" t="inlineStr">
        <is>
          <t>TETEU</t>
        </is>
      </c>
      <c r="B1478" s="296" t="inlineStr">
        <is>
          <t>AGUA</t>
        </is>
      </c>
      <c r="C1478" s="296" t="inlineStr">
        <is>
          <t>T-571</t>
        </is>
      </c>
      <c r="D1478" s="349" t="inlineStr">
        <is>
          <t>PI 271</t>
        </is>
      </c>
      <c r="E1478" s="349" t="inlineStr">
        <is>
          <t>PV 11</t>
        </is>
      </c>
      <c r="F1478" s="349" t="n">
        <v>0.33</v>
      </c>
      <c r="G1478" s="349" t="inlineStr">
        <is>
          <t>200</t>
        </is>
      </c>
      <c r="H1478" s="349" t="inlineStr">
        <is>
          <t>Tubo PVC</t>
        </is>
      </c>
      <c r="I1478" s="345" t="n">
        <v>0.6</v>
      </c>
      <c r="J1478" s="349" t="n">
        <v>0.16</v>
      </c>
      <c r="K1478" s="349" t="n">
        <v>5.921515</v>
      </c>
      <c r="L1478" s="349" t="inlineStr">
        <is>
          <t>PENDENTE</t>
        </is>
      </c>
    </row>
    <row r="1479" ht="15" customHeight="1" s="290">
      <c r="A1479" s="295" t="inlineStr">
        <is>
          <t>TETEU</t>
        </is>
      </c>
      <c r="B1479" s="295" t="inlineStr">
        <is>
          <t>AGUA</t>
        </is>
      </c>
      <c r="C1479" s="295" t="inlineStr">
        <is>
          <t>T-572</t>
        </is>
      </c>
      <c r="D1479" s="334" t="inlineStr">
        <is>
          <t>PI 271</t>
        </is>
      </c>
      <c r="E1479" s="334" t="inlineStr">
        <is>
          <t>PI 269</t>
        </is>
      </c>
      <c r="F1479" s="334" t="n">
        <v>0.3</v>
      </c>
      <c r="G1479" s="334" t="inlineStr">
        <is>
          <t>200</t>
        </is>
      </c>
      <c r="H1479" s="334" t="inlineStr">
        <is>
          <t>Tubo PVC</t>
        </is>
      </c>
      <c r="I1479" s="340" t="n">
        <v>0.6</v>
      </c>
      <c r="J1479" s="334" t="n">
        <v>0.14</v>
      </c>
      <c r="K1479" s="334" t="n">
        <v>3.020667</v>
      </c>
      <c r="L1479" s="334" t="inlineStr">
        <is>
          <t>PENDENTE</t>
        </is>
      </c>
    </row>
    <row r="1480" ht="15" customHeight="1" s="290">
      <c r="A1480" s="296" t="inlineStr">
        <is>
          <t>TETEU</t>
        </is>
      </c>
      <c r="B1480" s="296" t="inlineStr">
        <is>
          <t>AGUA</t>
        </is>
      </c>
      <c r="C1480" s="296" t="inlineStr">
        <is>
          <t>T-573</t>
        </is>
      </c>
      <c r="D1480" s="349" t="inlineStr">
        <is>
          <t>PI 269</t>
        </is>
      </c>
      <c r="E1480" s="349" t="inlineStr">
        <is>
          <t>PI 268</t>
        </is>
      </c>
      <c r="F1480" s="349" t="n">
        <v>0.39</v>
      </c>
      <c r="G1480" s="349" t="inlineStr">
        <is>
          <t>200</t>
        </is>
      </c>
      <c r="H1480" s="349" t="inlineStr">
        <is>
          <t>Tubo PVC</t>
        </is>
      </c>
      <c r="I1480" s="345" t="n">
        <v>0.6</v>
      </c>
      <c r="J1480" s="349" t="n">
        <v>0.19</v>
      </c>
      <c r="K1480" s="349" t="n">
        <v>6.669744</v>
      </c>
      <c r="L1480" s="349" t="inlineStr">
        <is>
          <t>PENDENTE</t>
        </is>
      </c>
    </row>
    <row r="1481" ht="15" customHeight="1" s="290">
      <c r="A1481" s="295" t="inlineStr">
        <is>
          <t>TETEU</t>
        </is>
      </c>
      <c r="B1481" s="295" t="inlineStr">
        <is>
          <t>AGUA</t>
        </is>
      </c>
      <c r="C1481" s="295" t="inlineStr">
        <is>
          <t>T-574</t>
        </is>
      </c>
      <c r="D1481" s="334" t="inlineStr">
        <is>
          <t>PI 104</t>
        </is>
      </c>
      <c r="E1481" s="334" t="inlineStr">
        <is>
          <t>PI 105</t>
        </is>
      </c>
      <c r="F1481" s="334" t="n">
        <v>0.22</v>
      </c>
      <c r="G1481" s="334" t="inlineStr">
        <is>
          <t>200</t>
        </is>
      </c>
      <c r="H1481" s="334" t="inlineStr">
        <is>
          <t>Tubo PVC</t>
        </is>
      </c>
      <c r="I1481" s="340" t="n">
        <v>0.6</v>
      </c>
      <c r="J1481" s="334" t="n">
        <v>0.11</v>
      </c>
      <c r="K1481" s="334" t="n">
        <v>6.135455</v>
      </c>
      <c r="L1481" s="334" t="inlineStr">
        <is>
          <t>PENDENTE</t>
        </is>
      </c>
    </row>
    <row r="1482" ht="15" customHeight="1" s="290">
      <c r="A1482" s="296" t="inlineStr">
        <is>
          <t>TETEU</t>
        </is>
      </c>
      <c r="B1482" s="296" t="inlineStr">
        <is>
          <t>AGUA</t>
        </is>
      </c>
      <c r="C1482" s="296" t="inlineStr">
        <is>
          <t>T-575</t>
        </is>
      </c>
      <c r="D1482" s="349" t="inlineStr">
        <is>
          <t>PI 112</t>
        </is>
      </c>
      <c r="E1482" s="349" t="inlineStr">
        <is>
          <t>PI 248</t>
        </is>
      </c>
      <c r="F1482" s="349" t="n">
        <v>0.33</v>
      </c>
      <c r="G1482" s="349" t="inlineStr">
        <is>
          <t>200</t>
        </is>
      </c>
      <c r="H1482" s="349" t="inlineStr">
        <is>
          <t>Tubo PVC</t>
        </is>
      </c>
      <c r="I1482" s="345" t="n">
        <v>1.28</v>
      </c>
      <c r="J1482" s="349" t="n">
        <v>0.34</v>
      </c>
      <c r="K1482" s="349" t="n">
        <v>11.196364</v>
      </c>
      <c r="L1482" s="349" t="inlineStr">
        <is>
          <t>PENDENTE</t>
        </is>
      </c>
    </row>
    <row r="1483" ht="15" customHeight="1" s="290">
      <c r="A1483" s="295" t="inlineStr">
        <is>
          <t>TETEU</t>
        </is>
      </c>
      <c r="B1483" s="295" t="inlineStr">
        <is>
          <t>AGUA</t>
        </is>
      </c>
      <c r="C1483" s="295" t="inlineStr">
        <is>
          <t>T-576</t>
        </is>
      </c>
      <c r="D1483" s="334" t="inlineStr">
        <is>
          <t>PI 262</t>
        </is>
      </c>
      <c r="E1483" s="334" t="inlineStr">
        <is>
          <t>PI 263</t>
        </is>
      </c>
      <c r="F1483" s="334" t="n">
        <v>0.26</v>
      </c>
      <c r="G1483" s="334" t="inlineStr">
        <is>
          <t>200</t>
        </is>
      </c>
      <c r="H1483" s="334" t="inlineStr">
        <is>
          <t>Tubo PVC</t>
        </is>
      </c>
      <c r="I1483" s="340" t="n">
        <v>0.6</v>
      </c>
      <c r="J1483" s="334" t="n">
        <v>0.12</v>
      </c>
      <c r="K1483" s="334" t="n">
        <v>2.571538</v>
      </c>
      <c r="L1483" s="334" t="inlineStr">
        <is>
          <t>PENDENTE</t>
        </is>
      </c>
    </row>
    <row r="1484" ht="15" customHeight="1" s="290">
      <c r="A1484" s="296" t="inlineStr">
        <is>
          <t>TETEU</t>
        </is>
      </c>
      <c r="B1484" s="296" t="inlineStr">
        <is>
          <t>AGUA</t>
        </is>
      </c>
      <c r="C1484" s="296" t="inlineStr">
        <is>
          <t>T-577</t>
        </is>
      </c>
      <c r="D1484" s="349" t="inlineStr">
        <is>
          <t>PV 09</t>
        </is>
      </c>
      <c r="E1484" s="349" t="inlineStr">
        <is>
          <t>PI 268</t>
        </is>
      </c>
      <c r="F1484" s="349" t="n">
        <v>0.23</v>
      </c>
      <c r="G1484" s="349" t="inlineStr">
        <is>
          <t>200</t>
        </is>
      </c>
      <c r="H1484" s="349" t="inlineStr">
        <is>
          <t>Tubo PVC</t>
        </is>
      </c>
      <c r="I1484" s="345" t="n">
        <v>0.6</v>
      </c>
      <c r="J1484" s="349" t="n">
        <v>0.11</v>
      </c>
      <c r="K1484" s="349" t="n">
        <v>8.611739</v>
      </c>
      <c r="L1484" s="349" t="inlineStr">
        <is>
          <t>PENDENTE</t>
        </is>
      </c>
    </row>
    <row r="1485" ht="15" customHeight="1" s="290">
      <c r="A1485" s="295" t="inlineStr">
        <is>
          <t>TETEU</t>
        </is>
      </c>
      <c r="B1485" s="295" t="inlineStr">
        <is>
          <t>AGUA</t>
        </is>
      </c>
      <c r="C1485" s="295" t="inlineStr">
        <is>
          <t>T-578</t>
        </is>
      </c>
      <c r="D1485" s="334" t="inlineStr">
        <is>
          <t>PI 266</t>
        </is>
      </c>
      <c r="E1485" s="334" t="inlineStr">
        <is>
          <t>PI 267</t>
        </is>
      </c>
      <c r="F1485" s="334" t="n">
        <v>0.28</v>
      </c>
      <c r="G1485" s="334" t="inlineStr">
        <is>
          <t>200</t>
        </is>
      </c>
      <c r="H1485" s="334" t="inlineStr">
        <is>
          <t>Tubo PVC</t>
        </is>
      </c>
      <c r="I1485" s="340" t="n">
        <v>0.6</v>
      </c>
      <c r="J1485" s="334" t="n">
        <v>0.13</v>
      </c>
      <c r="K1485" s="334" t="n">
        <v>8.130357</v>
      </c>
      <c r="L1485" s="334" t="inlineStr">
        <is>
          <t>PENDENTE</t>
        </is>
      </c>
    </row>
    <row r="1486" ht="15" customHeight="1" s="290">
      <c r="A1486" s="296" t="inlineStr">
        <is>
          <t>TETEU</t>
        </is>
      </c>
      <c r="B1486" s="296" t="inlineStr">
        <is>
          <t>AGUA</t>
        </is>
      </c>
      <c r="C1486" s="296" t="inlineStr">
        <is>
          <t>T-579</t>
        </is>
      </c>
      <c r="D1486" s="349" t="inlineStr">
        <is>
          <t>PV 14</t>
        </is>
      </c>
      <c r="E1486" s="349" t="inlineStr">
        <is>
          <t>PV 13</t>
        </is>
      </c>
      <c r="F1486" s="349" t="n">
        <v>0.35</v>
      </c>
      <c r="G1486" s="349" t="inlineStr">
        <is>
          <t>200</t>
        </is>
      </c>
      <c r="H1486" s="349" t="inlineStr">
        <is>
          <t>Tubo PVC</t>
        </is>
      </c>
      <c r="I1486" s="345" t="n">
        <v>0.5</v>
      </c>
      <c r="J1486" s="349" t="n">
        <v>0.14</v>
      </c>
      <c r="K1486" s="349" t="n">
        <v>11.270286</v>
      </c>
      <c r="L1486" s="349" t="inlineStr">
        <is>
          <t>PENDENTE</t>
        </is>
      </c>
    </row>
    <row r="1487" ht="15" customHeight="1" s="290">
      <c r="A1487" s="295" t="inlineStr">
        <is>
          <t>TETEU</t>
        </is>
      </c>
      <c r="B1487" s="295" t="inlineStr">
        <is>
          <t>AGUA</t>
        </is>
      </c>
      <c r="C1487" s="295" t="inlineStr">
        <is>
          <t>T-580</t>
        </is>
      </c>
      <c r="D1487" s="334" t="inlineStr">
        <is>
          <t>PI 166</t>
        </is>
      </c>
      <c r="E1487" s="334" t="inlineStr">
        <is>
          <t>PI 121</t>
        </is>
      </c>
      <c r="F1487" s="334" t="n">
        <v>0.21</v>
      </c>
      <c r="G1487" s="334" t="inlineStr">
        <is>
          <t>200</t>
        </is>
      </c>
      <c r="H1487" s="334" t="inlineStr">
        <is>
          <t>Tubo PVC</t>
        </is>
      </c>
      <c r="I1487" s="340" t="n">
        <v>0.6</v>
      </c>
      <c r="J1487" s="334" t="n">
        <v>0.1</v>
      </c>
      <c r="K1487" s="334" t="n">
        <v>81.922381</v>
      </c>
      <c r="L1487" s="334" t="inlineStr">
        <is>
          <t>PENDENTE</t>
        </is>
      </c>
    </row>
    <row r="1488" ht="15" customHeight="1" s="290">
      <c r="A1488" s="296" t="inlineStr">
        <is>
          <t>TETEU</t>
        </is>
      </c>
      <c r="B1488" s="296" t="inlineStr">
        <is>
          <t>AGUA</t>
        </is>
      </c>
      <c r="C1488" s="296" t="inlineStr">
        <is>
          <t>T-581</t>
        </is>
      </c>
      <c r="D1488" s="349" t="inlineStr">
        <is>
          <t>PI 170</t>
        </is>
      </c>
      <c r="E1488" s="349" t="inlineStr">
        <is>
          <t>PI 121</t>
        </is>
      </c>
      <c r="F1488" s="349" t="n">
        <v>0.21</v>
      </c>
      <c r="G1488" s="349" t="inlineStr">
        <is>
          <t>200</t>
        </is>
      </c>
      <c r="H1488" s="349" t="inlineStr">
        <is>
          <t>Tubo PVC</t>
        </is>
      </c>
      <c r="I1488" s="345" t="n">
        <v>0.6</v>
      </c>
      <c r="J1488" s="349" t="n">
        <v>0.1</v>
      </c>
      <c r="K1488" s="349" t="n">
        <v>16.155238</v>
      </c>
      <c r="L1488" s="349" t="inlineStr">
        <is>
          <t>PENDENTE</t>
        </is>
      </c>
    </row>
    <row r="1489" ht="15" customHeight="1" s="290">
      <c r="A1489" s="295" t="inlineStr">
        <is>
          <t>TETEU</t>
        </is>
      </c>
      <c r="B1489" s="295" t="inlineStr">
        <is>
          <t>AGUA</t>
        </is>
      </c>
      <c r="C1489" s="295" t="inlineStr">
        <is>
          <t>T-582</t>
        </is>
      </c>
      <c r="D1489" s="334" t="inlineStr">
        <is>
          <t>PI 167</t>
        </is>
      </c>
      <c r="E1489" s="334" t="inlineStr">
        <is>
          <t>PI 121</t>
        </is>
      </c>
      <c r="F1489" s="334" t="n">
        <v>0.24</v>
      </c>
      <c r="G1489" s="334" t="inlineStr">
        <is>
          <t>200</t>
        </is>
      </c>
      <c r="H1489" s="334" t="inlineStr">
        <is>
          <t>Tubo PVC</t>
        </is>
      </c>
      <c r="I1489" s="340" t="n">
        <v>0.6</v>
      </c>
      <c r="J1489" s="334" t="n">
        <v>0.12</v>
      </c>
      <c r="K1489" s="334" t="n">
        <v>51.000833</v>
      </c>
      <c r="L1489" s="334" t="inlineStr">
        <is>
          <t>PENDENTE</t>
        </is>
      </c>
    </row>
    <row r="1490" ht="15" customHeight="1" s="290">
      <c r="A1490" s="296" t="inlineStr">
        <is>
          <t>TETEU</t>
        </is>
      </c>
      <c r="B1490" s="296" t="inlineStr">
        <is>
          <t>AGUA</t>
        </is>
      </c>
      <c r="C1490" s="296" t="inlineStr">
        <is>
          <t>T-583</t>
        </is>
      </c>
      <c r="D1490" s="349" t="inlineStr">
        <is>
          <t>PV 32</t>
        </is>
      </c>
      <c r="E1490" s="349" t="inlineStr">
        <is>
          <t>PI 214</t>
        </is>
      </c>
      <c r="F1490" s="349" t="n">
        <v>4.01</v>
      </c>
      <c r="G1490" s="349" t="inlineStr">
        <is>
          <t>200</t>
        </is>
      </c>
      <c r="H1490" s="349" t="inlineStr">
        <is>
          <t>Tubo PVC</t>
        </is>
      </c>
      <c r="I1490" s="345" t="n">
        <v>0.6</v>
      </c>
      <c r="J1490" s="349" t="n">
        <v>1.92</v>
      </c>
      <c r="K1490" s="349" t="n">
        <v>2.585262</v>
      </c>
      <c r="L1490" s="349" t="inlineStr">
        <is>
          <t>PENDENTE</t>
        </is>
      </c>
    </row>
    <row r="1491" ht="15" customHeight="1" s="290">
      <c r="A1491" s="295" t="inlineStr">
        <is>
          <t>TETEU</t>
        </is>
      </c>
      <c r="B1491" s="295" t="inlineStr">
        <is>
          <t>AGUA</t>
        </is>
      </c>
      <c r="C1491" s="295" t="inlineStr">
        <is>
          <t>T-584</t>
        </is>
      </c>
      <c r="D1491" s="334" t="inlineStr">
        <is>
          <t>PI 184</t>
        </is>
      </c>
      <c r="E1491" s="334" t="inlineStr">
        <is>
          <t>PI 183</t>
        </is>
      </c>
      <c r="F1491" s="334" t="n">
        <v>1.63</v>
      </c>
      <c r="G1491" s="334" t="inlineStr">
        <is>
          <t>200</t>
        </is>
      </c>
      <c r="H1491" s="334" t="inlineStr">
        <is>
          <t>Tubo PVC</t>
        </is>
      </c>
      <c r="I1491" s="340" t="n">
        <v>0.6</v>
      </c>
      <c r="J1491" s="334" t="n">
        <v>0.78</v>
      </c>
      <c r="K1491" s="334" t="n">
        <v>1.805092</v>
      </c>
      <c r="L1491" s="334" t="inlineStr">
        <is>
          <t>PENDENTE</t>
        </is>
      </c>
    </row>
    <row r="1492" ht="15" customHeight="1" s="290">
      <c r="A1492" s="296" t="inlineStr">
        <is>
          <t>TETEU</t>
        </is>
      </c>
      <c r="B1492" s="296" t="inlineStr">
        <is>
          <t>AGUA</t>
        </is>
      </c>
      <c r="C1492" s="296" t="inlineStr">
        <is>
          <t>T-585</t>
        </is>
      </c>
      <c r="D1492" s="349" t="inlineStr">
        <is>
          <t>PV 19</t>
        </is>
      </c>
      <c r="E1492" s="349" t="inlineStr">
        <is>
          <t>PV 18</t>
        </is>
      </c>
      <c r="F1492" s="349" t="n">
        <v>0.66</v>
      </c>
      <c r="G1492" s="349" t="inlineStr">
        <is>
          <t>200</t>
        </is>
      </c>
      <c r="H1492" s="349" t="inlineStr">
        <is>
          <t>Tubo PVC</t>
        </is>
      </c>
      <c r="I1492" s="345" t="n">
        <v>0.6</v>
      </c>
      <c r="J1492" s="349" t="n">
        <v>0.32</v>
      </c>
      <c r="K1492" s="349" t="n">
        <v>2.441364</v>
      </c>
      <c r="L1492" s="349" t="inlineStr">
        <is>
          <t>PENDENTE</t>
        </is>
      </c>
    </row>
    <row r="1493" ht="15" customHeight="1" s="290">
      <c r="A1493" s="295" t="inlineStr">
        <is>
          <t>TETEU</t>
        </is>
      </c>
      <c r="B1493" s="295" t="inlineStr">
        <is>
          <t>AGUA</t>
        </is>
      </c>
      <c r="C1493" s="295" t="inlineStr">
        <is>
          <t>T-586</t>
        </is>
      </c>
      <c r="D1493" s="334" t="inlineStr">
        <is>
          <t>PI 235</t>
        </is>
      </c>
      <c r="E1493" s="334" t="inlineStr">
        <is>
          <t>PI 179</t>
        </is>
      </c>
      <c r="F1493" s="334" t="n">
        <v>1.15</v>
      </c>
      <c r="G1493" s="334" t="inlineStr">
        <is>
          <t>200</t>
        </is>
      </c>
      <c r="H1493" s="334" t="inlineStr">
        <is>
          <t>Tubo PVC</t>
        </is>
      </c>
      <c r="I1493" s="340" t="n">
        <v>0.6</v>
      </c>
      <c r="J1493" s="334" t="n">
        <v>0.55</v>
      </c>
      <c r="K1493" s="334" t="n">
        <v>4.847391</v>
      </c>
      <c r="L1493" s="334" t="inlineStr">
        <is>
          <t>PENDENTE</t>
        </is>
      </c>
    </row>
    <row r="1494" ht="15" customHeight="1" s="290">
      <c r="A1494" s="296" t="inlineStr">
        <is>
          <t>TETEU</t>
        </is>
      </c>
      <c r="B1494" s="296" t="inlineStr">
        <is>
          <t>AGUA</t>
        </is>
      </c>
      <c r="C1494" s="296" t="inlineStr">
        <is>
          <t>T-587</t>
        </is>
      </c>
      <c r="D1494" s="349" t="inlineStr">
        <is>
          <t>PI 192</t>
        </is>
      </c>
      <c r="E1494" s="349" t="inlineStr">
        <is>
          <t>PV 23</t>
        </is>
      </c>
      <c r="F1494" s="349" t="n">
        <v>0.71</v>
      </c>
      <c r="G1494" s="349" t="inlineStr">
        <is>
          <t>200</t>
        </is>
      </c>
      <c r="H1494" s="349" t="inlineStr">
        <is>
          <t>Tubo PVC</t>
        </is>
      </c>
      <c r="I1494" s="345" t="n">
        <v>0.6</v>
      </c>
      <c r="J1494" s="349" t="n">
        <v>0.34</v>
      </c>
      <c r="K1494" s="349" t="n">
        <v>5.87</v>
      </c>
      <c r="L1494" s="349" t="inlineStr">
        <is>
          <t>PENDENTE</t>
        </is>
      </c>
    </row>
    <row r="1495" ht="15" customHeight="1" s="290">
      <c r="A1495" s="295" t="inlineStr">
        <is>
          <t>TETEU</t>
        </is>
      </c>
      <c r="B1495" s="295" t="inlineStr">
        <is>
          <t>AGUA</t>
        </is>
      </c>
      <c r="C1495" s="295" t="inlineStr">
        <is>
          <t>T-588</t>
        </is>
      </c>
      <c r="D1495" s="334" t="inlineStr">
        <is>
          <t>PI 107</t>
        </is>
      </c>
      <c r="E1495" s="334" t="inlineStr">
        <is>
          <t>PI 106</t>
        </is>
      </c>
      <c r="F1495" s="334" t="n">
        <v>0.23</v>
      </c>
      <c r="G1495" s="334" t="inlineStr">
        <is>
          <t>200</t>
        </is>
      </c>
      <c r="H1495" s="334" t="inlineStr">
        <is>
          <t>Tubo PVC</t>
        </is>
      </c>
      <c r="I1495" s="340" t="n">
        <v>0.6</v>
      </c>
      <c r="J1495" s="334" t="n">
        <v>0.11</v>
      </c>
      <c r="K1495" s="334" t="n">
        <v>5.480435</v>
      </c>
      <c r="L1495" s="334" t="inlineStr">
        <is>
          <t>PENDENTE</t>
        </is>
      </c>
    </row>
    <row r="1496" ht="15" customHeight="1" s="290">
      <c r="A1496" s="296" t="inlineStr">
        <is>
          <t>TETEU</t>
        </is>
      </c>
      <c r="B1496" s="296" t="inlineStr">
        <is>
          <t>AGUA</t>
        </is>
      </c>
      <c r="C1496" s="296" t="inlineStr">
        <is>
          <t>T-589</t>
        </is>
      </c>
      <c r="D1496" s="349" t="inlineStr">
        <is>
          <t>PI 115</t>
        </is>
      </c>
      <c r="E1496" s="349" t="inlineStr">
        <is>
          <t>PI 116</t>
        </is>
      </c>
      <c r="F1496" s="349" t="n">
        <v>0.61</v>
      </c>
      <c r="G1496" s="349" t="inlineStr">
        <is>
          <t>200</t>
        </is>
      </c>
      <c r="H1496" s="349" t="inlineStr">
        <is>
          <t>Tubo PVC</t>
        </is>
      </c>
      <c r="I1496" s="345" t="n">
        <v>0.6</v>
      </c>
      <c r="J1496" s="349" t="n">
        <v>0.29</v>
      </c>
      <c r="K1496" s="349" t="n">
        <v>2.890656</v>
      </c>
      <c r="L1496" s="349" t="inlineStr">
        <is>
          <t>PENDENTE</t>
        </is>
      </c>
    </row>
    <row r="1497" ht="15" customHeight="1" s="290">
      <c r="A1497" s="295" t="inlineStr">
        <is>
          <t>TETEU</t>
        </is>
      </c>
      <c r="B1497" s="295" t="inlineStr">
        <is>
          <t>AGUA</t>
        </is>
      </c>
      <c r="C1497" s="295" t="inlineStr">
        <is>
          <t>T-590</t>
        </is>
      </c>
      <c r="D1497" s="334" t="inlineStr">
        <is>
          <t>PV 12</t>
        </is>
      </c>
      <c r="E1497" s="334" t="inlineStr">
        <is>
          <t>PI 271</t>
        </is>
      </c>
      <c r="F1497" s="334" t="n">
        <v>0.92</v>
      </c>
      <c r="G1497" s="334" t="inlineStr">
        <is>
          <t>200</t>
        </is>
      </c>
      <c r="H1497" s="334" t="inlineStr">
        <is>
          <t>Tubo PVC</t>
        </is>
      </c>
      <c r="I1497" s="340" t="n">
        <v>0.6</v>
      </c>
      <c r="J1497" s="334" t="n">
        <v>0.44</v>
      </c>
      <c r="K1497" s="334" t="n">
        <v>0.687065</v>
      </c>
      <c r="L1497" s="334" t="inlineStr">
        <is>
          <t>PENDENTE</t>
        </is>
      </c>
    </row>
    <row r="1498" ht="15" customHeight="1" s="290">
      <c r="A1498" s="296" t="inlineStr">
        <is>
          <t>TETEU</t>
        </is>
      </c>
      <c r="B1498" s="296" t="inlineStr">
        <is>
          <t>AGUA</t>
        </is>
      </c>
      <c r="C1498" s="296" t="inlineStr">
        <is>
          <t>T-591</t>
        </is>
      </c>
      <c r="D1498" s="349" t="inlineStr">
        <is>
          <t>PI 104</t>
        </is>
      </c>
      <c r="E1498" s="349" t="inlineStr">
        <is>
          <t>PI 103</t>
        </is>
      </c>
      <c r="F1498" s="349" t="n">
        <v>0.65</v>
      </c>
      <c r="G1498" s="349" t="inlineStr">
        <is>
          <t>200</t>
        </is>
      </c>
      <c r="H1498" s="349" t="inlineStr">
        <is>
          <t>Tubo PVC</t>
        </is>
      </c>
      <c r="I1498" s="345" t="n">
        <v>0.6</v>
      </c>
      <c r="J1498" s="349" t="n">
        <v>0.31</v>
      </c>
      <c r="K1498" s="349" t="n">
        <v>2.181538</v>
      </c>
      <c r="L1498" s="349" t="inlineStr">
        <is>
          <t>PENDENTE</t>
        </is>
      </c>
    </row>
    <row r="1499" ht="15" customHeight="1" s="290">
      <c r="A1499" s="295" t="inlineStr">
        <is>
          <t>TETEU</t>
        </is>
      </c>
      <c r="B1499" s="295" t="inlineStr">
        <is>
          <t>AGUA</t>
        </is>
      </c>
      <c r="C1499" s="295" t="inlineStr">
        <is>
          <t>T-592</t>
        </is>
      </c>
      <c r="D1499" s="334" t="inlineStr">
        <is>
          <t>PI 165</t>
        </is>
      </c>
      <c r="E1499" s="334" t="inlineStr">
        <is>
          <t>PI 164</t>
        </is>
      </c>
      <c r="F1499" s="334" t="n">
        <v>1.58</v>
      </c>
      <c r="G1499" s="334" t="inlineStr">
        <is>
          <t>200</t>
        </is>
      </c>
      <c r="H1499" s="334" t="inlineStr">
        <is>
          <t>Tubo PVC</t>
        </is>
      </c>
      <c r="I1499" s="340" t="n">
        <v>0.6</v>
      </c>
      <c r="J1499" s="334" t="n">
        <v>0.76</v>
      </c>
      <c r="K1499" s="334" t="n">
        <v>2.567532</v>
      </c>
      <c r="L1499" s="334" t="inlineStr">
        <is>
          <t>PENDENTE</t>
        </is>
      </c>
    </row>
    <row r="1500" ht="15" customHeight="1" s="290">
      <c r="A1500" s="296" t="inlineStr">
        <is>
          <t>TETEU</t>
        </is>
      </c>
      <c r="B1500" s="296" t="inlineStr">
        <is>
          <t>AGUA</t>
        </is>
      </c>
      <c r="C1500" s="296" t="inlineStr">
        <is>
          <t>T-593</t>
        </is>
      </c>
      <c r="D1500" s="349" t="inlineStr">
        <is>
          <t>PI 153</t>
        </is>
      </c>
      <c r="E1500" s="349" t="inlineStr">
        <is>
          <t>PI 146</t>
        </is>
      </c>
      <c r="F1500" s="349" t="n">
        <v>1.15</v>
      </c>
      <c r="G1500" s="349" t="inlineStr">
        <is>
          <t>200</t>
        </is>
      </c>
      <c r="H1500" s="349" t="inlineStr">
        <is>
          <t>Tubo PVC</t>
        </is>
      </c>
      <c r="I1500" s="345" t="n">
        <v>0.6</v>
      </c>
      <c r="J1500" s="349" t="n">
        <v>0.55</v>
      </c>
      <c r="K1500" s="349" t="n">
        <v>0.438348</v>
      </c>
      <c r="L1500" s="349" t="inlineStr">
        <is>
          <t>PENDENTE</t>
        </is>
      </c>
    </row>
    <row r="1501" ht="15" customHeight="1" s="290">
      <c r="A1501" s="295" t="inlineStr">
        <is>
          <t>TETEU</t>
        </is>
      </c>
      <c r="B1501" s="295" t="inlineStr">
        <is>
          <t>AGUA</t>
        </is>
      </c>
      <c r="C1501" s="295" t="inlineStr">
        <is>
          <t>T-594</t>
        </is>
      </c>
      <c r="D1501" s="334" t="inlineStr">
        <is>
          <t>PI 146</t>
        </is>
      </c>
      <c r="E1501" s="334" t="inlineStr">
        <is>
          <t>PI 145</t>
        </is>
      </c>
      <c r="F1501" s="334" t="n">
        <v>2.05</v>
      </c>
      <c r="G1501" s="334" t="inlineStr">
        <is>
          <t>200</t>
        </is>
      </c>
      <c r="H1501" s="334" t="inlineStr">
        <is>
          <t>Tubo PVC</t>
        </is>
      </c>
      <c r="I1501" s="340" t="n">
        <v>0.6</v>
      </c>
      <c r="J1501" s="334" t="n">
        <v>0.98</v>
      </c>
      <c r="K1501" s="334" t="n">
        <v>3.03639</v>
      </c>
      <c r="L1501" s="334" t="inlineStr">
        <is>
          <t>PENDENTE</t>
        </is>
      </c>
    </row>
    <row r="1502" ht="15" customHeight="1" s="290">
      <c r="A1502" s="296" t="inlineStr">
        <is>
          <t>TETEU</t>
        </is>
      </c>
      <c r="B1502" s="296" t="inlineStr">
        <is>
          <t>AGUA</t>
        </is>
      </c>
      <c r="C1502" s="296" t="inlineStr">
        <is>
          <t>T-595</t>
        </is>
      </c>
      <c r="D1502" s="349" t="inlineStr">
        <is>
          <t>PI 173</t>
        </is>
      </c>
      <c r="E1502" s="349" t="inlineStr">
        <is>
          <t>PI 158</t>
        </is>
      </c>
      <c r="F1502" s="349" t="n">
        <v>4.33</v>
      </c>
      <c r="G1502" s="349" t="inlineStr">
        <is>
          <t>200</t>
        </is>
      </c>
      <c r="H1502" s="349" t="inlineStr">
        <is>
          <t>Tubo PVC</t>
        </is>
      </c>
      <c r="I1502" s="345" t="n">
        <v>0.6</v>
      </c>
      <c r="J1502" s="349" t="n">
        <v>2.08</v>
      </c>
      <c r="K1502" s="349" t="n">
        <v>8.494111</v>
      </c>
      <c r="L1502" s="349" t="inlineStr">
        <is>
          <t>PENDENTE</t>
        </is>
      </c>
    </row>
    <row r="1503" ht="15" customHeight="1" s="290">
      <c r="A1503" s="295" t="inlineStr">
        <is>
          <t>TETEU</t>
        </is>
      </c>
      <c r="B1503" s="295" t="inlineStr">
        <is>
          <t>AGUA</t>
        </is>
      </c>
      <c r="C1503" s="295" t="inlineStr">
        <is>
          <t>T-596</t>
        </is>
      </c>
      <c r="D1503" s="334" t="inlineStr">
        <is>
          <t>PI 160</t>
        </is>
      </c>
      <c r="E1503" s="334" t="inlineStr">
        <is>
          <t>PI 131</t>
        </is>
      </c>
      <c r="F1503" s="334" t="n">
        <v>2.33</v>
      </c>
      <c r="G1503" s="334" t="inlineStr">
        <is>
          <t>200</t>
        </is>
      </c>
      <c r="H1503" s="334" t="inlineStr">
        <is>
          <t>Tubo PVC</t>
        </is>
      </c>
      <c r="I1503" s="340" t="n">
        <v>1.7</v>
      </c>
      <c r="J1503" s="334" t="n">
        <v>3.17</v>
      </c>
      <c r="K1503" s="334" t="n">
        <v>7.440773</v>
      </c>
      <c r="L1503" s="334" t="inlineStr">
        <is>
          <t>PENDENTE</t>
        </is>
      </c>
    </row>
    <row r="1504" ht="15" customHeight="1" s="290">
      <c r="A1504" s="296" t="inlineStr">
        <is>
          <t>TETEU</t>
        </is>
      </c>
      <c r="B1504" s="296" t="inlineStr">
        <is>
          <t>AGUA</t>
        </is>
      </c>
      <c r="C1504" s="296" t="inlineStr">
        <is>
          <t>T-597</t>
        </is>
      </c>
      <c r="D1504" s="349" t="inlineStr">
        <is>
          <t>PI 214</t>
        </is>
      </c>
      <c r="E1504" s="349" t="inlineStr">
        <is>
          <t>PI 213</t>
        </is>
      </c>
      <c r="F1504" s="349" t="n">
        <v>0.92</v>
      </c>
      <c r="G1504" s="349" t="inlineStr">
        <is>
          <t>200</t>
        </is>
      </c>
      <c r="H1504" s="349" t="inlineStr">
        <is>
          <t>Tubo PVC</t>
        </is>
      </c>
      <c r="I1504" s="345" t="n">
        <v>0.6</v>
      </c>
      <c r="J1504" s="349" t="n">
        <v>0.44</v>
      </c>
      <c r="K1504" s="349" t="n">
        <v>2.354239</v>
      </c>
      <c r="L1504" s="349" t="inlineStr">
        <is>
          <t>PENDENTE</t>
        </is>
      </c>
    </row>
    <row r="1505" ht="15" customHeight="1" s="290">
      <c r="A1505" s="295" t="inlineStr">
        <is>
          <t>TETEU</t>
        </is>
      </c>
      <c r="B1505" s="295" t="inlineStr">
        <is>
          <t>AGUA</t>
        </is>
      </c>
      <c r="C1505" s="295" t="inlineStr">
        <is>
          <t>T-598</t>
        </is>
      </c>
      <c r="D1505" s="334" t="inlineStr">
        <is>
          <t>PI 119</t>
        </is>
      </c>
      <c r="E1505" s="334" t="inlineStr">
        <is>
          <t>PI 122</t>
        </is>
      </c>
      <c r="F1505" s="334" t="n">
        <v>0.36</v>
      </c>
      <c r="G1505" s="334" t="inlineStr">
        <is>
          <t>200</t>
        </is>
      </c>
      <c r="H1505" s="334" t="inlineStr">
        <is>
          <t>Tubo PVC</t>
        </is>
      </c>
      <c r="I1505" s="340" t="n">
        <v>0.6</v>
      </c>
      <c r="J1505" s="334" t="n">
        <v>0.17</v>
      </c>
      <c r="K1505" s="334" t="n">
        <v>36.327778</v>
      </c>
      <c r="L1505" s="334" t="inlineStr">
        <is>
          <t>PENDENTE</t>
        </is>
      </c>
    </row>
    <row r="1506" ht="15" customHeight="1" s="290">
      <c r="A1506" s="296" t="inlineStr">
        <is>
          <t>TETEU</t>
        </is>
      </c>
      <c r="B1506" s="296" t="inlineStr">
        <is>
          <t>AGUA</t>
        </is>
      </c>
      <c r="C1506" s="296" t="inlineStr">
        <is>
          <t>T-599</t>
        </is>
      </c>
      <c r="D1506" s="349" t="inlineStr">
        <is>
          <t>PV 34</t>
        </is>
      </c>
      <c r="E1506" s="349" t="inlineStr">
        <is>
          <t>PV 33</t>
        </is>
      </c>
      <c r="F1506" s="349" t="n">
        <v>1.26</v>
      </c>
      <c r="G1506" s="349" t="inlineStr">
        <is>
          <t>200</t>
        </is>
      </c>
      <c r="H1506" s="349" t="inlineStr">
        <is>
          <t>Tubo PVC</t>
        </is>
      </c>
      <c r="I1506" s="345" t="n">
        <v>0.6</v>
      </c>
      <c r="J1506" s="349" t="n">
        <v>0.6</v>
      </c>
      <c r="K1506" s="349" t="n">
        <v>13.708254</v>
      </c>
      <c r="L1506" s="349" t="inlineStr">
        <is>
          <t>PENDENTE</t>
        </is>
      </c>
    </row>
    <row r="1507" ht="15" customHeight="1" s="290">
      <c r="A1507" s="295" t="inlineStr">
        <is>
          <t>TETEU</t>
        </is>
      </c>
      <c r="B1507" s="295" t="inlineStr">
        <is>
          <t>AGUA</t>
        </is>
      </c>
      <c r="C1507" s="295" t="inlineStr">
        <is>
          <t>T-600</t>
        </is>
      </c>
      <c r="D1507" s="334" t="inlineStr">
        <is>
          <t>PV 34</t>
        </is>
      </c>
      <c r="E1507" s="334" t="inlineStr">
        <is>
          <t>PV 33</t>
        </is>
      </c>
      <c r="F1507" s="334" t="n">
        <v>0.63</v>
      </c>
      <c r="G1507" s="334" t="inlineStr">
        <is>
          <t>200</t>
        </is>
      </c>
      <c r="H1507" s="334" t="inlineStr">
        <is>
          <t>Tubo PVC</t>
        </is>
      </c>
      <c r="I1507" s="340" t="n">
        <v>0.6</v>
      </c>
      <c r="J1507" s="334" t="n">
        <v>0.3</v>
      </c>
      <c r="K1507" s="334" t="n">
        <v>27.416508</v>
      </c>
      <c r="L1507" s="334" t="inlineStr">
        <is>
          <t>PENDENTE</t>
        </is>
      </c>
    </row>
    <row r="1508" ht="15" customHeight="1" s="290">
      <c r="A1508" s="296" t="inlineStr">
        <is>
          <t>TETEU</t>
        </is>
      </c>
      <c r="B1508" s="296" t="inlineStr">
        <is>
          <t>AGUA</t>
        </is>
      </c>
      <c r="C1508" s="296" t="inlineStr">
        <is>
          <t>T-601</t>
        </is>
      </c>
      <c r="D1508" s="349" t="inlineStr">
        <is>
          <t>PI 270</t>
        </is>
      </c>
      <c r="E1508" s="349" t="inlineStr">
        <is>
          <t>PI 268</t>
        </is>
      </c>
      <c r="F1508" s="349" t="n">
        <v>1.05</v>
      </c>
      <c r="G1508" s="349" t="inlineStr">
        <is>
          <t>200</t>
        </is>
      </c>
      <c r="H1508" s="349" t="inlineStr">
        <is>
          <t>Tubo PVC</t>
        </is>
      </c>
      <c r="I1508" s="345" t="n">
        <v>0.6</v>
      </c>
      <c r="J1508" s="349" t="n">
        <v>0.5</v>
      </c>
      <c r="K1508" s="349" t="n">
        <v>3.450381</v>
      </c>
      <c r="L1508" s="349" t="inlineStr">
        <is>
          <t>PENDENTE</t>
        </is>
      </c>
    </row>
    <row r="1509" ht="15" customHeight="1" s="290">
      <c r="A1509" s="295" t="inlineStr">
        <is>
          <t>TETEU</t>
        </is>
      </c>
      <c r="B1509" s="295" t="inlineStr">
        <is>
          <t>AGUA</t>
        </is>
      </c>
      <c r="C1509" s="295" t="inlineStr">
        <is>
          <t>T-602</t>
        </is>
      </c>
      <c r="D1509" s="334" t="inlineStr">
        <is>
          <t>PI 213</t>
        </is>
      </c>
      <c r="E1509" s="334" t="inlineStr">
        <is>
          <t>PI 214</t>
        </is>
      </c>
      <c r="F1509" s="334" t="n">
        <v>0.54</v>
      </c>
      <c r="G1509" s="334" t="inlineStr">
        <is>
          <t>200</t>
        </is>
      </c>
      <c r="H1509" s="334" t="inlineStr">
        <is>
          <t>Tubo PVC</t>
        </is>
      </c>
      <c r="I1509" s="340" t="n">
        <v>0.6</v>
      </c>
      <c r="J1509" s="334" t="n">
        <v>0.26</v>
      </c>
      <c r="K1509" s="334" t="n">
        <v>4.010926</v>
      </c>
      <c r="L1509" s="334" t="inlineStr">
        <is>
          <t>PENDENTE</t>
        </is>
      </c>
    </row>
    <row r="1510" ht="15" customHeight="1" s="290">
      <c r="A1510" s="296" t="inlineStr">
        <is>
          <t>TETEU</t>
        </is>
      </c>
      <c r="B1510" s="296" t="inlineStr">
        <is>
          <t>AGUA</t>
        </is>
      </c>
      <c r="C1510" s="296" t="inlineStr">
        <is>
          <t>T-603</t>
        </is>
      </c>
      <c r="D1510" s="349" t="inlineStr">
        <is>
          <t>PI 213</t>
        </is>
      </c>
      <c r="E1510" s="349" t="inlineStr">
        <is>
          <t>PV 33</t>
        </is>
      </c>
      <c r="F1510" s="349" t="n">
        <v>0.38</v>
      </c>
      <c r="G1510" s="349" t="inlineStr">
        <is>
          <t>200</t>
        </is>
      </c>
      <c r="H1510" s="349" t="inlineStr">
        <is>
          <t>Tubo PVC</t>
        </is>
      </c>
      <c r="I1510" s="345" t="n">
        <v>0.6</v>
      </c>
      <c r="J1510" s="349" t="n">
        <v>0.18</v>
      </c>
      <c r="K1510" s="349" t="n">
        <v>56.632368</v>
      </c>
      <c r="L1510" s="349" t="inlineStr">
        <is>
          <t>PENDENTE</t>
        </is>
      </c>
    </row>
    <row r="1511" ht="15" customHeight="1" s="290">
      <c r="A1511" s="295" t="inlineStr">
        <is>
          <t>TETEU</t>
        </is>
      </c>
      <c r="B1511" s="295" t="inlineStr">
        <is>
          <t>AGUA</t>
        </is>
      </c>
      <c r="C1511" s="295" t="inlineStr">
        <is>
          <t>T-604</t>
        </is>
      </c>
      <c r="D1511" s="334" t="inlineStr">
        <is>
          <t>PI 264</t>
        </is>
      </c>
      <c r="E1511" s="334" t="inlineStr">
        <is>
          <t>PI 263</t>
        </is>
      </c>
      <c r="F1511" s="334" t="n">
        <v>0.33</v>
      </c>
      <c r="G1511" s="334" t="inlineStr">
        <is>
          <t>200</t>
        </is>
      </c>
      <c r="H1511" s="334" t="inlineStr">
        <is>
          <t>Tubo PVC</t>
        </is>
      </c>
      <c r="I1511" s="340" t="n">
        <v>0.59</v>
      </c>
      <c r="J1511" s="334" t="n">
        <v>0.16</v>
      </c>
      <c r="K1511" s="334" t="n">
        <v>1.91</v>
      </c>
      <c r="L1511" s="334" t="inlineStr">
        <is>
          <t>PENDENTE</t>
        </is>
      </c>
    </row>
    <row r="1512" ht="15" customHeight="1" s="290">
      <c r="A1512" s="296" t="inlineStr">
        <is>
          <t>TETEU</t>
        </is>
      </c>
      <c r="B1512" s="296" t="inlineStr">
        <is>
          <t>AGUA</t>
        </is>
      </c>
      <c r="C1512" s="296" t="inlineStr">
        <is>
          <t>T-605</t>
        </is>
      </c>
      <c r="D1512" s="349" t="inlineStr">
        <is>
          <t>PI 214</t>
        </is>
      </c>
      <c r="E1512" s="349" t="inlineStr">
        <is>
          <t>PV 33</t>
        </is>
      </c>
      <c r="F1512" s="349" t="n">
        <v>0.4</v>
      </c>
      <c r="G1512" s="349" t="inlineStr">
        <is>
          <t>200</t>
        </is>
      </c>
      <c r="H1512" s="349" t="inlineStr">
        <is>
          <t>Tubo PVC</t>
        </is>
      </c>
      <c r="I1512" s="345" t="n">
        <v>0.6</v>
      </c>
      <c r="J1512" s="349" t="n">
        <v>0.19</v>
      </c>
      <c r="K1512" s="349" t="n">
        <v>48.386</v>
      </c>
      <c r="L1512" s="349" t="inlineStr">
        <is>
          <t>PENDENTE</t>
        </is>
      </c>
    </row>
    <row r="1513" ht="15" customHeight="1" s="290">
      <c r="A1513" s="295" t="inlineStr">
        <is>
          <t>TETEU</t>
        </is>
      </c>
      <c r="B1513" s="295" t="inlineStr">
        <is>
          <t>AGUA</t>
        </is>
      </c>
      <c r="C1513" s="295" t="inlineStr">
        <is>
          <t>T-606</t>
        </is>
      </c>
      <c r="D1513" s="334" t="inlineStr">
        <is>
          <t>PI 183</t>
        </is>
      </c>
      <c r="E1513" s="334" t="inlineStr">
        <is>
          <t>PI 184</t>
        </is>
      </c>
      <c r="F1513" s="334" t="n">
        <v>0.43</v>
      </c>
      <c r="G1513" s="334" t="inlineStr">
        <is>
          <t>200</t>
        </is>
      </c>
      <c r="H1513" s="334" t="inlineStr">
        <is>
          <t>Tubo PVC</t>
        </is>
      </c>
      <c r="I1513" s="340" t="n">
        <v>0.6</v>
      </c>
      <c r="J1513" s="334" t="n">
        <v>0.21</v>
      </c>
      <c r="K1513" s="334" t="n">
        <v>6.842558</v>
      </c>
      <c r="L1513" s="334" t="inlineStr">
        <is>
          <t>PENDENTE</t>
        </is>
      </c>
    </row>
    <row r="1514" ht="15" customHeight="1" s="290">
      <c r="A1514" s="296" t="inlineStr">
        <is>
          <t>TETEU</t>
        </is>
      </c>
      <c r="B1514" s="296" t="inlineStr">
        <is>
          <t>AGUA</t>
        </is>
      </c>
      <c r="C1514" s="296" t="inlineStr">
        <is>
          <t>T-607</t>
        </is>
      </c>
      <c r="D1514" s="349" t="inlineStr">
        <is>
          <t>PI 184</t>
        </is>
      </c>
      <c r="E1514" s="349" t="inlineStr">
        <is>
          <t>PI 185</t>
        </is>
      </c>
      <c r="F1514" s="349" t="n">
        <v>0.53</v>
      </c>
      <c r="G1514" s="349" t="inlineStr">
        <is>
          <t>200</t>
        </is>
      </c>
      <c r="H1514" s="349" t="inlineStr">
        <is>
          <t>Tubo PVC</t>
        </is>
      </c>
      <c r="I1514" s="345" t="n">
        <v>0.6</v>
      </c>
      <c r="J1514" s="349" t="n">
        <v>0.25</v>
      </c>
      <c r="K1514" s="349" t="n">
        <v>15.997358</v>
      </c>
      <c r="L1514" s="349" t="inlineStr">
        <is>
          <t>PENDENTE</t>
        </is>
      </c>
    </row>
    <row r="1515" ht="15" customHeight="1" s="290">
      <c r="A1515" s="295" t="inlineStr">
        <is>
          <t>TETEU</t>
        </is>
      </c>
      <c r="B1515" s="295" t="inlineStr">
        <is>
          <t>AGUA</t>
        </is>
      </c>
      <c r="C1515" s="295" t="inlineStr">
        <is>
          <t>T-608</t>
        </is>
      </c>
      <c r="D1515" s="334" t="inlineStr">
        <is>
          <t>PI 184</t>
        </is>
      </c>
      <c r="E1515" s="334" t="inlineStr">
        <is>
          <t>PI 185</t>
        </is>
      </c>
      <c r="F1515" s="334" t="n">
        <v>0.47</v>
      </c>
      <c r="G1515" s="334" t="inlineStr">
        <is>
          <t>200</t>
        </is>
      </c>
      <c r="H1515" s="334" t="inlineStr">
        <is>
          <t>Tubo PVC</t>
        </is>
      </c>
      <c r="I1515" s="340" t="n">
        <v>0.6</v>
      </c>
      <c r="J1515" s="334" t="n">
        <v>0.23</v>
      </c>
      <c r="K1515" s="334" t="n">
        <v>18.039574</v>
      </c>
      <c r="L1515" s="334" t="inlineStr">
        <is>
          <t>PENDENTE</t>
        </is>
      </c>
    </row>
    <row r="1516" ht="15" customHeight="1" s="290">
      <c r="A1516" s="296" t="inlineStr">
        <is>
          <t>TETEU</t>
        </is>
      </c>
      <c r="B1516" s="296" t="inlineStr">
        <is>
          <t>AGUA</t>
        </is>
      </c>
      <c r="C1516" s="296" t="inlineStr">
        <is>
          <t>T-609</t>
        </is>
      </c>
      <c r="D1516" s="349" t="inlineStr">
        <is>
          <t>PI 183</t>
        </is>
      </c>
      <c r="E1516" s="349" t="inlineStr">
        <is>
          <t>PI 184</t>
        </is>
      </c>
      <c r="F1516" s="349" t="n">
        <v>0.37</v>
      </c>
      <c r="G1516" s="349" t="inlineStr">
        <is>
          <t>200</t>
        </is>
      </c>
      <c r="H1516" s="349" t="inlineStr">
        <is>
          <t>Tubo PVC</t>
        </is>
      </c>
      <c r="I1516" s="345" t="n">
        <v>0.6</v>
      </c>
      <c r="J1516" s="349" t="n">
        <v>0.18</v>
      </c>
      <c r="K1516" s="349" t="n">
        <v>7.952162</v>
      </c>
      <c r="L1516" s="349" t="inlineStr">
        <is>
          <t>PENDENTE</t>
        </is>
      </c>
    </row>
    <row r="1517" ht="15" customHeight="1" s="290">
      <c r="A1517" s="295" t="inlineStr">
        <is>
          <t>TETEU</t>
        </is>
      </c>
      <c r="B1517" s="295" t="inlineStr">
        <is>
          <t>AGUA</t>
        </is>
      </c>
      <c r="C1517" s="295" t="inlineStr">
        <is>
          <t>T-610</t>
        </is>
      </c>
      <c r="D1517" s="334" t="inlineStr">
        <is>
          <t>PI 170</t>
        </is>
      </c>
      <c r="E1517" s="334" t="inlineStr">
        <is>
          <t>PI 171</t>
        </is>
      </c>
      <c r="F1517" s="334" t="n">
        <v>0.45</v>
      </c>
      <c r="G1517" s="334" t="inlineStr">
        <is>
          <t>200</t>
        </is>
      </c>
      <c r="H1517" s="334" t="inlineStr">
        <is>
          <t>Tubo PVC</t>
        </is>
      </c>
      <c r="I1517" s="340" t="n">
        <v>0.6</v>
      </c>
      <c r="J1517" s="334" t="n">
        <v>0.22</v>
      </c>
      <c r="K1517" s="334" t="n">
        <v>20.151778</v>
      </c>
      <c r="L1517" s="334" t="inlineStr">
        <is>
          <t>PENDENTE</t>
        </is>
      </c>
    </row>
    <row r="1518" ht="15" customHeight="1" s="290">
      <c r="A1518" s="296" t="inlineStr">
        <is>
          <t>TETEU</t>
        </is>
      </c>
      <c r="B1518" s="296" t="inlineStr">
        <is>
          <t>AGUA</t>
        </is>
      </c>
      <c r="C1518" s="296" t="inlineStr">
        <is>
          <t>T-611</t>
        </is>
      </c>
      <c r="D1518" s="349" t="inlineStr">
        <is>
          <t>PI 170</t>
        </is>
      </c>
      <c r="E1518" s="349" t="inlineStr">
        <is>
          <t>PI 168</t>
        </is>
      </c>
      <c r="F1518" s="349" t="n">
        <v>0.31</v>
      </c>
      <c r="G1518" s="349" t="inlineStr">
        <is>
          <t>200</t>
        </is>
      </c>
      <c r="H1518" s="349" t="inlineStr">
        <is>
          <t>Tubo PVC</t>
        </is>
      </c>
      <c r="I1518" s="345" t="n">
        <v>0.6</v>
      </c>
      <c r="J1518" s="349" t="n">
        <v>0.15</v>
      </c>
      <c r="K1518" s="349" t="n">
        <v>14.364516</v>
      </c>
      <c r="L1518" s="349" t="inlineStr">
        <is>
          <t>PENDENTE</t>
        </is>
      </c>
    </row>
    <row r="1519" ht="15" customHeight="1" s="290">
      <c r="A1519" s="295" t="inlineStr">
        <is>
          <t>TETEU</t>
        </is>
      </c>
      <c r="B1519" s="295" t="inlineStr">
        <is>
          <t>AGUA</t>
        </is>
      </c>
      <c r="C1519" s="295" t="inlineStr">
        <is>
          <t>T-612</t>
        </is>
      </c>
      <c r="D1519" s="334" t="inlineStr">
        <is>
          <t>PV 18</t>
        </is>
      </c>
      <c r="E1519" s="334" t="inlineStr">
        <is>
          <t>PV 19</t>
        </is>
      </c>
      <c r="F1519" s="334" t="n">
        <v>0.33</v>
      </c>
      <c r="G1519" s="334" t="inlineStr">
        <is>
          <t>200</t>
        </is>
      </c>
      <c r="H1519" s="334" t="inlineStr">
        <is>
          <t>Tubo PVC</t>
        </is>
      </c>
      <c r="I1519" s="340" t="n">
        <v>0.6</v>
      </c>
      <c r="J1519" s="334" t="n">
        <v>0.16</v>
      </c>
      <c r="K1519" s="334" t="n">
        <v>4.882727</v>
      </c>
      <c r="L1519" s="334" t="inlineStr">
        <is>
          <t>PENDENTE</t>
        </is>
      </c>
    </row>
    <row r="1520" ht="15" customHeight="1" s="290">
      <c r="A1520" s="296" t="inlineStr">
        <is>
          <t>TETEU</t>
        </is>
      </c>
      <c r="B1520" s="296" t="inlineStr">
        <is>
          <t>AGUA</t>
        </is>
      </c>
      <c r="C1520" s="296" t="inlineStr">
        <is>
          <t>T-613</t>
        </is>
      </c>
      <c r="D1520" s="349" t="inlineStr">
        <is>
          <t>PI 167</t>
        </is>
      </c>
      <c r="E1520" s="349" t="inlineStr">
        <is>
          <t>PV 18</t>
        </is>
      </c>
      <c r="F1520" s="349" t="n">
        <v>0.38</v>
      </c>
      <c r="G1520" s="349" t="inlineStr">
        <is>
          <t>200</t>
        </is>
      </c>
      <c r="H1520" s="349" t="inlineStr">
        <is>
          <t>Tubo PVC</t>
        </is>
      </c>
      <c r="I1520" s="345" t="n">
        <v>0.6</v>
      </c>
      <c r="J1520" s="349" t="n">
        <v>0.18</v>
      </c>
      <c r="K1520" s="349" t="n">
        <v>4.766842</v>
      </c>
      <c r="L1520" s="349" t="inlineStr">
        <is>
          <t>PENDENTE</t>
        </is>
      </c>
    </row>
    <row r="1521" ht="15" customHeight="1" s="290">
      <c r="A1521" s="295" t="inlineStr">
        <is>
          <t>TETEU</t>
        </is>
      </c>
      <c r="B1521" s="295" t="inlineStr">
        <is>
          <t>AGUA</t>
        </is>
      </c>
      <c r="C1521" s="295" t="inlineStr">
        <is>
          <t>T-614</t>
        </is>
      </c>
      <c r="D1521" s="334" t="inlineStr">
        <is>
          <t>PV 33</t>
        </is>
      </c>
      <c r="E1521" s="334" t="inlineStr">
        <is>
          <t>PV 34</t>
        </is>
      </c>
      <c r="F1521" s="334" t="n">
        <v>0.54</v>
      </c>
      <c r="G1521" s="334" t="inlineStr">
        <is>
          <t>200</t>
        </is>
      </c>
      <c r="H1521" s="334" t="inlineStr">
        <is>
          <t>Tubo PVC</t>
        </is>
      </c>
      <c r="I1521" s="340" t="n">
        <v>0.6</v>
      </c>
      <c r="J1521" s="334" t="n">
        <v>0.26</v>
      </c>
      <c r="K1521" s="334" t="n">
        <v>31.985926</v>
      </c>
      <c r="L1521" s="334" t="inlineStr">
        <is>
          <t>PENDENTE</t>
        </is>
      </c>
    </row>
    <row r="1522" ht="15" customHeight="1" s="290">
      <c r="A1522" s="296" t="inlineStr">
        <is>
          <t>TETEU</t>
        </is>
      </c>
      <c r="B1522" s="296" t="inlineStr">
        <is>
          <t>AGUA</t>
        </is>
      </c>
      <c r="C1522" s="296" t="inlineStr">
        <is>
          <t>T-615</t>
        </is>
      </c>
      <c r="D1522" s="349" t="inlineStr">
        <is>
          <t>PV 33</t>
        </is>
      </c>
      <c r="E1522" s="349" t="inlineStr">
        <is>
          <t>PV 34</t>
        </is>
      </c>
      <c r="F1522" s="349" t="n">
        <v>0.4</v>
      </c>
      <c r="G1522" s="349" t="inlineStr">
        <is>
          <t>200</t>
        </is>
      </c>
      <c r="H1522" s="349" t="inlineStr">
        <is>
          <t>Tubo PVC</t>
        </is>
      </c>
      <c r="I1522" s="345" t="n">
        <v>0.6</v>
      </c>
      <c r="J1522" s="349" t="n">
        <v>0.19</v>
      </c>
      <c r="K1522" s="349" t="n">
        <v>43.181</v>
      </c>
      <c r="L1522" s="349" t="inlineStr">
        <is>
          <t>PENDENTE</t>
        </is>
      </c>
    </row>
    <row r="1523" ht="15" customHeight="1" s="290">
      <c r="A1523" s="295" t="inlineStr">
        <is>
          <t>TETEU</t>
        </is>
      </c>
      <c r="B1523" s="295" t="inlineStr">
        <is>
          <t>AGUA</t>
        </is>
      </c>
      <c r="C1523" s="295" t="inlineStr">
        <is>
          <t>T-616</t>
        </is>
      </c>
      <c r="D1523" s="334" t="inlineStr">
        <is>
          <t>PI 213</t>
        </is>
      </c>
      <c r="E1523" s="334" t="inlineStr">
        <is>
          <t>PI 214</t>
        </is>
      </c>
      <c r="F1523" s="334" t="n">
        <v>0.22</v>
      </c>
      <c r="G1523" s="334" t="inlineStr">
        <is>
          <t>200</t>
        </is>
      </c>
      <c r="H1523" s="334" t="inlineStr">
        <is>
          <t>Tubo PVC</t>
        </is>
      </c>
      <c r="I1523" s="340" t="n">
        <v>0.6</v>
      </c>
      <c r="J1523" s="334" t="n">
        <v>0.11</v>
      </c>
      <c r="K1523" s="334" t="n">
        <v>9.845000000000001</v>
      </c>
      <c r="L1523" s="334" t="inlineStr">
        <is>
          <t>PENDENTE</t>
        </is>
      </c>
    </row>
    <row r="1524" ht="15" customHeight="1" s="290">
      <c r="A1524" s="296" t="inlineStr">
        <is>
          <t>TETEU</t>
        </is>
      </c>
      <c r="B1524" s="296" t="inlineStr">
        <is>
          <t>AGUA</t>
        </is>
      </c>
      <c r="C1524" s="296" t="inlineStr">
        <is>
          <t>T-617</t>
        </is>
      </c>
      <c r="D1524" s="349" t="inlineStr">
        <is>
          <t>PI 215</t>
        </is>
      </c>
      <c r="E1524" s="349" t="inlineStr">
        <is>
          <t>PI 214</t>
        </is>
      </c>
      <c r="F1524" s="349" t="n">
        <v>0.22</v>
      </c>
      <c r="G1524" s="349" t="inlineStr">
        <is>
          <t>200</t>
        </is>
      </c>
      <c r="H1524" s="349" t="inlineStr">
        <is>
          <t>Tubo PVC</t>
        </is>
      </c>
      <c r="I1524" s="345" t="n">
        <v>0.6</v>
      </c>
      <c r="J1524" s="349" t="n">
        <v>0.11</v>
      </c>
      <c r="K1524" s="349" t="n">
        <v>9.758635999999999</v>
      </c>
      <c r="L1524" s="349" t="inlineStr">
        <is>
          <t>PENDENTE</t>
        </is>
      </c>
    </row>
    <row r="1525" ht="15" customHeight="1" s="290">
      <c r="A1525" s="295" t="inlineStr">
        <is>
          <t>TETEU</t>
        </is>
      </c>
      <c r="B1525" s="295" t="inlineStr">
        <is>
          <t>AGUA</t>
        </is>
      </c>
      <c r="C1525" s="295" t="inlineStr">
        <is>
          <t>T-618</t>
        </is>
      </c>
      <c r="D1525" s="334" t="inlineStr">
        <is>
          <t>PV 33</t>
        </is>
      </c>
      <c r="E1525" s="334" t="inlineStr">
        <is>
          <t>PV 32</t>
        </is>
      </c>
      <c r="F1525" s="334" t="n">
        <v>0.31</v>
      </c>
      <c r="G1525" s="334" t="inlineStr">
        <is>
          <t>200</t>
        </is>
      </c>
      <c r="H1525" s="334" t="inlineStr">
        <is>
          <t>Tubo PVC</t>
        </is>
      </c>
      <c r="I1525" s="340" t="n">
        <v>0.6</v>
      </c>
      <c r="J1525" s="334" t="n">
        <v>0.15</v>
      </c>
      <c r="K1525" s="334" t="n">
        <v>28.991935</v>
      </c>
      <c r="L1525" s="334" t="inlineStr">
        <is>
          <t>PENDENTE</t>
        </is>
      </c>
    </row>
    <row r="1526" ht="15" customHeight="1" s="290">
      <c r="A1526" s="296" t="inlineStr">
        <is>
          <t>TETEU</t>
        </is>
      </c>
      <c r="B1526" s="296" t="inlineStr">
        <is>
          <t>AGUA</t>
        </is>
      </c>
      <c r="C1526" s="296" t="inlineStr">
        <is>
          <t>T-619</t>
        </is>
      </c>
      <c r="D1526" s="349" t="inlineStr">
        <is>
          <t>PI 213</t>
        </is>
      </c>
      <c r="E1526" s="349" t="inlineStr">
        <is>
          <t>PI 214</t>
        </is>
      </c>
      <c r="F1526" s="349" t="n">
        <v>0.54</v>
      </c>
      <c r="G1526" s="349" t="inlineStr">
        <is>
          <t>200</t>
        </is>
      </c>
      <c r="H1526" s="349" t="inlineStr">
        <is>
          <t>Tubo PVC</t>
        </is>
      </c>
      <c r="I1526" s="345" t="n">
        <v>0.6</v>
      </c>
      <c r="J1526" s="349" t="n">
        <v>0.26</v>
      </c>
      <c r="K1526" s="349" t="n">
        <v>4.010926</v>
      </c>
      <c r="L1526" s="349" t="inlineStr">
        <is>
          <t>PENDENTE</t>
        </is>
      </c>
    </row>
    <row r="1527" ht="15" customHeight="1" s="290">
      <c r="A1527" s="295" t="inlineStr">
        <is>
          <t>TETEU</t>
        </is>
      </c>
      <c r="B1527" s="295" t="inlineStr">
        <is>
          <t>AGUA</t>
        </is>
      </c>
      <c r="C1527" s="295" t="inlineStr">
        <is>
          <t>T-620</t>
        </is>
      </c>
      <c r="D1527" s="334" t="inlineStr">
        <is>
          <t>PI 213</t>
        </is>
      </c>
      <c r="E1527" s="334" t="inlineStr">
        <is>
          <t>PV 33</t>
        </is>
      </c>
      <c r="F1527" s="334" t="n">
        <v>0.38</v>
      </c>
      <c r="G1527" s="334" t="inlineStr">
        <is>
          <t>200</t>
        </is>
      </c>
      <c r="H1527" s="334" t="inlineStr">
        <is>
          <t>Tubo PVC</t>
        </is>
      </c>
      <c r="I1527" s="340" t="n">
        <v>0.6</v>
      </c>
      <c r="J1527" s="334" t="n">
        <v>0.18</v>
      </c>
      <c r="K1527" s="334" t="n">
        <v>56.632368</v>
      </c>
      <c r="L1527" s="334" t="inlineStr">
        <is>
          <t>PENDENTE</t>
        </is>
      </c>
    </row>
    <row r="1528" ht="15" customHeight="1" s="290">
      <c r="A1528" s="296" t="inlineStr">
        <is>
          <t>TETEU</t>
        </is>
      </c>
      <c r="B1528" s="296" t="inlineStr">
        <is>
          <t>AGUA</t>
        </is>
      </c>
      <c r="C1528" s="296" t="inlineStr">
        <is>
          <t>T-621</t>
        </is>
      </c>
      <c r="D1528" s="349" t="inlineStr">
        <is>
          <t>PI 264</t>
        </is>
      </c>
      <c r="E1528" s="349" t="inlineStr">
        <is>
          <t>PI 263</t>
        </is>
      </c>
      <c r="F1528" s="349" t="n">
        <v>0.33</v>
      </c>
      <c r="G1528" s="349" t="inlineStr">
        <is>
          <t>200</t>
        </is>
      </c>
      <c r="H1528" s="349" t="inlineStr">
        <is>
          <t>Tubo PVC</t>
        </is>
      </c>
      <c r="I1528" s="345" t="n">
        <v>0.59</v>
      </c>
      <c r="J1528" s="349" t="n">
        <v>0.16</v>
      </c>
      <c r="K1528" s="349" t="n">
        <v>1.91</v>
      </c>
      <c r="L1528" s="349" t="inlineStr">
        <is>
          <t>PENDENTE</t>
        </is>
      </c>
    </row>
    <row r="1529" ht="15" customHeight="1" s="290">
      <c r="A1529" s="295" t="inlineStr">
        <is>
          <t>TETEU</t>
        </is>
      </c>
      <c r="B1529" s="295" t="inlineStr">
        <is>
          <t>AGUA</t>
        </is>
      </c>
      <c r="C1529" s="295" t="inlineStr">
        <is>
          <t>T-622</t>
        </is>
      </c>
      <c r="D1529" s="334" t="inlineStr">
        <is>
          <t>PI 214</t>
        </is>
      </c>
      <c r="E1529" s="334" t="inlineStr">
        <is>
          <t>PV 33</t>
        </is>
      </c>
      <c r="F1529" s="334" t="n">
        <v>0.4</v>
      </c>
      <c r="G1529" s="334" t="inlineStr">
        <is>
          <t>200</t>
        </is>
      </c>
      <c r="H1529" s="334" t="inlineStr">
        <is>
          <t>Tubo PVC</t>
        </is>
      </c>
      <c r="I1529" s="340" t="n">
        <v>0.6</v>
      </c>
      <c r="J1529" s="334" t="n">
        <v>0.19</v>
      </c>
      <c r="K1529" s="334" t="n">
        <v>48.386</v>
      </c>
      <c r="L1529" s="334" t="inlineStr">
        <is>
          <t>PENDENTE</t>
        </is>
      </c>
    </row>
    <row r="1530" ht="15" customHeight="1" s="290">
      <c r="A1530" s="296" t="inlineStr">
        <is>
          <t>TETEU</t>
        </is>
      </c>
      <c r="B1530" s="296" t="inlineStr">
        <is>
          <t>AGUA</t>
        </is>
      </c>
      <c r="C1530" s="296" t="inlineStr">
        <is>
          <t>T-623</t>
        </is>
      </c>
      <c r="D1530" s="349" t="inlineStr">
        <is>
          <t>PI 183</t>
        </is>
      </c>
      <c r="E1530" s="349" t="inlineStr">
        <is>
          <t>PI 184</t>
        </is>
      </c>
      <c r="F1530" s="349" t="n">
        <v>0.43</v>
      </c>
      <c r="G1530" s="349" t="inlineStr">
        <is>
          <t>200</t>
        </is>
      </c>
      <c r="H1530" s="349" t="inlineStr">
        <is>
          <t>Tubo PVC</t>
        </is>
      </c>
      <c r="I1530" s="345" t="n">
        <v>0.6</v>
      </c>
      <c r="J1530" s="349" t="n">
        <v>0.21</v>
      </c>
      <c r="K1530" s="349" t="n">
        <v>6.842558</v>
      </c>
      <c r="L1530" s="349" t="inlineStr">
        <is>
          <t>PENDENTE</t>
        </is>
      </c>
    </row>
    <row r="1531" ht="15" customHeight="1" s="290">
      <c r="A1531" s="295" t="inlineStr">
        <is>
          <t>TETEU</t>
        </is>
      </c>
      <c r="B1531" s="295" t="inlineStr">
        <is>
          <t>AGUA</t>
        </is>
      </c>
      <c r="C1531" s="295" t="inlineStr">
        <is>
          <t>T-624</t>
        </is>
      </c>
      <c r="D1531" s="334" t="inlineStr">
        <is>
          <t>PI 184</t>
        </is>
      </c>
      <c r="E1531" s="334" t="inlineStr">
        <is>
          <t>PI 185</t>
        </is>
      </c>
      <c r="F1531" s="334" t="n">
        <v>0.53</v>
      </c>
      <c r="G1531" s="334" t="inlineStr">
        <is>
          <t>200</t>
        </is>
      </c>
      <c r="H1531" s="334" t="inlineStr">
        <is>
          <t>Tubo PVC</t>
        </is>
      </c>
      <c r="I1531" s="340" t="n">
        <v>0.6</v>
      </c>
      <c r="J1531" s="334" t="n">
        <v>0.25</v>
      </c>
      <c r="K1531" s="334" t="n">
        <v>15.997358</v>
      </c>
      <c r="L1531" s="334" t="inlineStr">
        <is>
          <t>PENDENTE</t>
        </is>
      </c>
    </row>
    <row r="1532" ht="15" customHeight="1" s="290">
      <c r="A1532" s="296" t="inlineStr">
        <is>
          <t>TETEU</t>
        </is>
      </c>
      <c r="B1532" s="296" t="inlineStr">
        <is>
          <t>AGUA</t>
        </is>
      </c>
      <c r="C1532" s="296" t="inlineStr">
        <is>
          <t>T-625</t>
        </is>
      </c>
      <c r="D1532" s="349" t="inlineStr">
        <is>
          <t>PI 184</t>
        </is>
      </c>
      <c r="E1532" s="349" t="inlineStr">
        <is>
          <t>PI 185</t>
        </is>
      </c>
      <c r="F1532" s="349" t="n">
        <v>0.47</v>
      </c>
      <c r="G1532" s="349" t="inlineStr">
        <is>
          <t>200</t>
        </is>
      </c>
      <c r="H1532" s="349" t="inlineStr">
        <is>
          <t>Tubo PVC</t>
        </is>
      </c>
      <c r="I1532" s="345" t="n">
        <v>0.6</v>
      </c>
      <c r="J1532" s="349" t="n">
        <v>0.23</v>
      </c>
      <c r="K1532" s="349" t="n">
        <v>18.039574</v>
      </c>
      <c r="L1532" s="349" t="inlineStr">
        <is>
          <t>PENDENTE</t>
        </is>
      </c>
    </row>
    <row r="1533" ht="15" customHeight="1" s="290">
      <c r="A1533" s="295" t="inlineStr">
        <is>
          <t>TETEU</t>
        </is>
      </c>
      <c r="B1533" s="295" t="inlineStr">
        <is>
          <t>AGUA</t>
        </is>
      </c>
      <c r="C1533" s="295" t="inlineStr">
        <is>
          <t>T-626</t>
        </is>
      </c>
      <c r="D1533" s="334" t="inlineStr">
        <is>
          <t>PI 183</t>
        </is>
      </c>
      <c r="E1533" s="334" t="inlineStr">
        <is>
          <t>PI 184</t>
        </is>
      </c>
      <c r="F1533" s="334" t="n">
        <v>0.37</v>
      </c>
      <c r="G1533" s="334" t="inlineStr">
        <is>
          <t>200</t>
        </is>
      </c>
      <c r="H1533" s="334" t="inlineStr">
        <is>
          <t>Tubo PVC</t>
        </is>
      </c>
      <c r="I1533" s="340" t="n">
        <v>0.6</v>
      </c>
      <c r="J1533" s="334" t="n">
        <v>0.18</v>
      </c>
      <c r="K1533" s="334" t="n">
        <v>7.952162</v>
      </c>
      <c r="L1533" s="334" t="inlineStr">
        <is>
          <t>PENDENTE</t>
        </is>
      </c>
    </row>
    <row r="1534" ht="15" customHeight="1" s="290">
      <c r="A1534" s="296" t="inlineStr">
        <is>
          <t>TETEU</t>
        </is>
      </c>
      <c r="B1534" s="296" t="inlineStr">
        <is>
          <t>AGUA</t>
        </is>
      </c>
      <c r="C1534" s="296" t="inlineStr">
        <is>
          <t>T-627</t>
        </is>
      </c>
      <c r="D1534" s="349" t="inlineStr">
        <is>
          <t>PI 170</t>
        </is>
      </c>
      <c r="E1534" s="349" t="inlineStr">
        <is>
          <t>PI 171</t>
        </is>
      </c>
      <c r="F1534" s="349" t="n">
        <v>0.45</v>
      </c>
      <c r="G1534" s="349" t="inlineStr">
        <is>
          <t>200</t>
        </is>
      </c>
      <c r="H1534" s="349" t="inlineStr">
        <is>
          <t>Tubo PVC</t>
        </is>
      </c>
      <c r="I1534" s="345" t="n">
        <v>0.6</v>
      </c>
      <c r="J1534" s="349" t="n">
        <v>0.22</v>
      </c>
      <c r="K1534" s="349" t="n">
        <v>20.151778</v>
      </c>
      <c r="L1534" s="349" t="inlineStr">
        <is>
          <t>PENDENTE</t>
        </is>
      </c>
    </row>
    <row r="1535" ht="15" customHeight="1" s="290">
      <c r="A1535" s="295" t="inlineStr">
        <is>
          <t>TETEU</t>
        </is>
      </c>
      <c r="B1535" s="295" t="inlineStr">
        <is>
          <t>AGUA</t>
        </is>
      </c>
      <c r="C1535" s="295" t="inlineStr">
        <is>
          <t>T-628</t>
        </is>
      </c>
      <c r="D1535" s="334" t="inlineStr">
        <is>
          <t>PI 170</t>
        </is>
      </c>
      <c r="E1535" s="334" t="inlineStr">
        <is>
          <t>PI 168</t>
        </is>
      </c>
      <c r="F1535" s="334" t="n">
        <v>0.31</v>
      </c>
      <c r="G1535" s="334" t="inlineStr">
        <is>
          <t>200</t>
        </is>
      </c>
      <c r="H1535" s="334" t="inlineStr">
        <is>
          <t>Tubo PVC</t>
        </is>
      </c>
      <c r="I1535" s="340" t="n">
        <v>0.6</v>
      </c>
      <c r="J1535" s="334" t="n">
        <v>0.15</v>
      </c>
      <c r="K1535" s="334" t="n">
        <v>14.364516</v>
      </c>
      <c r="L1535" s="334" t="inlineStr">
        <is>
          <t>PENDENTE</t>
        </is>
      </c>
    </row>
    <row r="1536" ht="15" customHeight="1" s="290">
      <c r="A1536" s="296" t="inlineStr">
        <is>
          <t>TETEU</t>
        </is>
      </c>
      <c r="B1536" s="296" t="inlineStr">
        <is>
          <t>AGUA</t>
        </is>
      </c>
      <c r="C1536" s="296" t="inlineStr">
        <is>
          <t>T-629</t>
        </is>
      </c>
      <c r="D1536" s="349" t="inlineStr">
        <is>
          <t>PV 18</t>
        </is>
      </c>
      <c r="E1536" s="349" t="inlineStr">
        <is>
          <t>PV 19</t>
        </is>
      </c>
      <c r="F1536" s="349" t="n">
        <v>0.33</v>
      </c>
      <c r="G1536" s="349" t="inlineStr">
        <is>
          <t>200</t>
        </is>
      </c>
      <c r="H1536" s="349" t="inlineStr">
        <is>
          <t>Tubo PVC</t>
        </is>
      </c>
      <c r="I1536" s="345" t="n">
        <v>0.6</v>
      </c>
      <c r="J1536" s="349" t="n">
        <v>0.16</v>
      </c>
      <c r="K1536" s="349" t="n">
        <v>4.882727</v>
      </c>
      <c r="L1536" s="349" t="inlineStr">
        <is>
          <t>PENDENTE</t>
        </is>
      </c>
    </row>
    <row r="1537" ht="15" customHeight="1" s="290">
      <c r="A1537" s="295" t="inlineStr">
        <is>
          <t>TETEU</t>
        </is>
      </c>
      <c r="B1537" s="295" t="inlineStr">
        <is>
          <t>AGUA</t>
        </is>
      </c>
      <c r="C1537" s="295" t="inlineStr">
        <is>
          <t>T-630</t>
        </is>
      </c>
      <c r="D1537" s="334" t="inlineStr">
        <is>
          <t>PI 167</t>
        </is>
      </c>
      <c r="E1537" s="334" t="inlineStr">
        <is>
          <t>PV 18</t>
        </is>
      </c>
      <c r="F1537" s="334" t="n">
        <v>0.38</v>
      </c>
      <c r="G1537" s="334" t="inlineStr">
        <is>
          <t>200</t>
        </is>
      </c>
      <c r="H1537" s="334" t="inlineStr">
        <is>
          <t>Tubo PVC</t>
        </is>
      </c>
      <c r="I1537" s="340" t="n">
        <v>0.6</v>
      </c>
      <c r="J1537" s="334" t="n">
        <v>0.18</v>
      </c>
      <c r="K1537" s="334" t="n">
        <v>4.766842</v>
      </c>
      <c r="L1537" s="334" t="inlineStr">
        <is>
          <t>PENDENTE</t>
        </is>
      </c>
    </row>
    <row r="1538" ht="15" customHeight="1" s="290">
      <c r="A1538" s="296" t="inlineStr">
        <is>
          <t>TETEU</t>
        </is>
      </c>
      <c r="B1538" s="296" t="inlineStr">
        <is>
          <t>AGUA</t>
        </is>
      </c>
      <c r="C1538" s="296" t="inlineStr">
        <is>
          <t>T-631</t>
        </is>
      </c>
      <c r="D1538" s="349" t="inlineStr">
        <is>
          <t>PV 33</t>
        </is>
      </c>
      <c r="E1538" s="349" t="inlineStr">
        <is>
          <t>PV 34</t>
        </is>
      </c>
      <c r="F1538" s="349" t="n">
        <v>0.54</v>
      </c>
      <c r="G1538" s="349" t="inlineStr">
        <is>
          <t>200</t>
        </is>
      </c>
      <c r="H1538" s="349" t="inlineStr">
        <is>
          <t>Tubo PVC</t>
        </is>
      </c>
      <c r="I1538" s="345" t="n">
        <v>0.6</v>
      </c>
      <c r="J1538" s="349" t="n">
        <v>0.26</v>
      </c>
      <c r="K1538" s="349" t="n">
        <v>31.985926</v>
      </c>
      <c r="L1538" s="349" t="inlineStr">
        <is>
          <t>PENDENTE</t>
        </is>
      </c>
    </row>
    <row r="1539" ht="15" customHeight="1" s="290">
      <c r="A1539" s="295" t="inlineStr">
        <is>
          <t>TETEU</t>
        </is>
      </c>
      <c r="B1539" s="295" t="inlineStr">
        <is>
          <t>AGUA</t>
        </is>
      </c>
      <c r="C1539" s="295" t="inlineStr">
        <is>
          <t>T-632</t>
        </is>
      </c>
      <c r="D1539" s="334" t="inlineStr">
        <is>
          <t>PV 33</t>
        </is>
      </c>
      <c r="E1539" s="334" t="inlineStr">
        <is>
          <t>PV 34</t>
        </is>
      </c>
      <c r="F1539" s="334" t="n">
        <v>0.4</v>
      </c>
      <c r="G1539" s="334" t="inlineStr">
        <is>
          <t>200</t>
        </is>
      </c>
      <c r="H1539" s="334" t="inlineStr">
        <is>
          <t>Tubo PVC</t>
        </is>
      </c>
      <c r="I1539" s="340" t="n">
        <v>0.6</v>
      </c>
      <c r="J1539" s="334" t="n">
        <v>0.19</v>
      </c>
      <c r="K1539" s="334" t="n">
        <v>43.181</v>
      </c>
      <c r="L1539" s="334" t="inlineStr">
        <is>
          <t>PENDENTE</t>
        </is>
      </c>
    </row>
    <row r="1540" ht="15" customHeight="1" s="290">
      <c r="A1540" s="296" t="inlineStr">
        <is>
          <t>TETEU</t>
        </is>
      </c>
      <c r="B1540" s="296" t="inlineStr">
        <is>
          <t>AGUA</t>
        </is>
      </c>
      <c r="C1540" s="296" t="inlineStr">
        <is>
          <t>T-633</t>
        </is>
      </c>
      <c r="D1540" s="349" t="inlineStr">
        <is>
          <t>PI 213</t>
        </is>
      </c>
      <c r="E1540" s="349" t="inlineStr">
        <is>
          <t>PI 214</t>
        </is>
      </c>
      <c r="F1540" s="349" t="n">
        <v>0.22</v>
      </c>
      <c r="G1540" s="349" t="inlineStr">
        <is>
          <t>200</t>
        </is>
      </c>
      <c r="H1540" s="349" t="inlineStr">
        <is>
          <t>Tubo PVC</t>
        </is>
      </c>
      <c r="I1540" s="345" t="n">
        <v>0.6</v>
      </c>
      <c r="J1540" s="349" t="n">
        <v>0.11</v>
      </c>
      <c r="K1540" s="349" t="n">
        <v>9.845000000000001</v>
      </c>
      <c r="L1540" s="349" t="inlineStr">
        <is>
          <t>PENDENTE</t>
        </is>
      </c>
    </row>
    <row r="1541" ht="15" customHeight="1" s="290">
      <c r="A1541" s="295" t="inlineStr">
        <is>
          <t>TETEU</t>
        </is>
      </c>
      <c r="B1541" s="295" t="inlineStr">
        <is>
          <t>AGUA</t>
        </is>
      </c>
      <c r="C1541" s="295" t="inlineStr">
        <is>
          <t>T-634</t>
        </is>
      </c>
      <c r="D1541" s="334" t="inlineStr">
        <is>
          <t>PI 215</t>
        </is>
      </c>
      <c r="E1541" s="334" t="inlineStr">
        <is>
          <t>PI 214</t>
        </is>
      </c>
      <c r="F1541" s="334" t="n">
        <v>0.22</v>
      </c>
      <c r="G1541" s="334" t="inlineStr">
        <is>
          <t>200</t>
        </is>
      </c>
      <c r="H1541" s="334" t="inlineStr">
        <is>
          <t>Tubo PVC</t>
        </is>
      </c>
      <c r="I1541" s="340" t="n">
        <v>0.6</v>
      </c>
      <c r="J1541" s="334" t="n">
        <v>0.11</v>
      </c>
      <c r="K1541" s="334" t="n">
        <v>9.758635999999999</v>
      </c>
      <c r="L1541" s="334" t="inlineStr">
        <is>
          <t>PENDENTE</t>
        </is>
      </c>
    </row>
    <row r="1542" ht="15" customHeight="1" s="290">
      <c r="A1542" s="296" t="inlineStr">
        <is>
          <t>TETEU</t>
        </is>
      </c>
      <c r="B1542" s="296" t="inlineStr">
        <is>
          <t>AGUA</t>
        </is>
      </c>
      <c r="C1542" s="296" t="inlineStr">
        <is>
          <t>T-635</t>
        </is>
      </c>
      <c r="D1542" s="349" t="inlineStr">
        <is>
          <t>PV 33</t>
        </is>
      </c>
      <c r="E1542" s="349" t="inlineStr">
        <is>
          <t>PV 32</t>
        </is>
      </c>
      <c r="F1542" s="349" t="n">
        <v>0.31</v>
      </c>
      <c r="G1542" s="349" t="inlineStr">
        <is>
          <t>200</t>
        </is>
      </c>
      <c r="H1542" s="349" t="inlineStr">
        <is>
          <t>Tubo PVC</t>
        </is>
      </c>
      <c r="I1542" s="345" t="n">
        <v>0.6</v>
      </c>
      <c r="J1542" s="349" t="n">
        <v>0.15</v>
      </c>
      <c r="K1542" s="349" t="n">
        <v>28.991935</v>
      </c>
      <c r="L1542" s="349" t="inlineStr">
        <is>
          <t>PENDENTE</t>
        </is>
      </c>
    </row>
    <row r="1543" ht="15" customHeight="1" s="290">
      <c r="A1543" s="295" t="inlineStr">
        <is>
          <t>TETEU</t>
        </is>
      </c>
      <c r="B1543" s="295" t="inlineStr">
        <is>
          <t>AGUA</t>
        </is>
      </c>
      <c r="C1543" s="295" t="inlineStr">
        <is>
          <t>T-636</t>
        </is>
      </c>
      <c r="D1543" s="334" t="inlineStr">
        <is>
          <t>PI 213</t>
        </is>
      </c>
      <c r="E1543" s="334" t="inlineStr">
        <is>
          <t>PV 33</t>
        </is>
      </c>
      <c r="F1543" s="334" t="n">
        <v>0.21</v>
      </c>
      <c r="G1543" s="334" t="inlineStr">
        <is>
          <t>200</t>
        </is>
      </c>
      <c r="H1543" s="334" t="inlineStr">
        <is>
          <t>Tubo PVC</t>
        </is>
      </c>
      <c r="I1543" s="340" t="n">
        <v>0.6</v>
      </c>
      <c r="J1543" s="334" t="n">
        <v>0.1</v>
      </c>
      <c r="K1543" s="334" t="n">
        <v>102.477619</v>
      </c>
      <c r="L1543" s="334" t="inlineStr">
        <is>
          <t>PENDENTE</t>
        </is>
      </c>
    </row>
    <row r="1544" ht="15" customHeight="1" s="290">
      <c r="A1544" s="296" t="inlineStr">
        <is>
          <t>TETEU</t>
        </is>
      </c>
      <c r="B1544" s="296" t="inlineStr">
        <is>
          <t>AGUA</t>
        </is>
      </c>
      <c r="C1544" s="296" t="inlineStr">
        <is>
          <t>T-637</t>
        </is>
      </c>
      <c r="D1544" s="349" t="inlineStr">
        <is>
          <t>PI 213</t>
        </is>
      </c>
      <c r="E1544" s="349" t="inlineStr">
        <is>
          <t>PI 214</t>
        </is>
      </c>
      <c r="F1544" s="349" t="n">
        <v>0.22</v>
      </c>
      <c r="G1544" s="349" t="inlineStr">
        <is>
          <t>200</t>
        </is>
      </c>
      <c r="H1544" s="349" t="inlineStr">
        <is>
          <t>Tubo PVC</t>
        </is>
      </c>
      <c r="I1544" s="345" t="n">
        <v>0.6</v>
      </c>
      <c r="J1544" s="349" t="n">
        <v>0.11</v>
      </c>
      <c r="K1544" s="349" t="n">
        <v>9.845000000000001</v>
      </c>
      <c r="L1544" s="349" t="inlineStr">
        <is>
          <t>PENDENTE</t>
        </is>
      </c>
    </row>
    <row r="1545" ht="15" customHeight="1" s="290">
      <c r="A1545" s="295" t="inlineStr">
        <is>
          <t>TETEU</t>
        </is>
      </c>
      <c r="B1545" s="295" t="inlineStr">
        <is>
          <t>AGUA</t>
        </is>
      </c>
      <c r="C1545" s="295" t="inlineStr">
        <is>
          <t>T-638</t>
        </is>
      </c>
      <c r="D1545" s="334" t="inlineStr">
        <is>
          <t>PI 220</t>
        </is>
      </c>
      <c r="E1545" s="334" t="inlineStr">
        <is>
          <t>PI 221</t>
        </is>
      </c>
      <c r="F1545" s="334" t="n">
        <v>0.25</v>
      </c>
      <c r="G1545" s="334" t="inlineStr">
        <is>
          <t>200</t>
        </is>
      </c>
      <c r="H1545" s="334" t="inlineStr">
        <is>
          <t>Tubo PVC</t>
        </is>
      </c>
      <c r="I1545" s="340" t="n">
        <v>0.6</v>
      </c>
      <c r="J1545" s="334" t="n">
        <v>0.12</v>
      </c>
      <c r="K1545" s="334" t="n">
        <v>18.6556</v>
      </c>
      <c r="L1545" s="334" t="inlineStr">
        <is>
          <t>PENDENTE</t>
        </is>
      </c>
    </row>
    <row r="1546" ht="15" customHeight="1" s="290">
      <c r="A1546" s="296" t="inlineStr">
        <is>
          <t>TETEU</t>
        </is>
      </c>
      <c r="B1546" s="296" t="inlineStr">
        <is>
          <t>AGUA</t>
        </is>
      </c>
      <c r="C1546" s="296" t="inlineStr">
        <is>
          <t>T-639</t>
        </is>
      </c>
      <c r="D1546" s="349" t="inlineStr">
        <is>
          <t>PI 233</t>
        </is>
      </c>
      <c r="E1546" s="349" t="inlineStr">
        <is>
          <t>PI 235</t>
        </is>
      </c>
      <c r="F1546" s="349" t="n">
        <v>0.24</v>
      </c>
      <c r="G1546" s="349" t="inlineStr">
        <is>
          <t>200</t>
        </is>
      </c>
      <c r="H1546" s="349" t="inlineStr">
        <is>
          <t>Tubo PVC</t>
        </is>
      </c>
      <c r="I1546" s="345" t="n">
        <v>0.6</v>
      </c>
      <c r="J1546" s="349" t="n">
        <v>0.12</v>
      </c>
      <c r="K1546" s="349" t="n">
        <v>31.24625</v>
      </c>
      <c r="L1546" s="349" t="inlineStr">
        <is>
          <t>PENDENTE</t>
        </is>
      </c>
    </row>
    <row r="1547" ht="15" customHeight="1" s="290">
      <c r="A1547" s="295" t="inlineStr">
        <is>
          <t>TETEU</t>
        </is>
      </c>
      <c r="B1547" s="295" t="inlineStr">
        <is>
          <t>AGUA</t>
        </is>
      </c>
      <c r="C1547" s="295" t="inlineStr">
        <is>
          <t>T-640</t>
        </is>
      </c>
      <c r="D1547" s="334" t="inlineStr">
        <is>
          <t>PI 181</t>
        </is>
      </c>
      <c r="E1547" s="334" t="inlineStr">
        <is>
          <t>PI 182</t>
        </is>
      </c>
      <c r="F1547" s="334" t="n">
        <v>0.22</v>
      </c>
      <c r="G1547" s="334" t="inlineStr">
        <is>
          <t>200</t>
        </is>
      </c>
      <c r="H1547" s="334" t="inlineStr">
        <is>
          <t>Tubo PVC</t>
        </is>
      </c>
      <c r="I1547" s="340" t="n">
        <v>0.6</v>
      </c>
      <c r="J1547" s="334" t="n">
        <v>0.11</v>
      </c>
      <c r="K1547" s="334" t="n">
        <v>24.689545</v>
      </c>
      <c r="L1547" s="334" t="inlineStr">
        <is>
          <t>PENDENTE</t>
        </is>
      </c>
    </row>
    <row r="1548" ht="15" customHeight="1" s="290">
      <c r="A1548" s="296" t="inlineStr">
        <is>
          <t>TETEU</t>
        </is>
      </c>
      <c r="B1548" s="296" t="inlineStr">
        <is>
          <t>AGUA</t>
        </is>
      </c>
      <c r="C1548" s="296" t="inlineStr">
        <is>
          <t>T-641</t>
        </is>
      </c>
      <c r="D1548" s="349" t="inlineStr">
        <is>
          <t>PI 238</t>
        </is>
      </c>
      <c r="E1548" s="349" t="inlineStr">
        <is>
          <t>PI 247</t>
        </is>
      </c>
      <c r="F1548" s="349" t="n">
        <v>0.27</v>
      </c>
      <c r="G1548" s="349" t="inlineStr">
        <is>
          <t>200</t>
        </is>
      </c>
      <c r="H1548" s="349" t="inlineStr">
        <is>
          <t>Tubo PVC</t>
        </is>
      </c>
      <c r="I1548" s="345" t="n">
        <v>0.6</v>
      </c>
      <c r="J1548" s="349" t="n">
        <v>0.13</v>
      </c>
      <c r="K1548" s="349" t="n">
        <v>48.929259</v>
      </c>
      <c r="L1548" s="349" t="inlineStr">
        <is>
          <t>PENDENTE</t>
        </is>
      </c>
    </row>
    <row r="1549" ht="15" customHeight="1" s="290">
      <c r="A1549" s="295" t="inlineStr">
        <is>
          <t>TETEU</t>
        </is>
      </c>
      <c r="B1549" s="295" t="inlineStr">
        <is>
          <t>AGUA</t>
        </is>
      </c>
      <c r="C1549" s="295" t="inlineStr">
        <is>
          <t>T-642</t>
        </is>
      </c>
      <c r="D1549" s="334" t="inlineStr">
        <is>
          <t>PI 245</t>
        </is>
      </c>
      <c r="E1549" s="334" t="inlineStr">
        <is>
          <t>PI 246</t>
        </is>
      </c>
      <c r="F1549" s="334" t="n">
        <v>0.26</v>
      </c>
      <c r="G1549" s="334" t="inlineStr">
        <is>
          <t>200</t>
        </is>
      </c>
      <c r="H1549" s="334" t="inlineStr">
        <is>
          <t>Tubo PVC</t>
        </is>
      </c>
      <c r="I1549" s="340" t="n">
        <v>0.6</v>
      </c>
      <c r="J1549" s="334" t="n">
        <v>0.12</v>
      </c>
      <c r="K1549" s="334" t="n">
        <v>18.363846</v>
      </c>
      <c r="L1549" s="334" t="inlineStr">
        <is>
          <t>PENDENTE</t>
        </is>
      </c>
    </row>
    <row r="1550" ht="15" customHeight="1" s="290">
      <c r="A1550" s="296" t="inlineStr">
        <is>
          <t>TETEU</t>
        </is>
      </c>
      <c r="B1550" s="296" t="inlineStr">
        <is>
          <t>AGUA</t>
        </is>
      </c>
      <c r="C1550" s="296" t="inlineStr">
        <is>
          <t>T-643</t>
        </is>
      </c>
      <c r="D1550" s="349" t="inlineStr">
        <is>
          <t>PI 245</t>
        </is>
      </c>
      <c r="E1550" s="349" t="inlineStr">
        <is>
          <t>PI 246</t>
        </is>
      </c>
      <c r="F1550" s="349" t="n">
        <v>0.23</v>
      </c>
      <c r="G1550" s="349" t="inlineStr">
        <is>
          <t>200</t>
        </is>
      </c>
      <c r="H1550" s="349" t="inlineStr">
        <is>
          <t>Tubo PVC</t>
        </is>
      </c>
      <c r="I1550" s="345" t="n">
        <v>0.6</v>
      </c>
      <c r="J1550" s="349" t="n">
        <v>0.11</v>
      </c>
      <c r="K1550" s="349" t="n">
        <v>20.75913</v>
      </c>
      <c r="L1550" s="349" t="inlineStr">
        <is>
          <t>PENDENTE</t>
        </is>
      </c>
    </row>
    <row r="1551" ht="15" customHeight="1" s="290">
      <c r="A1551" s="295" t="inlineStr">
        <is>
          <t>TETEU</t>
        </is>
      </c>
      <c r="B1551" s="295" t="inlineStr">
        <is>
          <t>AGUA</t>
        </is>
      </c>
      <c r="C1551" s="295" t="inlineStr">
        <is>
          <t>T-644</t>
        </is>
      </c>
      <c r="D1551" s="334" t="inlineStr">
        <is>
          <t>PI 237</t>
        </is>
      </c>
      <c r="E1551" s="334" t="inlineStr">
        <is>
          <t>PI 240</t>
        </is>
      </c>
      <c r="F1551" s="334" t="n">
        <v>0.23</v>
      </c>
      <c r="G1551" s="334" t="inlineStr">
        <is>
          <t>200</t>
        </is>
      </c>
      <c r="H1551" s="334" t="inlineStr">
        <is>
          <t>Tubo PVC</t>
        </is>
      </c>
      <c r="I1551" s="340" t="n">
        <v>0.6</v>
      </c>
      <c r="J1551" s="334" t="n">
        <v>0.11</v>
      </c>
      <c r="K1551" s="334" t="n">
        <v>16.977826</v>
      </c>
      <c r="L1551" s="334" t="inlineStr">
        <is>
          <t>PENDENTE</t>
        </is>
      </c>
    </row>
    <row r="1552" ht="15" customHeight="1" s="290">
      <c r="A1552" s="296" t="inlineStr">
        <is>
          <t>TETEU</t>
        </is>
      </c>
      <c r="B1552" s="296" t="inlineStr">
        <is>
          <t>AGUA</t>
        </is>
      </c>
      <c r="C1552" s="296" t="inlineStr">
        <is>
          <t>T-645</t>
        </is>
      </c>
      <c r="D1552" s="349" t="inlineStr">
        <is>
          <t>PI 180</t>
        </is>
      </c>
      <c r="E1552" s="349" t="inlineStr">
        <is>
          <t>PI 179</t>
        </is>
      </c>
      <c r="F1552" s="349" t="n">
        <v>0.22</v>
      </c>
      <c r="G1552" s="349" t="inlineStr">
        <is>
          <t>200</t>
        </is>
      </c>
      <c r="H1552" s="349" t="inlineStr">
        <is>
          <t>Tubo PVC</t>
        </is>
      </c>
      <c r="I1552" s="345" t="n">
        <v>0.6</v>
      </c>
      <c r="J1552" s="349" t="n">
        <v>0.11</v>
      </c>
      <c r="K1552" s="349" t="n">
        <v>10.958636</v>
      </c>
      <c r="L1552" s="349" t="inlineStr">
        <is>
          <t>PENDENTE</t>
        </is>
      </c>
    </row>
    <row r="1553" ht="15" customHeight="1" s="290">
      <c r="A1553" s="295" t="inlineStr">
        <is>
          <t>TETEU</t>
        </is>
      </c>
      <c r="B1553" s="295" t="inlineStr">
        <is>
          <t>AGUA</t>
        </is>
      </c>
      <c r="C1553" s="295" t="inlineStr">
        <is>
          <t>T-646</t>
        </is>
      </c>
      <c r="D1553" s="334" t="inlineStr">
        <is>
          <t>PI 179</t>
        </is>
      </c>
      <c r="E1553" s="334" t="inlineStr">
        <is>
          <t>PI 178</t>
        </is>
      </c>
      <c r="F1553" s="334" t="n">
        <v>0.22</v>
      </c>
      <c r="G1553" s="334" t="inlineStr">
        <is>
          <t>200</t>
        </is>
      </c>
      <c r="H1553" s="334" t="inlineStr">
        <is>
          <t>Tubo PVC</t>
        </is>
      </c>
      <c r="I1553" s="340" t="n">
        <v>0.6</v>
      </c>
      <c r="J1553" s="334" t="n">
        <v>0.11</v>
      </c>
      <c r="K1553" s="334" t="n">
        <v>18.095455</v>
      </c>
      <c r="L1553" s="334" t="inlineStr">
        <is>
          <t>PENDENTE</t>
        </is>
      </c>
    </row>
    <row r="1554" ht="15" customHeight="1" s="290">
      <c r="A1554" s="296" t="inlineStr">
        <is>
          <t>TETEU</t>
        </is>
      </c>
      <c r="B1554" s="296" t="inlineStr">
        <is>
          <t>AGUA</t>
        </is>
      </c>
      <c r="C1554" s="296" t="inlineStr">
        <is>
          <t>T-647</t>
        </is>
      </c>
      <c r="D1554" s="349" t="inlineStr">
        <is>
          <t>PI 175</t>
        </is>
      </c>
      <c r="E1554" s="349" t="inlineStr">
        <is>
          <t>PI 174</t>
        </is>
      </c>
      <c r="F1554" s="349" t="n">
        <v>0.29</v>
      </c>
      <c r="G1554" s="349" t="inlineStr">
        <is>
          <t>200</t>
        </is>
      </c>
      <c r="H1554" s="349" t="inlineStr">
        <is>
          <t>Tubo PVC</t>
        </is>
      </c>
      <c r="I1554" s="345" t="n">
        <v>0.6</v>
      </c>
      <c r="J1554" s="349" t="n">
        <v>0.14</v>
      </c>
      <c r="K1554" s="349" t="n">
        <v>2.378966</v>
      </c>
      <c r="L1554" s="349" t="inlineStr">
        <is>
          <t>PENDENTE</t>
        </is>
      </c>
    </row>
    <row r="1555" ht="15" customHeight="1" s="290">
      <c r="A1555" s="295" t="inlineStr">
        <is>
          <t>TETEU</t>
        </is>
      </c>
      <c r="B1555" s="295" t="inlineStr">
        <is>
          <t>AGUA</t>
        </is>
      </c>
      <c r="C1555" s="295" t="inlineStr">
        <is>
          <t>T-648</t>
        </is>
      </c>
      <c r="D1555" s="334" t="inlineStr">
        <is>
          <t>PI 175</t>
        </is>
      </c>
      <c r="E1555" s="334" t="inlineStr">
        <is>
          <t>PI 174</t>
        </is>
      </c>
      <c r="F1555" s="334" t="n">
        <v>0.35</v>
      </c>
      <c r="G1555" s="334" t="inlineStr">
        <is>
          <t>200</t>
        </is>
      </c>
      <c r="H1555" s="334" t="inlineStr">
        <is>
          <t>Tubo PVC</t>
        </is>
      </c>
      <c r="I1555" s="340" t="n">
        <v>0.6</v>
      </c>
      <c r="J1555" s="334" t="n">
        <v>0.17</v>
      </c>
      <c r="K1555" s="334" t="n">
        <v>1.971143</v>
      </c>
      <c r="L1555" s="334" t="inlineStr">
        <is>
          <t>PENDENTE</t>
        </is>
      </c>
    </row>
    <row r="1556" ht="15" customHeight="1" s="290">
      <c r="A1556" s="296" t="inlineStr">
        <is>
          <t>TETEU</t>
        </is>
      </c>
      <c r="B1556" s="296" t="inlineStr">
        <is>
          <t>AGUA</t>
        </is>
      </c>
      <c r="C1556" s="296" t="inlineStr">
        <is>
          <t>T-649</t>
        </is>
      </c>
      <c r="D1556" s="349" t="inlineStr">
        <is>
          <t>PI 202</t>
        </is>
      </c>
      <c r="E1556" s="349" t="inlineStr">
        <is>
          <t>PI 203</t>
        </is>
      </c>
      <c r="F1556" s="349" t="n">
        <v>0.29</v>
      </c>
      <c r="G1556" s="349" t="inlineStr">
        <is>
          <t>200</t>
        </is>
      </c>
      <c r="H1556" s="349" t="inlineStr">
        <is>
          <t>Tubo PVC</t>
        </is>
      </c>
      <c r="I1556" s="345" t="n">
        <v>0.6</v>
      </c>
      <c r="J1556" s="349" t="n">
        <v>0.14</v>
      </c>
      <c r="K1556" s="349" t="n">
        <v>6.206897</v>
      </c>
      <c r="L1556" s="349" t="inlineStr">
        <is>
          <t>PENDENTE</t>
        </is>
      </c>
    </row>
    <row r="1557" ht="15" customHeight="1" s="290">
      <c r="A1557" s="295" t="inlineStr">
        <is>
          <t>TETEU</t>
        </is>
      </c>
      <c r="B1557" s="295" t="inlineStr">
        <is>
          <t>AGUA</t>
        </is>
      </c>
      <c r="C1557" s="295" t="inlineStr">
        <is>
          <t>T-650</t>
        </is>
      </c>
      <c r="D1557" s="334" t="inlineStr">
        <is>
          <t>PI 172</t>
        </is>
      </c>
      <c r="E1557" s="334" t="inlineStr">
        <is>
          <t>PI 173</t>
        </is>
      </c>
      <c r="F1557" s="334" t="n">
        <v>0.37</v>
      </c>
      <c r="G1557" s="334" t="inlineStr">
        <is>
          <t>200</t>
        </is>
      </c>
      <c r="H1557" s="334" t="inlineStr">
        <is>
          <t>Tubo PVC</t>
        </is>
      </c>
      <c r="I1557" s="340" t="n">
        <v>0.6</v>
      </c>
      <c r="J1557" s="334" t="n">
        <v>0.18</v>
      </c>
      <c r="K1557" s="334" t="n">
        <v>9.687837999999999</v>
      </c>
      <c r="L1557" s="334" t="inlineStr">
        <is>
          <t>PENDENTE</t>
        </is>
      </c>
    </row>
    <row r="1558" ht="15" customHeight="1" s="290">
      <c r="A1558" s="296" t="inlineStr">
        <is>
          <t>TETEU</t>
        </is>
      </c>
      <c r="B1558" s="296" t="inlineStr">
        <is>
          <t>AGUA</t>
        </is>
      </c>
      <c r="C1558" s="296" t="inlineStr">
        <is>
          <t>T-651</t>
        </is>
      </c>
      <c r="D1558" s="349" t="inlineStr">
        <is>
          <t>PI 206</t>
        </is>
      </c>
      <c r="E1558" s="349" t="inlineStr">
        <is>
          <t>PI 210</t>
        </is>
      </c>
      <c r="F1558" s="349" t="n">
        <v>0.3</v>
      </c>
      <c r="G1558" s="349" t="inlineStr">
        <is>
          <t>200</t>
        </is>
      </c>
      <c r="H1558" s="349" t="inlineStr">
        <is>
          <t>Tubo PVC</t>
        </is>
      </c>
      <c r="I1558" s="345" t="n">
        <v>1</v>
      </c>
      <c r="J1558" s="349" t="n">
        <v>0.24</v>
      </c>
      <c r="K1558" s="349" t="n">
        <v>2.760333</v>
      </c>
      <c r="L1558" s="349" t="inlineStr">
        <is>
          <t>PENDENTE</t>
        </is>
      </c>
    </row>
    <row r="1559" ht="15" customHeight="1" s="290">
      <c r="A1559" s="295" t="inlineStr">
        <is>
          <t>TETEU</t>
        </is>
      </c>
      <c r="B1559" s="295" t="inlineStr">
        <is>
          <t>AGUA</t>
        </is>
      </c>
      <c r="C1559" s="295" t="inlineStr">
        <is>
          <t>T-652</t>
        </is>
      </c>
      <c r="D1559" s="334" t="inlineStr">
        <is>
          <t>PV 23</t>
        </is>
      </c>
      <c r="E1559" s="334" t="inlineStr">
        <is>
          <t>PV 25</t>
        </is>
      </c>
      <c r="F1559" s="334" t="n">
        <v>0.59</v>
      </c>
      <c r="G1559" s="334" t="inlineStr">
        <is>
          <t>200</t>
        </is>
      </c>
      <c r="H1559" s="334" t="inlineStr">
        <is>
          <t>Tubo PVC</t>
        </is>
      </c>
      <c r="I1559" s="340" t="n">
        <v>0.6</v>
      </c>
      <c r="J1559" s="334" t="n">
        <v>0.28</v>
      </c>
      <c r="K1559" s="334" t="n">
        <v>8.010678</v>
      </c>
      <c r="L1559" s="334" t="inlineStr">
        <is>
          <t>PENDENTE</t>
        </is>
      </c>
    </row>
    <row r="1560" ht="15" customHeight="1" s="290">
      <c r="A1560" s="296" t="inlineStr">
        <is>
          <t>TETEU</t>
        </is>
      </c>
      <c r="B1560" s="296" t="inlineStr">
        <is>
          <t>AGUA</t>
        </is>
      </c>
      <c r="C1560" s="296" t="inlineStr">
        <is>
          <t>T-653</t>
        </is>
      </c>
      <c r="D1560" s="349" t="inlineStr">
        <is>
          <t>PI 192</t>
        </is>
      </c>
      <c r="E1560" s="349" t="inlineStr">
        <is>
          <t>PI 191</t>
        </is>
      </c>
      <c r="F1560" s="349" t="n">
        <v>0.46</v>
      </c>
      <c r="G1560" s="349" t="inlineStr">
        <is>
          <t>200</t>
        </is>
      </c>
      <c r="H1560" s="349" t="inlineStr">
        <is>
          <t>Tubo PVC</t>
        </is>
      </c>
      <c r="I1560" s="345" t="n">
        <v>0.9</v>
      </c>
      <c r="J1560" s="349" t="n">
        <v>0.33</v>
      </c>
      <c r="K1560" s="349" t="n">
        <v>14.674783</v>
      </c>
      <c r="L1560" s="349" t="inlineStr">
        <is>
          <t>PENDENTE</t>
        </is>
      </c>
    </row>
    <row r="1561" ht="15" customHeight="1" s="290">
      <c r="A1561" s="295" t="inlineStr">
        <is>
          <t>TETEU</t>
        </is>
      </c>
      <c r="B1561" s="295" t="inlineStr">
        <is>
          <t>AGUA</t>
        </is>
      </c>
      <c r="C1561" s="295" t="inlineStr">
        <is>
          <t>T-654</t>
        </is>
      </c>
      <c r="D1561" s="334" t="inlineStr">
        <is>
          <t>PV 22</t>
        </is>
      </c>
      <c r="E1561" s="334" t="inlineStr">
        <is>
          <t>PI 187</t>
        </is>
      </c>
      <c r="F1561" s="334" t="n">
        <v>0.38</v>
      </c>
      <c r="G1561" s="334" t="inlineStr">
        <is>
          <t>200</t>
        </is>
      </c>
      <c r="H1561" s="334" t="inlineStr">
        <is>
          <t>Tubo PVC</t>
        </is>
      </c>
      <c r="I1561" s="340" t="n">
        <v>0.38</v>
      </c>
      <c r="J1561" s="334" t="n">
        <v>0.12</v>
      </c>
      <c r="K1561" s="334" t="n">
        <v>10.737632</v>
      </c>
      <c r="L1561" s="334" t="inlineStr">
        <is>
          <t>PENDENTE</t>
        </is>
      </c>
    </row>
    <row r="1562" ht="15" customHeight="1" s="290">
      <c r="A1562" s="296" t="inlineStr">
        <is>
          <t>TETEU</t>
        </is>
      </c>
      <c r="B1562" s="296" t="inlineStr">
        <is>
          <t>AGUA</t>
        </is>
      </c>
      <c r="C1562" s="296" t="inlineStr">
        <is>
          <t>T-655</t>
        </is>
      </c>
      <c r="D1562" s="349" t="inlineStr">
        <is>
          <t>PV 18</t>
        </is>
      </c>
      <c r="E1562" s="349" t="inlineStr">
        <is>
          <t>PI 184</t>
        </is>
      </c>
      <c r="F1562" s="349" t="n">
        <v>0.39</v>
      </c>
      <c r="G1562" s="349" t="inlineStr">
        <is>
          <t>200</t>
        </is>
      </c>
      <c r="H1562" s="349" t="inlineStr">
        <is>
          <t>Tubo PVC</t>
        </is>
      </c>
      <c r="I1562" s="345" t="n">
        <v>0.6</v>
      </c>
      <c r="J1562" s="349" t="n">
        <v>0.19</v>
      </c>
      <c r="K1562" s="349" t="n">
        <v>7.224615</v>
      </c>
      <c r="L1562" s="349" t="inlineStr">
        <is>
          <t>PENDENTE</t>
        </is>
      </c>
    </row>
    <row r="1563" ht="15" customHeight="1" s="290">
      <c r="A1563" s="295" t="inlineStr">
        <is>
          <t>TETEU</t>
        </is>
      </c>
      <c r="B1563" s="295" t="inlineStr">
        <is>
          <t>AGUA</t>
        </is>
      </c>
      <c r="C1563" s="295" t="inlineStr">
        <is>
          <t>T-656</t>
        </is>
      </c>
      <c r="D1563" s="334" t="inlineStr">
        <is>
          <t>PI 167</t>
        </is>
      </c>
      <c r="E1563" s="334" t="inlineStr">
        <is>
          <t>PI 184</t>
        </is>
      </c>
      <c r="F1563" s="334" t="n">
        <v>0.38</v>
      </c>
      <c r="G1563" s="334" t="inlineStr">
        <is>
          <t>200</t>
        </is>
      </c>
      <c r="H1563" s="334" t="inlineStr">
        <is>
          <t>Tubo PVC</t>
        </is>
      </c>
      <c r="I1563" s="340" t="n">
        <v>0.6</v>
      </c>
      <c r="J1563" s="334" t="n">
        <v>0.18</v>
      </c>
      <c r="K1563" s="334" t="n">
        <v>2.647895</v>
      </c>
      <c r="L1563" s="334" t="inlineStr">
        <is>
          <t>PENDENTE</t>
        </is>
      </c>
    </row>
    <row r="1564" ht="15" customHeight="1" s="290">
      <c r="A1564" s="296" t="inlineStr">
        <is>
          <t>TETEU</t>
        </is>
      </c>
      <c r="B1564" s="296" t="inlineStr">
        <is>
          <t>AGUA</t>
        </is>
      </c>
      <c r="C1564" s="296" t="inlineStr">
        <is>
          <t>T-657</t>
        </is>
      </c>
      <c r="D1564" s="349" t="inlineStr">
        <is>
          <t>PI 166</t>
        </is>
      </c>
      <c r="E1564" s="349" t="inlineStr">
        <is>
          <t>PI 167</t>
        </is>
      </c>
      <c r="F1564" s="349" t="n">
        <v>0.22</v>
      </c>
      <c r="G1564" s="349" t="inlineStr">
        <is>
          <t>200</t>
        </is>
      </c>
      <c r="H1564" s="349" t="inlineStr">
        <is>
          <t>Tubo PVC</t>
        </is>
      </c>
      <c r="I1564" s="345" t="n">
        <v>0.6</v>
      </c>
      <c r="J1564" s="349" t="n">
        <v>0.11</v>
      </c>
      <c r="K1564" s="349" t="n">
        <v>22.561364</v>
      </c>
      <c r="L1564" s="349" t="inlineStr">
        <is>
          <t>PENDENTE</t>
        </is>
      </c>
    </row>
    <row r="1565" ht="15" customHeight="1" s="290">
      <c r="A1565" s="295" t="inlineStr">
        <is>
          <t>TETEU</t>
        </is>
      </c>
      <c r="B1565" s="295" t="inlineStr">
        <is>
          <t>AGUA</t>
        </is>
      </c>
      <c r="C1565" s="295" t="inlineStr">
        <is>
          <t>T-658</t>
        </is>
      </c>
      <c r="D1565" s="334" t="inlineStr">
        <is>
          <t>PV 16</t>
        </is>
      </c>
      <c r="E1565" s="334" t="inlineStr">
        <is>
          <t>PI 183</t>
        </is>
      </c>
      <c r="F1565" s="334" t="n">
        <v>0.22</v>
      </c>
      <c r="G1565" s="334" t="inlineStr">
        <is>
          <t>200</t>
        </is>
      </c>
      <c r="H1565" s="334" t="inlineStr">
        <is>
          <t>Tubo PVC</t>
        </is>
      </c>
      <c r="I1565" s="340" t="n">
        <v>0.6</v>
      </c>
      <c r="J1565" s="334" t="n">
        <v>0.11</v>
      </c>
      <c r="K1565" s="334" t="n">
        <v>13.810455</v>
      </c>
      <c r="L1565" s="334" t="inlineStr">
        <is>
          <t>PENDENTE</t>
        </is>
      </c>
    </row>
    <row r="1566" ht="15" customHeight="1" s="290">
      <c r="A1566" s="296" t="inlineStr">
        <is>
          <t>TETEU</t>
        </is>
      </c>
      <c r="B1566" s="296" t="inlineStr">
        <is>
          <t>AGUA</t>
        </is>
      </c>
      <c r="C1566" s="296" t="inlineStr">
        <is>
          <t>T-659</t>
        </is>
      </c>
      <c r="D1566" s="349" t="inlineStr">
        <is>
          <t>PI 120</t>
        </is>
      </c>
      <c r="E1566" s="349" t="inlineStr">
        <is>
          <t>PI 122</t>
        </is>
      </c>
      <c r="F1566" s="349" t="n">
        <v>0.21</v>
      </c>
      <c r="G1566" s="349" t="inlineStr">
        <is>
          <t>200</t>
        </is>
      </c>
      <c r="H1566" s="349" t="inlineStr">
        <is>
          <t>Tubo PVC</t>
        </is>
      </c>
      <c r="I1566" s="345" t="n">
        <v>0.6</v>
      </c>
      <c r="J1566" s="349" t="n">
        <v>0.1</v>
      </c>
      <c r="K1566" s="349" t="n">
        <v>42.679048</v>
      </c>
      <c r="L1566" s="349" t="inlineStr">
        <is>
          <t>PENDENTE</t>
        </is>
      </c>
    </row>
    <row r="1567" ht="15" customHeight="1" s="290">
      <c r="A1567" s="295" t="inlineStr">
        <is>
          <t>TETEU</t>
        </is>
      </c>
      <c r="B1567" s="295" t="inlineStr">
        <is>
          <t>AGUA</t>
        </is>
      </c>
      <c r="C1567" s="295" t="inlineStr">
        <is>
          <t>T-660</t>
        </is>
      </c>
      <c r="D1567" s="334" t="inlineStr">
        <is>
          <t>PI 109</t>
        </is>
      </c>
      <c r="E1567" s="334" t="inlineStr">
        <is>
          <t>PI 108</t>
        </is>
      </c>
      <c r="F1567" s="334" t="n">
        <v>0.17</v>
      </c>
      <c r="G1567" s="334" t="inlineStr">
        <is>
          <t>200</t>
        </is>
      </c>
      <c r="H1567" s="334" t="inlineStr">
        <is>
          <t>Tubo PVC</t>
        </is>
      </c>
      <c r="I1567" s="340" t="n">
        <v>0.6</v>
      </c>
      <c r="J1567" s="334" t="n">
        <v>0.08</v>
      </c>
      <c r="K1567" s="334" t="n">
        <v>3.197647</v>
      </c>
      <c r="L1567" s="334" t="inlineStr">
        <is>
          <t>PENDENTE</t>
        </is>
      </c>
    </row>
    <row r="1568" ht="15" customHeight="1" s="290">
      <c r="A1568" s="296" t="inlineStr">
        <is>
          <t>TETEU</t>
        </is>
      </c>
      <c r="B1568" s="296" t="inlineStr">
        <is>
          <t>AGUA</t>
        </is>
      </c>
      <c r="C1568" s="296" t="inlineStr">
        <is>
          <t>T-661</t>
        </is>
      </c>
      <c r="D1568" s="349" t="inlineStr">
        <is>
          <t>PI 163</t>
        </is>
      </c>
      <c r="E1568" s="349" t="inlineStr">
        <is>
          <t>PV 08</t>
        </is>
      </c>
      <c r="F1568" s="349" t="n">
        <v>0.23</v>
      </c>
      <c r="G1568" s="349" t="inlineStr">
        <is>
          <t>200</t>
        </is>
      </c>
      <c r="H1568" s="349" t="inlineStr">
        <is>
          <t>Tubo PVC</t>
        </is>
      </c>
      <c r="I1568" s="345" t="n">
        <v>0.6</v>
      </c>
      <c r="J1568" s="349" t="n">
        <v>0.11</v>
      </c>
      <c r="K1568" s="349" t="n">
        <v>17.742174</v>
      </c>
      <c r="L1568" s="349" t="inlineStr">
        <is>
          <t>PENDENTE</t>
        </is>
      </c>
    </row>
    <row r="1569" ht="15" customHeight="1" s="290">
      <c r="A1569" s="295" t="inlineStr">
        <is>
          <t>TETEU</t>
        </is>
      </c>
      <c r="B1569" s="295" t="inlineStr">
        <is>
          <t>AGUA</t>
        </is>
      </c>
      <c r="C1569" s="295" t="inlineStr">
        <is>
          <t>T-662</t>
        </is>
      </c>
      <c r="D1569" s="334" t="inlineStr">
        <is>
          <t>PV 12</t>
        </is>
      </c>
      <c r="E1569" s="334" t="inlineStr">
        <is>
          <t>PV 11</t>
        </is>
      </c>
      <c r="F1569" s="334" t="n">
        <v>0.21</v>
      </c>
      <c r="G1569" s="334" t="inlineStr">
        <is>
          <t>200</t>
        </is>
      </c>
      <c r="H1569" s="334" t="inlineStr">
        <is>
          <t>Tubo PVC</t>
        </is>
      </c>
      <c r="I1569" s="340" t="n">
        <v>0.6</v>
      </c>
      <c r="J1569" s="334" t="n">
        <v>0.1</v>
      </c>
      <c r="K1569" s="334" t="n">
        <v>12.315238</v>
      </c>
      <c r="L1569" s="334" t="inlineStr">
        <is>
          <t>PENDENTE</t>
        </is>
      </c>
    </row>
    <row r="1570" ht="15" customHeight="1" s="290">
      <c r="A1570" s="296" t="inlineStr">
        <is>
          <t>TETEU</t>
        </is>
      </c>
      <c r="B1570" s="296" t="inlineStr">
        <is>
          <t>AGUA</t>
        </is>
      </c>
      <c r="C1570" s="296" t="inlineStr">
        <is>
          <t>T-663</t>
        </is>
      </c>
      <c r="D1570" s="349" t="inlineStr">
        <is>
          <t>PI 271</t>
        </is>
      </c>
      <c r="E1570" s="349" t="inlineStr">
        <is>
          <t>PV 11</t>
        </is>
      </c>
      <c r="F1570" s="349" t="n">
        <v>0.33</v>
      </c>
      <c r="G1570" s="349" t="inlineStr">
        <is>
          <t>200</t>
        </is>
      </c>
      <c r="H1570" s="349" t="inlineStr">
        <is>
          <t>Tubo PVC</t>
        </is>
      </c>
      <c r="I1570" s="345" t="n">
        <v>0.6</v>
      </c>
      <c r="J1570" s="349" t="n">
        <v>0.16</v>
      </c>
      <c r="K1570" s="349" t="n">
        <v>5.921515</v>
      </c>
      <c r="L1570" s="349" t="inlineStr">
        <is>
          <t>PENDENTE</t>
        </is>
      </c>
    </row>
    <row r="1571" ht="15" customHeight="1" s="290">
      <c r="A1571" s="295" t="inlineStr">
        <is>
          <t>TETEU</t>
        </is>
      </c>
      <c r="B1571" s="295" t="inlineStr">
        <is>
          <t>AGUA</t>
        </is>
      </c>
      <c r="C1571" s="295" t="inlineStr">
        <is>
          <t>T-664</t>
        </is>
      </c>
      <c r="D1571" s="334" t="inlineStr">
        <is>
          <t>PI 271</t>
        </is>
      </c>
      <c r="E1571" s="334" t="inlineStr">
        <is>
          <t>PI 269</t>
        </is>
      </c>
      <c r="F1571" s="334" t="n">
        <v>0.3</v>
      </c>
      <c r="G1571" s="334" t="inlineStr">
        <is>
          <t>200</t>
        </is>
      </c>
      <c r="H1571" s="334" t="inlineStr">
        <is>
          <t>Tubo PVC</t>
        </is>
      </c>
      <c r="I1571" s="340" t="n">
        <v>0.6</v>
      </c>
      <c r="J1571" s="334" t="n">
        <v>0.14</v>
      </c>
      <c r="K1571" s="334" t="n">
        <v>3.020667</v>
      </c>
      <c r="L1571" s="334" t="inlineStr">
        <is>
          <t>PENDENTE</t>
        </is>
      </c>
    </row>
    <row r="1572" ht="15" customHeight="1" s="290">
      <c r="A1572" s="296" t="inlineStr">
        <is>
          <t>TETEU</t>
        </is>
      </c>
      <c r="B1572" s="296" t="inlineStr">
        <is>
          <t>AGUA</t>
        </is>
      </c>
      <c r="C1572" s="296" t="inlineStr">
        <is>
          <t>T-665</t>
        </is>
      </c>
      <c r="D1572" s="349" t="inlineStr">
        <is>
          <t>PI 269</t>
        </is>
      </c>
      <c r="E1572" s="349" t="inlineStr">
        <is>
          <t>PI 268</t>
        </is>
      </c>
      <c r="F1572" s="349" t="n">
        <v>0.39</v>
      </c>
      <c r="G1572" s="349" t="inlineStr">
        <is>
          <t>200</t>
        </is>
      </c>
      <c r="H1572" s="349" t="inlineStr">
        <is>
          <t>Tubo PVC</t>
        </is>
      </c>
      <c r="I1572" s="345" t="n">
        <v>0.6</v>
      </c>
      <c r="J1572" s="349" t="n">
        <v>0.19</v>
      </c>
      <c r="K1572" s="349" t="n">
        <v>6.669744</v>
      </c>
      <c r="L1572" s="349" t="inlineStr">
        <is>
          <t>PENDENTE</t>
        </is>
      </c>
    </row>
    <row r="1573" ht="15" customHeight="1" s="290">
      <c r="A1573" s="295" t="inlineStr">
        <is>
          <t>TETEU</t>
        </is>
      </c>
      <c r="B1573" s="295" t="inlineStr">
        <is>
          <t>AGUA</t>
        </is>
      </c>
      <c r="C1573" s="295" t="inlineStr">
        <is>
          <t>T-666</t>
        </is>
      </c>
      <c r="D1573" s="334" t="inlineStr">
        <is>
          <t>PI 104</t>
        </is>
      </c>
      <c r="E1573" s="334" t="inlineStr">
        <is>
          <t>PI 105</t>
        </is>
      </c>
      <c r="F1573" s="334" t="n">
        <v>0.22</v>
      </c>
      <c r="G1573" s="334" t="inlineStr">
        <is>
          <t>200</t>
        </is>
      </c>
      <c r="H1573" s="334" t="inlineStr">
        <is>
          <t>Tubo PVC</t>
        </is>
      </c>
      <c r="I1573" s="340" t="n">
        <v>0.6</v>
      </c>
      <c r="J1573" s="334" t="n">
        <v>0.11</v>
      </c>
      <c r="K1573" s="334" t="n">
        <v>6.135455</v>
      </c>
      <c r="L1573" s="334" t="inlineStr">
        <is>
          <t>PENDENTE</t>
        </is>
      </c>
    </row>
    <row r="1574" ht="15" customHeight="1" s="290">
      <c r="A1574" s="296" t="inlineStr">
        <is>
          <t>TETEU</t>
        </is>
      </c>
      <c r="B1574" s="296" t="inlineStr">
        <is>
          <t>AGUA</t>
        </is>
      </c>
      <c r="C1574" s="296" t="inlineStr">
        <is>
          <t>T-667</t>
        </is>
      </c>
      <c r="D1574" s="349" t="inlineStr">
        <is>
          <t>PI 112</t>
        </is>
      </c>
      <c r="E1574" s="349" t="inlineStr">
        <is>
          <t>PI 248</t>
        </is>
      </c>
      <c r="F1574" s="349" t="n">
        <v>0.33</v>
      </c>
      <c r="G1574" s="349" t="inlineStr">
        <is>
          <t>200</t>
        </is>
      </c>
      <c r="H1574" s="349" t="inlineStr">
        <is>
          <t>Tubo PVC</t>
        </is>
      </c>
      <c r="I1574" s="345" t="n">
        <v>1.28</v>
      </c>
      <c r="J1574" s="349" t="n">
        <v>0.34</v>
      </c>
      <c r="K1574" s="349" t="n">
        <v>11.196364</v>
      </c>
      <c r="L1574" s="349" t="inlineStr">
        <is>
          <t>PENDENTE</t>
        </is>
      </c>
    </row>
    <row r="1575" ht="15" customHeight="1" s="290">
      <c r="A1575" s="295" t="inlineStr">
        <is>
          <t>TETEU</t>
        </is>
      </c>
      <c r="B1575" s="295" t="inlineStr">
        <is>
          <t>AGUA</t>
        </is>
      </c>
      <c r="C1575" s="295" t="inlineStr">
        <is>
          <t>T-668</t>
        </is>
      </c>
      <c r="D1575" s="334" t="inlineStr">
        <is>
          <t>PI 262</t>
        </is>
      </c>
      <c r="E1575" s="334" t="inlineStr">
        <is>
          <t>PI 263</t>
        </is>
      </c>
      <c r="F1575" s="334" t="n">
        <v>0.26</v>
      </c>
      <c r="G1575" s="334" t="inlineStr">
        <is>
          <t>200</t>
        </is>
      </c>
      <c r="H1575" s="334" t="inlineStr">
        <is>
          <t>Tubo PVC</t>
        </is>
      </c>
      <c r="I1575" s="340" t="n">
        <v>0.6</v>
      </c>
      <c r="J1575" s="334" t="n">
        <v>0.12</v>
      </c>
      <c r="K1575" s="334" t="n">
        <v>2.571538</v>
      </c>
      <c r="L1575" s="334" t="inlineStr">
        <is>
          <t>PENDENTE</t>
        </is>
      </c>
    </row>
    <row r="1576" ht="15" customHeight="1" s="290">
      <c r="A1576" s="296" t="inlineStr">
        <is>
          <t>TETEU</t>
        </is>
      </c>
      <c r="B1576" s="296" t="inlineStr">
        <is>
          <t>AGUA</t>
        </is>
      </c>
      <c r="C1576" s="296" t="inlineStr">
        <is>
          <t>T-669</t>
        </is>
      </c>
      <c r="D1576" s="349" t="inlineStr">
        <is>
          <t>PV 09</t>
        </is>
      </c>
      <c r="E1576" s="349" t="inlineStr">
        <is>
          <t>PI 268</t>
        </is>
      </c>
      <c r="F1576" s="349" t="n">
        <v>0.23</v>
      </c>
      <c r="G1576" s="349" t="inlineStr">
        <is>
          <t>200</t>
        </is>
      </c>
      <c r="H1576" s="349" t="inlineStr">
        <is>
          <t>Tubo PVC</t>
        </is>
      </c>
      <c r="I1576" s="345" t="n">
        <v>0.6</v>
      </c>
      <c r="J1576" s="349" t="n">
        <v>0.11</v>
      </c>
      <c r="K1576" s="349" t="n">
        <v>8.611739</v>
      </c>
      <c r="L1576" s="349" t="inlineStr">
        <is>
          <t>PENDENTE</t>
        </is>
      </c>
    </row>
    <row r="1577" ht="15" customHeight="1" s="290">
      <c r="A1577" s="295" t="inlineStr">
        <is>
          <t>TETEU</t>
        </is>
      </c>
      <c r="B1577" s="295" t="inlineStr">
        <is>
          <t>AGUA</t>
        </is>
      </c>
      <c r="C1577" s="295" t="inlineStr">
        <is>
          <t>T-670</t>
        </is>
      </c>
      <c r="D1577" s="334" t="inlineStr">
        <is>
          <t>PI 266</t>
        </is>
      </c>
      <c r="E1577" s="334" t="inlineStr">
        <is>
          <t>PI 267</t>
        </is>
      </c>
      <c r="F1577" s="334" t="n">
        <v>0.28</v>
      </c>
      <c r="G1577" s="334" t="inlineStr">
        <is>
          <t>200</t>
        </is>
      </c>
      <c r="H1577" s="334" t="inlineStr">
        <is>
          <t>Tubo PVC</t>
        </is>
      </c>
      <c r="I1577" s="340" t="n">
        <v>0.6</v>
      </c>
      <c r="J1577" s="334" t="n">
        <v>0.13</v>
      </c>
      <c r="K1577" s="334" t="n">
        <v>8.130357</v>
      </c>
      <c r="L1577" s="334" t="inlineStr">
        <is>
          <t>PENDENTE</t>
        </is>
      </c>
    </row>
    <row r="1578" ht="15" customHeight="1" s="290">
      <c r="A1578" s="296" t="inlineStr">
        <is>
          <t>TETEU</t>
        </is>
      </c>
      <c r="B1578" s="296" t="inlineStr">
        <is>
          <t>AGUA</t>
        </is>
      </c>
      <c r="C1578" s="296" t="inlineStr">
        <is>
          <t>T-671</t>
        </is>
      </c>
      <c r="D1578" s="349" t="inlineStr">
        <is>
          <t>PV 14</t>
        </is>
      </c>
      <c r="E1578" s="349" t="inlineStr">
        <is>
          <t>PV 13</t>
        </is>
      </c>
      <c r="F1578" s="349" t="n">
        <v>0.35</v>
      </c>
      <c r="G1578" s="349" t="inlineStr">
        <is>
          <t>200</t>
        </is>
      </c>
      <c r="H1578" s="349" t="inlineStr">
        <is>
          <t>Tubo PVC</t>
        </is>
      </c>
      <c r="I1578" s="345" t="n">
        <v>0.5</v>
      </c>
      <c r="J1578" s="349" t="n">
        <v>0.14</v>
      </c>
      <c r="K1578" s="349" t="n">
        <v>11.270286</v>
      </c>
      <c r="L1578" s="349" t="inlineStr">
        <is>
          <t>PENDENTE</t>
        </is>
      </c>
    </row>
    <row r="1579" ht="15" customHeight="1" s="290">
      <c r="A1579" s="295" t="inlineStr">
        <is>
          <t>TETEU</t>
        </is>
      </c>
      <c r="B1579" s="295" t="inlineStr">
        <is>
          <t>AGUA</t>
        </is>
      </c>
      <c r="C1579" s="295" t="inlineStr">
        <is>
          <t>T-672</t>
        </is>
      </c>
      <c r="D1579" s="334" t="inlineStr">
        <is>
          <t>PI 166</t>
        </is>
      </c>
      <c r="E1579" s="334" t="inlineStr">
        <is>
          <t>PI 121</t>
        </is>
      </c>
      <c r="F1579" s="334" t="n">
        <v>0.21</v>
      </c>
      <c r="G1579" s="334" t="inlineStr">
        <is>
          <t>200</t>
        </is>
      </c>
      <c r="H1579" s="334" t="inlineStr">
        <is>
          <t>Tubo PVC</t>
        </is>
      </c>
      <c r="I1579" s="340" t="n">
        <v>0.6</v>
      </c>
      <c r="J1579" s="334" t="n">
        <v>0.1</v>
      </c>
      <c r="K1579" s="334" t="n">
        <v>81.922381</v>
      </c>
      <c r="L1579" s="334" t="inlineStr">
        <is>
          <t>PENDENTE</t>
        </is>
      </c>
    </row>
    <row r="1580" ht="15" customHeight="1" s="290">
      <c r="A1580" s="296" t="inlineStr">
        <is>
          <t>TETEU</t>
        </is>
      </c>
      <c r="B1580" s="296" t="inlineStr">
        <is>
          <t>AGUA</t>
        </is>
      </c>
      <c r="C1580" s="296" t="inlineStr">
        <is>
          <t>T-673</t>
        </is>
      </c>
      <c r="D1580" s="349" t="inlineStr">
        <is>
          <t>PI 170</t>
        </is>
      </c>
      <c r="E1580" s="349" t="inlineStr">
        <is>
          <t>PI 121</t>
        </is>
      </c>
      <c r="F1580" s="349" t="n">
        <v>0.21</v>
      </c>
      <c r="G1580" s="349" t="inlineStr">
        <is>
          <t>200</t>
        </is>
      </c>
      <c r="H1580" s="349" t="inlineStr">
        <is>
          <t>Tubo PVC</t>
        </is>
      </c>
      <c r="I1580" s="345" t="n">
        <v>0.6</v>
      </c>
      <c r="J1580" s="349" t="n">
        <v>0.1</v>
      </c>
      <c r="K1580" s="349" t="n">
        <v>16.155238</v>
      </c>
      <c r="L1580" s="349" t="inlineStr">
        <is>
          <t>PENDENTE</t>
        </is>
      </c>
    </row>
    <row r="1581" ht="15" customHeight="1" s="290">
      <c r="A1581" s="295" t="inlineStr">
        <is>
          <t>TETEU</t>
        </is>
      </c>
      <c r="B1581" s="295" t="inlineStr">
        <is>
          <t>AGUA</t>
        </is>
      </c>
      <c r="C1581" s="295" t="inlineStr">
        <is>
          <t>T-674</t>
        </is>
      </c>
      <c r="D1581" s="334" t="inlineStr">
        <is>
          <t>PI 167</t>
        </is>
      </c>
      <c r="E1581" s="334" t="inlineStr">
        <is>
          <t>PI 121</t>
        </is>
      </c>
      <c r="F1581" s="334" t="n">
        <v>0.24</v>
      </c>
      <c r="G1581" s="334" t="inlineStr">
        <is>
          <t>200</t>
        </is>
      </c>
      <c r="H1581" s="334" t="inlineStr">
        <is>
          <t>Tubo PVC</t>
        </is>
      </c>
      <c r="I1581" s="340" t="n">
        <v>0.6</v>
      </c>
      <c r="J1581" s="334" t="n">
        <v>0.12</v>
      </c>
      <c r="K1581" s="334" t="n">
        <v>51.000833</v>
      </c>
      <c r="L1581" s="334" t="inlineStr">
        <is>
          <t>PENDENTE</t>
        </is>
      </c>
    </row>
    <row r="1582" ht="15" customHeight="1" s="290">
      <c r="A1582" s="296" t="inlineStr">
        <is>
          <t>TETEU</t>
        </is>
      </c>
      <c r="B1582" s="296" t="inlineStr">
        <is>
          <t>AGUA</t>
        </is>
      </c>
      <c r="C1582" s="296" t="inlineStr">
        <is>
          <t>T-675</t>
        </is>
      </c>
      <c r="D1582" s="349" t="inlineStr">
        <is>
          <t>PV 32</t>
        </is>
      </c>
      <c r="E1582" s="349" t="inlineStr">
        <is>
          <t>PI 214</t>
        </is>
      </c>
      <c r="F1582" s="349" t="n">
        <v>4.01</v>
      </c>
      <c r="G1582" s="349" t="inlineStr">
        <is>
          <t>200</t>
        </is>
      </c>
      <c r="H1582" s="349" t="inlineStr">
        <is>
          <t>Tubo PVC</t>
        </is>
      </c>
      <c r="I1582" s="345" t="n">
        <v>0.6</v>
      </c>
      <c r="J1582" s="349" t="n">
        <v>1.92</v>
      </c>
      <c r="K1582" s="349" t="n">
        <v>2.585262</v>
      </c>
      <c r="L1582" s="349" t="inlineStr">
        <is>
          <t>PENDENTE</t>
        </is>
      </c>
    </row>
    <row r="1583" ht="15" customHeight="1" s="290">
      <c r="A1583" s="295" t="inlineStr">
        <is>
          <t>TETEU</t>
        </is>
      </c>
      <c r="B1583" s="295" t="inlineStr">
        <is>
          <t>AGUA</t>
        </is>
      </c>
      <c r="C1583" s="295" t="inlineStr">
        <is>
          <t>T-676</t>
        </is>
      </c>
      <c r="D1583" s="334" t="inlineStr">
        <is>
          <t>PI 184</t>
        </is>
      </c>
      <c r="E1583" s="334" t="inlineStr">
        <is>
          <t>PI 183</t>
        </is>
      </c>
      <c r="F1583" s="334" t="n">
        <v>1.63</v>
      </c>
      <c r="G1583" s="334" t="inlineStr">
        <is>
          <t>200</t>
        </is>
      </c>
      <c r="H1583" s="334" t="inlineStr">
        <is>
          <t>Tubo PVC</t>
        </is>
      </c>
      <c r="I1583" s="340" t="n">
        <v>0.6</v>
      </c>
      <c r="J1583" s="334" t="n">
        <v>0.78</v>
      </c>
      <c r="K1583" s="334" t="n">
        <v>1.805092</v>
      </c>
      <c r="L1583" s="334" t="inlineStr">
        <is>
          <t>PENDENTE</t>
        </is>
      </c>
    </row>
    <row r="1584" ht="15" customHeight="1" s="290">
      <c r="A1584" s="296" t="inlineStr">
        <is>
          <t>TETEU</t>
        </is>
      </c>
      <c r="B1584" s="296" t="inlineStr">
        <is>
          <t>AGUA</t>
        </is>
      </c>
      <c r="C1584" s="296" t="inlineStr">
        <is>
          <t>T-677</t>
        </is>
      </c>
      <c r="D1584" s="349" t="inlineStr">
        <is>
          <t>PV 19</t>
        </is>
      </c>
      <c r="E1584" s="349" t="inlineStr">
        <is>
          <t>PV 18</t>
        </is>
      </c>
      <c r="F1584" s="349" t="n">
        <v>0.66</v>
      </c>
      <c r="G1584" s="349" t="inlineStr">
        <is>
          <t>200</t>
        </is>
      </c>
      <c r="H1584" s="349" t="inlineStr">
        <is>
          <t>Tubo PVC</t>
        </is>
      </c>
      <c r="I1584" s="345" t="n">
        <v>0.6</v>
      </c>
      <c r="J1584" s="349" t="n">
        <v>0.32</v>
      </c>
      <c r="K1584" s="349" t="n">
        <v>2.441364</v>
      </c>
      <c r="L1584" s="349" t="inlineStr">
        <is>
          <t>PENDENTE</t>
        </is>
      </c>
    </row>
    <row r="1585" ht="15" customHeight="1" s="290">
      <c r="A1585" s="295" t="inlineStr">
        <is>
          <t>TETEU</t>
        </is>
      </c>
      <c r="B1585" s="295" t="inlineStr">
        <is>
          <t>AGUA</t>
        </is>
      </c>
      <c r="C1585" s="295" t="inlineStr">
        <is>
          <t>T-678</t>
        </is>
      </c>
      <c r="D1585" s="334" t="inlineStr">
        <is>
          <t>PI 235</t>
        </is>
      </c>
      <c r="E1585" s="334" t="inlineStr">
        <is>
          <t>PI 179</t>
        </is>
      </c>
      <c r="F1585" s="334" t="n">
        <v>1.15</v>
      </c>
      <c r="G1585" s="334" t="inlineStr">
        <is>
          <t>200</t>
        </is>
      </c>
      <c r="H1585" s="334" t="inlineStr">
        <is>
          <t>Tubo PVC</t>
        </is>
      </c>
      <c r="I1585" s="340" t="n">
        <v>0.6</v>
      </c>
      <c r="J1585" s="334" t="n">
        <v>0.55</v>
      </c>
      <c r="K1585" s="334" t="n">
        <v>4.847391</v>
      </c>
      <c r="L1585" s="334" t="inlineStr">
        <is>
          <t>PENDENTE</t>
        </is>
      </c>
    </row>
    <row r="1586" ht="15" customHeight="1" s="290">
      <c r="A1586" s="296" t="inlineStr">
        <is>
          <t>TETEU</t>
        </is>
      </c>
      <c r="B1586" s="296" t="inlineStr">
        <is>
          <t>AGUA</t>
        </is>
      </c>
      <c r="C1586" s="296" t="inlineStr">
        <is>
          <t>T-679</t>
        </is>
      </c>
      <c r="D1586" s="349" t="inlineStr">
        <is>
          <t>PI 192</t>
        </is>
      </c>
      <c r="E1586" s="349" t="inlineStr">
        <is>
          <t>PV 23</t>
        </is>
      </c>
      <c r="F1586" s="349" t="n">
        <v>0.71</v>
      </c>
      <c r="G1586" s="349" t="inlineStr">
        <is>
          <t>200</t>
        </is>
      </c>
      <c r="H1586" s="349" t="inlineStr">
        <is>
          <t>Tubo PVC</t>
        </is>
      </c>
      <c r="I1586" s="345" t="n">
        <v>0.6</v>
      </c>
      <c r="J1586" s="349" t="n">
        <v>0.34</v>
      </c>
      <c r="K1586" s="349" t="n">
        <v>5.87</v>
      </c>
      <c r="L1586" s="349" t="inlineStr">
        <is>
          <t>PENDENTE</t>
        </is>
      </c>
    </row>
    <row r="1587" ht="15" customHeight="1" s="290">
      <c r="A1587" s="295" t="inlineStr">
        <is>
          <t>TETEU</t>
        </is>
      </c>
      <c r="B1587" s="295" t="inlineStr">
        <is>
          <t>AGUA</t>
        </is>
      </c>
      <c r="C1587" s="295" t="inlineStr">
        <is>
          <t>T-680</t>
        </is>
      </c>
      <c r="D1587" s="334" t="inlineStr">
        <is>
          <t>PI 107</t>
        </is>
      </c>
      <c r="E1587" s="334" t="inlineStr">
        <is>
          <t>PI 106</t>
        </is>
      </c>
      <c r="F1587" s="334" t="n">
        <v>0.23</v>
      </c>
      <c r="G1587" s="334" t="inlineStr">
        <is>
          <t>200</t>
        </is>
      </c>
      <c r="H1587" s="334" t="inlineStr">
        <is>
          <t>Tubo PVC</t>
        </is>
      </c>
      <c r="I1587" s="340" t="n">
        <v>0.6</v>
      </c>
      <c r="J1587" s="334" t="n">
        <v>0.11</v>
      </c>
      <c r="K1587" s="334" t="n">
        <v>5.480435</v>
      </c>
      <c r="L1587" s="334" t="inlineStr">
        <is>
          <t>PENDENTE</t>
        </is>
      </c>
    </row>
    <row r="1588" ht="15" customHeight="1" s="290">
      <c r="A1588" s="296" t="inlineStr">
        <is>
          <t>TETEU</t>
        </is>
      </c>
      <c r="B1588" s="296" t="inlineStr">
        <is>
          <t>AGUA</t>
        </is>
      </c>
      <c r="C1588" s="296" t="inlineStr">
        <is>
          <t>T-681</t>
        </is>
      </c>
      <c r="D1588" s="349" t="inlineStr">
        <is>
          <t>PI 115</t>
        </is>
      </c>
      <c r="E1588" s="349" t="inlineStr">
        <is>
          <t>PI 116</t>
        </is>
      </c>
      <c r="F1588" s="349" t="n">
        <v>0.61</v>
      </c>
      <c r="G1588" s="349" t="inlineStr">
        <is>
          <t>200</t>
        </is>
      </c>
      <c r="H1588" s="349" t="inlineStr">
        <is>
          <t>Tubo PVC</t>
        </is>
      </c>
      <c r="I1588" s="345" t="n">
        <v>0.6</v>
      </c>
      <c r="J1588" s="349" t="n">
        <v>0.29</v>
      </c>
      <c r="K1588" s="349" t="n">
        <v>2.890656</v>
      </c>
      <c r="L1588" s="349" t="inlineStr">
        <is>
          <t>PENDENTE</t>
        </is>
      </c>
    </row>
    <row r="1589" ht="15" customHeight="1" s="290">
      <c r="A1589" s="295" t="inlineStr">
        <is>
          <t>TETEU</t>
        </is>
      </c>
      <c r="B1589" s="295" t="inlineStr">
        <is>
          <t>AGUA</t>
        </is>
      </c>
      <c r="C1589" s="295" t="inlineStr">
        <is>
          <t>T-682</t>
        </is>
      </c>
      <c r="D1589" s="334" t="inlineStr">
        <is>
          <t>PV 12</t>
        </is>
      </c>
      <c r="E1589" s="334" t="inlineStr">
        <is>
          <t>PI 271</t>
        </is>
      </c>
      <c r="F1589" s="334" t="n">
        <v>0.92</v>
      </c>
      <c r="G1589" s="334" t="inlineStr">
        <is>
          <t>200</t>
        </is>
      </c>
      <c r="H1589" s="334" t="inlineStr">
        <is>
          <t>Tubo PVC</t>
        </is>
      </c>
      <c r="I1589" s="340" t="n">
        <v>0.6</v>
      </c>
      <c r="J1589" s="334" t="n">
        <v>0.44</v>
      </c>
      <c r="K1589" s="334" t="n">
        <v>0.687065</v>
      </c>
      <c r="L1589" s="334" t="inlineStr">
        <is>
          <t>PENDENTE</t>
        </is>
      </c>
    </row>
    <row r="1590" ht="15" customHeight="1" s="290">
      <c r="A1590" s="296" t="inlineStr">
        <is>
          <t>TETEU</t>
        </is>
      </c>
      <c r="B1590" s="296" t="inlineStr">
        <is>
          <t>AGUA</t>
        </is>
      </c>
      <c r="C1590" s="296" t="inlineStr">
        <is>
          <t>T-683</t>
        </is>
      </c>
      <c r="D1590" s="349" t="inlineStr">
        <is>
          <t>PI 104</t>
        </is>
      </c>
      <c r="E1590" s="349" t="inlineStr">
        <is>
          <t>PI 103</t>
        </is>
      </c>
      <c r="F1590" s="349" t="n">
        <v>0.65</v>
      </c>
      <c r="G1590" s="349" t="inlineStr">
        <is>
          <t>200</t>
        </is>
      </c>
      <c r="H1590" s="349" t="inlineStr">
        <is>
          <t>Tubo PVC</t>
        </is>
      </c>
      <c r="I1590" s="345" t="n">
        <v>0.6</v>
      </c>
      <c r="J1590" s="349" t="n">
        <v>0.31</v>
      </c>
      <c r="K1590" s="349" t="n">
        <v>2.181538</v>
      </c>
      <c r="L1590" s="349" t="inlineStr">
        <is>
          <t>PENDENTE</t>
        </is>
      </c>
    </row>
    <row r="1591" ht="15" customHeight="1" s="290">
      <c r="A1591" s="295" t="inlineStr">
        <is>
          <t>TETEU</t>
        </is>
      </c>
      <c r="B1591" s="295" t="inlineStr">
        <is>
          <t>AGUA</t>
        </is>
      </c>
      <c r="C1591" s="295" t="inlineStr">
        <is>
          <t>T-684</t>
        </is>
      </c>
      <c r="D1591" s="334" t="inlineStr">
        <is>
          <t>PI 165</t>
        </is>
      </c>
      <c r="E1591" s="334" t="inlineStr">
        <is>
          <t>PI 164</t>
        </is>
      </c>
      <c r="F1591" s="334" t="n">
        <v>1.58</v>
      </c>
      <c r="G1591" s="334" t="inlineStr">
        <is>
          <t>200</t>
        </is>
      </c>
      <c r="H1591" s="334" t="inlineStr">
        <is>
          <t>Tubo PVC</t>
        </is>
      </c>
      <c r="I1591" s="340" t="n">
        <v>0.6</v>
      </c>
      <c r="J1591" s="334" t="n">
        <v>0.76</v>
      </c>
      <c r="K1591" s="334" t="n">
        <v>2.567532</v>
      </c>
      <c r="L1591" s="334" t="inlineStr">
        <is>
          <t>PENDENTE</t>
        </is>
      </c>
    </row>
    <row r="1592" ht="15" customHeight="1" s="290">
      <c r="A1592" s="296" t="inlineStr">
        <is>
          <t>TETEU</t>
        </is>
      </c>
      <c r="B1592" s="296" t="inlineStr">
        <is>
          <t>AGUA</t>
        </is>
      </c>
      <c r="C1592" s="296" t="inlineStr">
        <is>
          <t>T-685</t>
        </is>
      </c>
      <c r="D1592" s="349" t="inlineStr">
        <is>
          <t>PI 153</t>
        </is>
      </c>
      <c r="E1592" s="349" t="inlineStr">
        <is>
          <t>PI 146</t>
        </is>
      </c>
      <c r="F1592" s="349" t="n">
        <v>1.15</v>
      </c>
      <c r="G1592" s="349" t="inlineStr">
        <is>
          <t>200</t>
        </is>
      </c>
      <c r="H1592" s="349" t="inlineStr">
        <is>
          <t>Tubo PVC</t>
        </is>
      </c>
      <c r="I1592" s="345" t="n">
        <v>0.6</v>
      </c>
      <c r="J1592" s="349" t="n">
        <v>0.55</v>
      </c>
      <c r="K1592" s="349" t="n">
        <v>0.438348</v>
      </c>
      <c r="L1592" s="349" t="inlineStr">
        <is>
          <t>PENDENTE</t>
        </is>
      </c>
    </row>
    <row r="1593" ht="15" customHeight="1" s="290">
      <c r="A1593" s="295" t="inlineStr">
        <is>
          <t>TETEU</t>
        </is>
      </c>
      <c r="B1593" s="295" t="inlineStr">
        <is>
          <t>AGUA</t>
        </is>
      </c>
      <c r="C1593" s="295" t="inlineStr">
        <is>
          <t>T-686</t>
        </is>
      </c>
      <c r="D1593" s="334" t="inlineStr">
        <is>
          <t>PI 146</t>
        </is>
      </c>
      <c r="E1593" s="334" t="inlineStr">
        <is>
          <t>PI 145</t>
        </is>
      </c>
      <c r="F1593" s="334" t="n">
        <v>2.05</v>
      </c>
      <c r="G1593" s="334" t="inlineStr">
        <is>
          <t>200</t>
        </is>
      </c>
      <c r="H1593" s="334" t="inlineStr">
        <is>
          <t>Tubo PVC</t>
        </is>
      </c>
      <c r="I1593" s="340" t="n">
        <v>0.6</v>
      </c>
      <c r="J1593" s="334" t="n">
        <v>0.98</v>
      </c>
      <c r="K1593" s="334" t="n">
        <v>3.03639</v>
      </c>
      <c r="L1593" s="334" t="inlineStr">
        <is>
          <t>PENDENTE</t>
        </is>
      </c>
    </row>
    <row r="1594" ht="15" customHeight="1" s="290">
      <c r="A1594" s="296" t="inlineStr">
        <is>
          <t>TETEU</t>
        </is>
      </c>
      <c r="B1594" s="296" t="inlineStr">
        <is>
          <t>AGUA</t>
        </is>
      </c>
      <c r="C1594" s="296" t="inlineStr">
        <is>
          <t>T-687</t>
        </is>
      </c>
      <c r="D1594" s="349" t="inlineStr">
        <is>
          <t>PI 173</t>
        </is>
      </c>
      <c r="E1594" s="349" t="inlineStr">
        <is>
          <t>PI 158</t>
        </is>
      </c>
      <c r="F1594" s="349" t="n">
        <v>4.33</v>
      </c>
      <c r="G1594" s="349" t="inlineStr">
        <is>
          <t>200</t>
        </is>
      </c>
      <c r="H1594" s="349" t="inlineStr">
        <is>
          <t>Tubo PVC</t>
        </is>
      </c>
      <c r="I1594" s="345" t="n">
        <v>0.6</v>
      </c>
      <c r="J1594" s="349" t="n">
        <v>2.08</v>
      </c>
      <c r="K1594" s="349" t="n">
        <v>8.494111</v>
      </c>
      <c r="L1594" s="349" t="inlineStr">
        <is>
          <t>PENDENTE</t>
        </is>
      </c>
    </row>
    <row r="1595" ht="15" customHeight="1" s="290">
      <c r="A1595" s="295" t="inlineStr">
        <is>
          <t>TETEU</t>
        </is>
      </c>
      <c r="B1595" s="295" t="inlineStr">
        <is>
          <t>AGUA</t>
        </is>
      </c>
      <c r="C1595" s="295" t="inlineStr">
        <is>
          <t>T-688</t>
        </is>
      </c>
      <c r="D1595" s="334" t="inlineStr">
        <is>
          <t>PI 160</t>
        </is>
      </c>
      <c r="E1595" s="334" t="inlineStr">
        <is>
          <t>PI 131</t>
        </is>
      </c>
      <c r="F1595" s="334" t="n">
        <v>2.33</v>
      </c>
      <c r="G1595" s="334" t="inlineStr">
        <is>
          <t>200</t>
        </is>
      </c>
      <c r="H1595" s="334" t="inlineStr">
        <is>
          <t>Tubo PVC</t>
        </is>
      </c>
      <c r="I1595" s="340" t="n">
        <v>1.7</v>
      </c>
      <c r="J1595" s="334" t="n">
        <v>3.17</v>
      </c>
      <c r="K1595" s="334" t="n">
        <v>7.440773</v>
      </c>
      <c r="L1595" s="334" t="inlineStr">
        <is>
          <t>PENDENTE</t>
        </is>
      </c>
    </row>
    <row r="1596" ht="15" customHeight="1" s="290">
      <c r="A1596" s="296" t="inlineStr">
        <is>
          <t>TETEU</t>
        </is>
      </c>
      <c r="B1596" s="296" t="inlineStr">
        <is>
          <t>AGUA</t>
        </is>
      </c>
      <c r="C1596" s="296" t="inlineStr">
        <is>
          <t>T-689</t>
        </is>
      </c>
      <c r="D1596" s="349" t="inlineStr">
        <is>
          <t>PI 214</t>
        </is>
      </c>
      <c r="E1596" s="349" t="inlineStr">
        <is>
          <t>PI 213</t>
        </is>
      </c>
      <c r="F1596" s="349" t="n">
        <v>0.92</v>
      </c>
      <c r="G1596" s="349" t="inlineStr">
        <is>
          <t>200</t>
        </is>
      </c>
      <c r="H1596" s="349" t="inlineStr">
        <is>
          <t>Tubo PVC</t>
        </is>
      </c>
      <c r="I1596" s="345" t="n">
        <v>0.6</v>
      </c>
      <c r="J1596" s="349" t="n">
        <v>0.44</v>
      </c>
      <c r="K1596" s="349" t="n">
        <v>2.354239</v>
      </c>
      <c r="L1596" s="349" t="inlineStr">
        <is>
          <t>PENDENTE</t>
        </is>
      </c>
    </row>
    <row r="1597" ht="15" customHeight="1" s="290">
      <c r="A1597" s="295" t="inlineStr">
        <is>
          <t>TETEU</t>
        </is>
      </c>
      <c r="B1597" s="295" t="inlineStr">
        <is>
          <t>AGUA</t>
        </is>
      </c>
      <c r="C1597" s="295" t="inlineStr">
        <is>
          <t>T-690</t>
        </is>
      </c>
      <c r="D1597" s="334" t="inlineStr">
        <is>
          <t>PI 119</t>
        </is>
      </c>
      <c r="E1597" s="334" t="inlineStr">
        <is>
          <t>PI 122</t>
        </is>
      </c>
      <c r="F1597" s="334" t="n">
        <v>0.36</v>
      </c>
      <c r="G1597" s="334" t="inlineStr">
        <is>
          <t>200</t>
        </is>
      </c>
      <c r="H1597" s="334" t="inlineStr">
        <is>
          <t>Tubo PVC</t>
        </is>
      </c>
      <c r="I1597" s="340" t="n">
        <v>0.6</v>
      </c>
      <c r="J1597" s="334" t="n">
        <v>0.17</v>
      </c>
      <c r="K1597" s="334" t="n">
        <v>36.327778</v>
      </c>
      <c r="L1597" s="334" t="inlineStr">
        <is>
          <t>PENDENTE</t>
        </is>
      </c>
    </row>
    <row r="1598" ht="15" customHeight="1" s="290">
      <c r="A1598" s="296" t="inlineStr">
        <is>
          <t>TETEU</t>
        </is>
      </c>
      <c r="B1598" s="296" t="inlineStr">
        <is>
          <t>AGUA</t>
        </is>
      </c>
      <c r="C1598" s="296" t="inlineStr">
        <is>
          <t>T-691</t>
        </is>
      </c>
      <c r="D1598" s="349" t="inlineStr">
        <is>
          <t>PV 34</t>
        </is>
      </c>
      <c r="E1598" s="349" t="inlineStr">
        <is>
          <t>PV 33</t>
        </is>
      </c>
      <c r="F1598" s="349" t="n">
        <v>1.26</v>
      </c>
      <c r="G1598" s="349" t="inlineStr">
        <is>
          <t>200</t>
        </is>
      </c>
      <c r="H1598" s="349" t="inlineStr">
        <is>
          <t>Tubo PVC</t>
        </is>
      </c>
      <c r="I1598" s="345" t="n">
        <v>0.6</v>
      </c>
      <c r="J1598" s="349" t="n">
        <v>0.6</v>
      </c>
      <c r="K1598" s="349" t="n">
        <v>13.708254</v>
      </c>
      <c r="L1598" s="349" t="inlineStr">
        <is>
          <t>PENDENTE</t>
        </is>
      </c>
    </row>
    <row r="1599" ht="15" customHeight="1" s="290">
      <c r="A1599" s="295" t="inlineStr">
        <is>
          <t>TETEU</t>
        </is>
      </c>
      <c r="B1599" s="295" t="inlineStr">
        <is>
          <t>AGUA</t>
        </is>
      </c>
      <c r="C1599" s="295" t="inlineStr">
        <is>
          <t>T-692</t>
        </is>
      </c>
      <c r="D1599" s="334" t="inlineStr">
        <is>
          <t>PV 34</t>
        </is>
      </c>
      <c r="E1599" s="334" t="inlineStr">
        <is>
          <t>PV 33</t>
        </is>
      </c>
      <c r="F1599" s="334" t="n">
        <v>0.63</v>
      </c>
      <c r="G1599" s="334" t="inlineStr">
        <is>
          <t>200</t>
        </is>
      </c>
      <c r="H1599" s="334" t="inlineStr">
        <is>
          <t>Tubo PVC</t>
        </is>
      </c>
      <c r="I1599" s="340" t="n">
        <v>0.6</v>
      </c>
      <c r="J1599" s="334" t="n">
        <v>0.3</v>
      </c>
      <c r="K1599" s="334" t="n">
        <v>27.416508</v>
      </c>
      <c r="L1599" s="334" t="inlineStr">
        <is>
          <t>PENDENTE</t>
        </is>
      </c>
    </row>
    <row r="1600" ht="15" customHeight="1" s="290">
      <c r="A1600" s="296" t="inlineStr">
        <is>
          <t>TETEU</t>
        </is>
      </c>
      <c r="B1600" s="296" t="inlineStr">
        <is>
          <t>AGUA</t>
        </is>
      </c>
      <c r="C1600" s="296" t="inlineStr">
        <is>
          <t>T-693</t>
        </is>
      </c>
      <c r="D1600" s="349" t="inlineStr">
        <is>
          <t>PI 270</t>
        </is>
      </c>
      <c r="E1600" s="349" t="inlineStr">
        <is>
          <t>PI 268</t>
        </is>
      </c>
      <c r="F1600" s="349" t="n">
        <v>1.05</v>
      </c>
      <c r="G1600" s="349" t="inlineStr">
        <is>
          <t>200</t>
        </is>
      </c>
      <c r="H1600" s="349" t="inlineStr">
        <is>
          <t>Tubo PVC</t>
        </is>
      </c>
      <c r="I1600" s="345" t="n">
        <v>0.6</v>
      </c>
      <c r="J1600" s="349" t="n">
        <v>0.5</v>
      </c>
      <c r="K1600" s="349" t="n">
        <v>3.450381</v>
      </c>
      <c r="L1600" s="349" t="inlineStr">
        <is>
          <t>PENDENTE</t>
        </is>
      </c>
    </row>
    <row r="1601" ht="15" customHeight="1" s="290">
      <c r="A1601" s="295" t="inlineStr">
        <is>
          <t>TETEU</t>
        </is>
      </c>
      <c r="B1601" s="295" t="inlineStr">
        <is>
          <t>AGUA</t>
        </is>
      </c>
      <c r="C1601" s="295" t="inlineStr">
        <is>
          <t>T-694</t>
        </is>
      </c>
      <c r="D1601" s="334" t="inlineStr">
        <is>
          <t>PI 213</t>
        </is>
      </c>
      <c r="E1601" s="334" t="inlineStr">
        <is>
          <t>PI 214</t>
        </is>
      </c>
      <c r="F1601" s="334" t="n">
        <v>0.54</v>
      </c>
      <c r="G1601" s="334" t="inlineStr">
        <is>
          <t>200</t>
        </is>
      </c>
      <c r="H1601" s="334" t="inlineStr">
        <is>
          <t>Tubo PVC</t>
        </is>
      </c>
      <c r="I1601" s="340" t="n">
        <v>0.6</v>
      </c>
      <c r="J1601" s="334" t="n">
        <v>0.26</v>
      </c>
      <c r="K1601" s="334" t="n">
        <v>4.010926</v>
      </c>
      <c r="L1601" s="334" t="inlineStr">
        <is>
          <t>PENDENTE</t>
        </is>
      </c>
    </row>
    <row r="1602" ht="15" customHeight="1" s="290">
      <c r="A1602" s="296" t="inlineStr">
        <is>
          <t>TETEU</t>
        </is>
      </c>
      <c r="B1602" s="296" t="inlineStr">
        <is>
          <t>AGUA</t>
        </is>
      </c>
      <c r="C1602" s="296" t="inlineStr">
        <is>
          <t>T-695</t>
        </is>
      </c>
      <c r="D1602" s="349" t="inlineStr">
        <is>
          <t>PI 213</t>
        </is>
      </c>
      <c r="E1602" s="349" t="inlineStr">
        <is>
          <t>PV 33</t>
        </is>
      </c>
      <c r="F1602" s="349" t="n">
        <v>0.38</v>
      </c>
      <c r="G1602" s="349" t="inlineStr">
        <is>
          <t>200</t>
        </is>
      </c>
      <c r="H1602" s="349" t="inlineStr">
        <is>
          <t>Tubo PVC</t>
        </is>
      </c>
      <c r="I1602" s="345" t="n">
        <v>0.6</v>
      </c>
      <c r="J1602" s="349" t="n">
        <v>0.18</v>
      </c>
      <c r="K1602" s="349" t="n">
        <v>56.632368</v>
      </c>
      <c r="L1602" s="349" t="inlineStr">
        <is>
          <t>PENDENTE</t>
        </is>
      </c>
    </row>
    <row r="1603" ht="15" customHeight="1" s="290">
      <c r="A1603" s="295" t="inlineStr">
        <is>
          <t>TETEU</t>
        </is>
      </c>
      <c r="B1603" s="295" t="inlineStr">
        <is>
          <t>AGUA</t>
        </is>
      </c>
      <c r="C1603" s="295" t="inlineStr">
        <is>
          <t>T-696</t>
        </is>
      </c>
      <c r="D1603" s="334" t="inlineStr">
        <is>
          <t>PI 264</t>
        </is>
      </c>
      <c r="E1603" s="334" t="inlineStr">
        <is>
          <t>PI 263</t>
        </is>
      </c>
      <c r="F1603" s="334" t="n">
        <v>0.33</v>
      </c>
      <c r="G1603" s="334" t="inlineStr">
        <is>
          <t>200</t>
        </is>
      </c>
      <c r="H1603" s="334" t="inlineStr">
        <is>
          <t>Tubo PVC</t>
        </is>
      </c>
      <c r="I1603" s="340" t="n">
        <v>0.59</v>
      </c>
      <c r="J1603" s="334" t="n">
        <v>0.16</v>
      </c>
      <c r="K1603" s="334" t="n">
        <v>1.91</v>
      </c>
      <c r="L1603" s="334" t="inlineStr">
        <is>
          <t>PENDENTE</t>
        </is>
      </c>
    </row>
    <row r="1604" ht="15" customHeight="1" s="290">
      <c r="A1604" s="296" t="inlineStr">
        <is>
          <t>TETEU</t>
        </is>
      </c>
      <c r="B1604" s="296" t="inlineStr">
        <is>
          <t>AGUA</t>
        </is>
      </c>
      <c r="C1604" s="296" t="inlineStr">
        <is>
          <t>T-697</t>
        </is>
      </c>
      <c r="D1604" s="349" t="inlineStr">
        <is>
          <t>PI 214</t>
        </is>
      </c>
      <c r="E1604" s="349" t="inlineStr">
        <is>
          <t>PV 33</t>
        </is>
      </c>
      <c r="F1604" s="349" t="n">
        <v>0.4</v>
      </c>
      <c r="G1604" s="349" t="inlineStr">
        <is>
          <t>200</t>
        </is>
      </c>
      <c r="H1604" s="349" t="inlineStr">
        <is>
          <t>Tubo PVC</t>
        </is>
      </c>
      <c r="I1604" s="345" t="n">
        <v>0.6</v>
      </c>
      <c r="J1604" s="349" t="n">
        <v>0.19</v>
      </c>
      <c r="K1604" s="349" t="n">
        <v>48.386</v>
      </c>
      <c r="L1604" s="349" t="inlineStr">
        <is>
          <t>PENDENTE</t>
        </is>
      </c>
    </row>
    <row r="1605" ht="15" customHeight="1" s="290">
      <c r="A1605" s="295" t="inlineStr">
        <is>
          <t>TETEU</t>
        </is>
      </c>
      <c r="B1605" s="295" t="inlineStr">
        <is>
          <t>AGUA</t>
        </is>
      </c>
      <c r="C1605" s="295" t="inlineStr">
        <is>
          <t>T-698</t>
        </is>
      </c>
      <c r="D1605" s="334" t="inlineStr">
        <is>
          <t>PI 183</t>
        </is>
      </c>
      <c r="E1605" s="334" t="inlineStr">
        <is>
          <t>PI 184</t>
        </is>
      </c>
      <c r="F1605" s="334" t="n">
        <v>0.43</v>
      </c>
      <c r="G1605" s="334" t="inlineStr">
        <is>
          <t>200</t>
        </is>
      </c>
      <c r="H1605" s="334" t="inlineStr">
        <is>
          <t>Tubo PVC</t>
        </is>
      </c>
      <c r="I1605" s="340" t="n">
        <v>0.6</v>
      </c>
      <c r="J1605" s="334" t="n">
        <v>0.21</v>
      </c>
      <c r="K1605" s="334" t="n">
        <v>6.842558</v>
      </c>
      <c r="L1605" s="334" t="inlineStr">
        <is>
          <t>PENDENTE</t>
        </is>
      </c>
    </row>
    <row r="1606" ht="15" customHeight="1" s="290">
      <c r="A1606" s="296" t="inlineStr">
        <is>
          <t>TETEU</t>
        </is>
      </c>
      <c r="B1606" s="296" t="inlineStr">
        <is>
          <t>AGUA</t>
        </is>
      </c>
      <c r="C1606" s="296" t="inlineStr">
        <is>
          <t>T-699</t>
        </is>
      </c>
      <c r="D1606" s="349" t="inlineStr">
        <is>
          <t>PI 184</t>
        </is>
      </c>
      <c r="E1606" s="349" t="inlineStr">
        <is>
          <t>PI 185</t>
        </is>
      </c>
      <c r="F1606" s="349" t="n">
        <v>0.53</v>
      </c>
      <c r="G1606" s="349" t="inlineStr">
        <is>
          <t>200</t>
        </is>
      </c>
      <c r="H1606" s="349" t="inlineStr">
        <is>
          <t>Tubo PVC</t>
        </is>
      </c>
      <c r="I1606" s="345" t="n">
        <v>0.6</v>
      </c>
      <c r="J1606" s="349" t="n">
        <v>0.25</v>
      </c>
      <c r="K1606" s="349" t="n">
        <v>15.997358</v>
      </c>
      <c r="L1606" s="349" t="inlineStr">
        <is>
          <t>PENDENTE</t>
        </is>
      </c>
    </row>
    <row r="1607" ht="15" customHeight="1" s="290">
      <c r="A1607" s="295" t="inlineStr">
        <is>
          <t>TETEU</t>
        </is>
      </c>
      <c r="B1607" s="295" t="inlineStr">
        <is>
          <t>AGUA</t>
        </is>
      </c>
      <c r="C1607" s="295" t="inlineStr">
        <is>
          <t>T-700</t>
        </is>
      </c>
      <c r="D1607" s="334" t="inlineStr">
        <is>
          <t>PI 184</t>
        </is>
      </c>
      <c r="E1607" s="334" t="inlineStr">
        <is>
          <t>PI 185</t>
        </is>
      </c>
      <c r="F1607" s="334" t="n">
        <v>0.47</v>
      </c>
      <c r="G1607" s="334" t="inlineStr">
        <is>
          <t>200</t>
        </is>
      </c>
      <c r="H1607" s="334" t="inlineStr">
        <is>
          <t>Tubo PVC</t>
        </is>
      </c>
      <c r="I1607" s="340" t="n">
        <v>0.6</v>
      </c>
      <c r="J1607" s="334" t="n">
        <v>0.23</v>
      </c>
      <c r="K1607" s="334" t="n">
        <v>18.039574</v>
      </c>
      <c r="L1607" s="334" t="inlineStr">
        <is>
          <t>PENDENTE</t>
        </is>
      </c>
    </row>
    <row r="1608" ht="15" customHeight="1" s="290">
      <c r="A1608" s="296" t="inlineStr">
        <is>
          <t>TETEU</t>
        </is>
      </c>
      <c r="B1608" s="296" t="inlineStr">
        <is>
          <t>AGUA</t>
        </is>
      </c>
      <c r="C1608" s="296" t="inlineStr">
        <is>
          <t>T-701</t>
        </is>
      </c>
      <c r="D1608" s="349" t="inlineStr">
        <is>
          <t>PI 183</t>
        </is>
      </c>
      <c r="E1608" s="349" t="inlineStr">
        <is>
          <t>PI 184</t>
        </is>
      </c>
      <c r="F1608" s="349" t="n">
        <v>0.37</v>
      </c>
      <c r="G1608" s="349" t="inlineStr">
        <is>
          <t>200</t>
        </is>
      </c>
      <c r="H1608" s="349" t="inlineStr">
        <is>
          <t>Tubo PVC</t>
        </is>
      </c>
      <c r="I1608" s="345" t="n">
        <v>0.6</v>
      </c>
      <c r="J1608" s="349" t="n">
        <v>0.18</v>
      </c>
      <c r="K1608" s="349" t="n">
        <v>7.952162</v>
      </c>
      <c r="L1608" s="349" t="inlineStr">
        <is>
          <t>PENDENTE</t>
        </is>
      </c>
    </row>
    <row r="1609" ht="15" customHeight="1" s="290">
      <c r="A1609" s="295" t="inlineStr">
        <is>
          <t>TETEU</t>
        </is>
      </c>
      <c r="B1609" s="295" t="inlineStr">
        <is>
          <t>AGUA</t>
        </is>
      </c>
      <c r="C1609" s="295" t="inlineStr">
        <is>
          <t>T-702</t>
        </is>
      </c>
      <c r="D1609" s="334" t="inlineStr">
        <is>
          <t>PI 170</t>
        </is>
      </c>
      <c r="E1609" s="334" t="inlineStr">
        <is>
          <t>PI 171</t>
        </is>
      </c>
      <c r="F1609" s="334" t="n">
        <v>0.45</v>
      </c>
      <c r="G1609" s="334" t="inlineStr">
        <is>
          <t>200</t>
        </is>
      </c>
      <c r="H1609" s="334" t="inlineStr">
        <is>
          <t>Tubo PVC</t>
        </is>
      </c>
      <c r="I1609" s="340" t="n">
        <v>0.6</v>
      </c>
      <c r="J1609" s="334" t="n">
        <v>0.22</v>
      </c>
      <c r="K1609" s="334" t="n">
        <v>20.151778</v>
      </c>
      <c r="L1609" s="334" t="inlineStr">
        <is>
          <t>PENDENTE</t>
        </is>
      </c>
    </row>
    <row r="1610" ht="15" customHeight="1" s="290">
      <c r="A1610" s="296" t="inlineStr">
        <is>
          <t>TETEU</t>
        </is>
      </c>
      <c r="B1610" s="296" t="inlineStr">
        <is>
          <t>AGUA</t>
        </is>
      </c>
      <c r="C1610" s="296" t="inlineStr">
        <is>
          <t>T-703</t>
        </is>
      </c>
      <c r="D1610" s="349" t="inlineStr">
        <is>
          <t>PI 170</t>
        </is>
      </c>
      <c r="E1610" s="349" t="inlineStr">
        <is>
          <t>PI 168</t>
        </is>
      </c>
      <c r="F1610" s="349" t="n">
        <v>0.31</v>
      </c>
      <c r="G1610" s="349" t="inlineStr">
        <is>
          <t>200</t>
        </is>
      </c>
      <c r="H1610" s="349" t="inlineStr">
        <is>
          <t>Tubo PVC</t>
        </is>
      </c>
      <c r="I1610" s="345" t="n">
        <v>0.6</v>
      </c>
      <c r="J1610" s="349" t="n">
        <v>0.15</v>
      </c>
      <c r="K1610" s="349" t="n">
        <v>14.364516</v>
      </c>
      <c r="L1610" s="349" t="inlineStr">
        <is>
          <t>PENDENTE</t>
        </is>
      </c>
    </row>
    <row r="1611" ht="15" customHeight="1" s="290">
      <c r="A1611" s="295" t="inlineStr">
        <is>
          <t>TETEU</t>
        </is>
      </c>
      <c r="B1611" s="295" t="inlineStr">
        <is>
          <t>AGUA</t>
        </is>
      </c>
      <c r="C1611" s="295" t="inlineStr">
        <is>
          <t>T-704</t>
        </is>
      </c>
      <c r="D1611" s="334" t="inlineStr">
        <is>
          <t>PV 18</t>
        </is>
      </c>
      <c r="E1611" s="334" t="inlineStr">
        <is>
          <t>PV 19</t>
        </is>
      </c>
      <c r="F1611" s="334" t="n">
        <v>0.33</v>
      </c>
      <c r="G1611" s="334" t="inlineStr">
        <is>
          <t>200</t>
        </is>
      </c>
      <c r="H1611" s="334" t="inlineStr">
        <is>
          <t>Tubo PVC</t>
        </is>
      </c>
      <c r="I1611" s="340" t="n">
        <v>0.6</v>
      </c>
      <c r="J1611" s="334" t="n">
        <v>0.16</v>
      </c>
      <c r="K1611" s="334" t="n">
        <v>4.882727</v>
      </c>
      <c r="L1611" s="334" t="inlineStr">
        <is>
          <t>PENDENTE</t>
        </is>
      </c>
    </row>
    <row r="1612" ht="15" customHeight="1" s="290">
      <c r="A1612" s="296" t="inlineStr">
        <is>
          <t>TETEU</t>
        </is>
      </c>
      <c r="B1612" s="296" t="inlineStr">
        <is>
          <t>AGUA</t>
        </is>
      </c>
      <c r="C1612" s="296" t="inlineStr">
        <is>
          <t>T-705</t>
        </is>
      </c>
      <c r="D1612" s="349" t="inlineStr">
        <is>
          <t>PI 167</t>
        </is>
      </c>
      <c r="E1612" s="349" t="inlineStr">
        <is>
          <t>PV 18</t>
        </is>
      </c>
      <c r="F1612" s="349" t="n">
        <v>0.38</v>
      </c>
      <c r="G1612" s="349" t="inlineStr">
        <is>
          <t>200</t>
        </is>
      </c>
      <c r="H1612" s="349" t="inlineStr">
        <is>
          <t>Tubo PVC</t>
        </is>
      </c>
      <c r="I1612" s="345" t="n">
        <v>0.6</v>
      </c>
      <c r="J1612" s="349" t="n">
        <v>0.18</v>
      </c>
      <c r="K1612" s="349" t="n">
        <v>4.766842</v>
      </c>
      <c r="L1612" s="349" t="inlineStr">
        <is>
          <t>PENDENTE</t>
        </is>
      </c>
    </row>
    <row r="1613" ht="15" customHeight="1" s="290">
      <c r="A1613" s="295" t="inlineStr">
        <is>
          <t>TETEU</t>
        </is>
      </c>
      <c r="B1613" s="295" t="inlineStr">
        <is>
          <t>AGUA</t>
        </is>
      </c>
      <c r="C1613" s="295" t="inlineStr">
        <is>
          <t>T-706</t>
        </is>
      </c>
      <c r="D1613" s="334" t="inlineStr">
        <is>
          <t>PV 33</t>
        </is>
      </c>
      <c r="E1613" s="334" t="inlineStr">
        <is>
          <t>PV 34</t>
        </is>
      </c>
      <c r="F1613" s="334" t="n">
        <v>0.54</v>
      </c>
      <c r="G1613" s="334" t="inlineStr">
        <is>
          <t>200</t>
        </is>
      </c>
      <c r="H1613" s="334" t="inlineStr">
        <is>
          <t>Tubo PVC</t>
        </is>
      </c>
      <c r="I1613" s="340" t="n">
        <v>0.6</v>
      </c>
      <c r="J1613" s="334" t="n">
        <v>0.26</v>
      </c>
      <c r="K1613" s="334" t="n">
        <v>31.985926</v>
      </c>
      <c r="L1613" s="334" t="inlineStr">
        <is>
          <t>PENDENTE</t>
        </is>
      </c>
    </row>
    <row r="1614" ht="15" customHeight="1" s="290">
      <c r="A1614" s="296" t="inlineStr">
        <is>
          <t>TETEU</t>
        </is>
      </c>
      <c r="B1614" s="296" t="inlineStr">
        <is>
          <t>AGUA</t>
        </is>
      </c>
      <c r="C1614" s="296" t="inlineStr">
        <is>
          <t>T-707</t>
        </is>
      </c>
      <c r="D1614" s="349" t="inlineStr">
        <is>
          <t>PV 33</t>
        </is>
      </c>
      <c r="E1614" s="349" t="inlineStr">
        <is>
          <t>PV 34</t>
        </is>
      </c>
      <c r="F1614" s="349" t="n">
        <v>0.4</v>
      </c>
      <c r="G1614" s="349" t="inlineStr">
        <is>
          <t>200</t>
        </is>
      </c>
      <c r="H1614" s="349" t="inlineStr">
        <is>
          <t>Tubo PVC</t>
        </is>
      </c>
      <c r="I1614" s="345" t="n">
        <v>0.6</v>
      </c>
      <c r="J1614" s="349" t="n">
        <v>0.19</v>
      </c>
      <c r="K1614" s="349" t="n">
        <v>43.181</v>
      </c>
      <c r="L1614" s="349" t="inlineStr">
        <is>
          <t>PENDENTE</t>
        </is>
      </c>
    </row>
    <row r="1615" ht="15" customHeight="1" s="290">
      <c r="A1615" s="295" t="inlineStr">
        <is>
          <t>TETEU</t>
        </is>
      </c>
      <c r="B1615" s="295" t="inlineStr">
        <is>
          <t>AGUA</t>
        </is>
      </c>
      <c r="C1615" s="295" t="inlineStr">
        <is>
          <t>T-708</t>
        </is>
      </c>
      <c r="D1615" s="334" t="inlineStr">
        <is>
          <t>PI 213</t>
        </is>
      </c>
      <c r="E1615" s="334" t="inlineStr">
        <is>
          <t>PI 214</t>
        </is>
      </c>
      <c r="F1615" s="334" t="n">
        <v>0.22</v>
      </c>
      <c r="G1615" s="334" t="inlineStr">
        <is>
          <t>200</t>
        </is>
      </c>
      <c r="H1615" s="334" t="inlineStr">
        <is>
          <t>Tubo PVC</t>
        </is>
      </c>
      <c r="I1615" s="340" t="n">
        <v>0.6</v>
      </c>
      <c r="J1615" s="334" t="n">
        <v>0.11</v>
      </c>
      <c r="K1615" s="334" t="n">
        <v>9.845000000000001</v>
      </c>
      <c r="L1615" s="334" t="inlineStr">
        <is>
          <t>PENDENTE</t>
        </is>
      </c>
    </row>
    <row r="1616" ht="15" customHeight="1" s="290">
      <c r="A1616" s="296" t="inlineStr">
        <is>
          <t>TETEU</t>
        </is>
      </c>
      <c r="B1616" s="296" t="inlineStr">
        <is>
          <t>AGUA</t>
        </is>
      </c>
      <c r="C1616" s="296" t="inlineStr">
        <is>
          <t>T-709</t>
        </is>
      </c>
      <c r="D1616" s="349" t="inlineStr">
        <is>
          <t>PI 215</t>
        </is>
      </c>
      <c r="E1616" s="349" t="inlineStr">
        <is>
          <t>PI 214</t>
        </is>
      </c>
      <c r="F1616" s="349" t="n">
        <v>0.22</v>
      </c>
      <c r="G1616" s="349" t="inlineStr">
        <is>
          <t>200</t>
        </is>
      </c>
      <c r="H1616" s="349" t="inlineStr">
        <is>
          <t>Tubo PVC</t>
        </is>
      </c>
      <c r="I1616" s="345" t="n">
        <v>0.6</v>
      </c>
      <c r="J1616" s="349" t="n">
        <v>0.11</v>
      </c>
      <c r="K1616" s="349" t="n">
        <v>9.758635999999999</v>
      </c>
      <c r="L1616" s="349" t="inlineStr">
        <is>
          <t>PENDENTE</t>
        </is>
      </c>
    </row>
    <row r="1617" ht="15" customHeight="1" s="290">
      <c r="A1617" s="295" t="inlineStr">
        <is>
          <t>TETEU</t>
        </is>
      </c>
      <c r="B1617" s="295" t="inlineStr">
        <is>
          <t>AGUA</t>
        </is>
      </c>
      <c r="C1617" s="295" t="inlineStr">
        <is>
          <t>T-710</t>
        </is>
      </c>
      <c r="D1617" s="334" t="inlineStr">
        <is>
          <t>PV 33</t>
        </is>
      </c>
      <c r="E1617" s="334" t="inlineStr">
        <is>
          <t>PV 32</t>
        </is>
      </c>
      <c r="F1617" s="334" t="n">
        <v>0.31</v>
      </c>
      <c r="G1617" s="334" t="inlineStr">
        <is>
          <t>200</t>
        </is>
      </c>
      <c r="H1617" s="334" t="inlineStr">
        <is>
          <t>Tubo PVC</t>
        </is>
      </c>
      <c r="I1617" s="340" t="n">
        <v>0.6</v>
      </c>
      <c r="J1617" s="334" t="n">
        <v>0.15</v>
      </c>
      <c r="K1617" s="334" t="n">
        <v>28.991935</v>
      </c>
      <c r="L1617" s="334" t="inlineStr">
        <is>
          <t>PENDENTE</t>
        </is>
      </c>
    </row>
    <row r="1618" ht="15" customHeight="1" s="290">
      <c r="A1618" s="296" t="inlineStr">
        <is>
          <t>TETEU</t>
        </is>
      </c>
      <c r="B1618" s="296" t="inlineStr">
        <is>
          <t>AGUA</t>
        </is>
      </c>
      <c r="C1618" s="296" t="inlineStr">
        <is>
          <t>T-711</t>
        </is>
      </c>
      <c r="D1618" s="349" t="inlineStr">
        <is>
          <t>PI 213</t>
        </is>
      </c>
      <c r="E1618" s="349" t="inlineStr">
        <is>
          <t>PI 214</t>
        </is>
      </c>
      <c r="F1618" s="349" t="n">
        <v>0.54</v>
      </c>
      <c r="G1618" s="349" t="inlineStr">
        <is>
          <t>200</t>
        </is>
      </c>
      <c r="H1618" s="349" t="inlineStr">
        <is>
          <t>Tubo PVC</t>
        </is>
      </c>
      <c r="I1618" s="345" t="n">
        <v>0.6</v>
      </c>
      <c r="J1618" s="349" t="n">
        <v>0.26</v>
      </c>
      <c r="K1618" s="349" t="n">
        <v>4.010926</v>
      </c>
      <c r="L1618" s="349" t="inlineStr">
        <is>
          <t>PENDENTE</t>
        </is>
      </c>
    </row>
    <row r="1619" ht="15" customHeight="1" s="290">
      <c r="A1619" s="295" t="inlineStr">
        <is>
          <t>TETEU</t>
        </is>
      </c>
      <c r="B1619" s="295" t="inlineStr">
        <is>
          <t>AGUA</t>
        </is>
      </c>
      <c r="C1619" s="295" t="inlineStr">
        <is>
          <t>T-712</t>
        </is>
      </c>
      <c r="D1619" s="334" t="inlineStr">
        <is>
          <t>PI 213</t>
        </is>
      </c>
      <c r="E1619" s="334" t="inlineStr">
        <is>
          <t>PV 33</t>
        </is>
      </c>
      <c r="F1619" s="334" t="n">
        <v>0.38</v>
      </c>
      <c r="G1619" s="334" t="inlineStr">
        <is>
          <t>200</t>
        </is>
      </c>
      <c r="H1619" s="334" t="inlineStr">
        <is>
          <t>Tubo PVC</t>
        </is>
      </c>
      <c r="I1619" s="340" t="n">
        <v>0.6</v>
      </c>
      <c r="J1619" s="334" t="n">
        <v>0.18</v>
      </c>
      <c r="K1619" s="334" t="n">
        <v>56.632368</v>
      </c>
      <c r="L1619" s="334" t="inlineStr">
        <is>
          <t>PENDENTE</t>
        </is>
      </c>
    </row>
    <row r="1620" ht="15" customHeight="1" s="290">
      <c r="A1620" s="296" t="inlineStr">
        <is>
          <t>TETEU</t>
        </is>
      </c>
      <c r="B1620" s="296" t="inlineStr">
        <is>
          <t>AGUA</t>
        </is>
      </c>
      <c r="C1620" s="296" t="inlineStr">
        <is>
          <t>T-713</t>
        </is>
      </c>
      <c r="D1620" s="349" t="inlineStr">
        <is>
          <t>PI 264</t>
        </is>
      </c>
      <c r="E1620" s="349" t="inlineStr">
        <is>
          <t>PI 263</t>
        </is>
      </c>
      <c r="F1620" s="349" t="n">
        <v>0.33</v>
      </c>
      <c r="G1620" s="349" t="inlineStr">
        <is>
          <t>200</t>
        </is>
      </c>
      <c r="H1620" s="349" t="inlineStr">
        <is>
          <t>Tubo PVC</t>
        </is>
      </c>
      <c r="I1620" s="345" t="n">
        <v>0.59</v>
      </c>
      <c r="J1620" s="349" t="n">
        <v>0.16</v>
      </c>
      <c r="K1620" s="349" t="n">
        <v>1.91</v>
      </c>
      <c r="L1620" s="349" t="inlineStr">
        <is>
          <t>PENDENTE</t>
        </is>
      </c>
    </row>
    <row r="1621" ht="15" customHeight="1" s="290">
      <c r="A1621" s="295" t="inlineStr">
        <is>
          <t>TETEU</t>
        </is>
      </c>
      <c r="B1621" s="295" t="inlineStr">
        <is>
          <t>AGUA</t>
        </is>
      </c>
      <c r="C1621" s="295" t="inlineStr">
        <is>
          <t>T-714</t>
        </is>
      </c>
      <c r="D1621" s="334" t="inlineStr">
        <is>
          <t>PI 214</t>
        </is>
      </c>
      <c r="E1621" s="334" t="inlineStr">
        <is>
          <t>PV 33</t>
        </is>
      </c>
      <c r="F1621" s="334" t="n">
        <v>0.4</v>
      </c>
      <c r="G1621" s="334" t="inlineStr">
        <is>
          <t>200</t>
        </is>
      </c>
      <c r="H1621" s="334" t="inlineStr">
        <is>
          <t>Tubo PVC</t>
        </is>
      </c>
      <c r="I1621" s="340" t="n">
        <v>0.6</v>
      </c>
      <c r="J1621" s="334" t="n">
        <v>0.19</v>
      </c>
      <c r="K1621" s="334" t="n">
        <v>48.386</v>
      </c>
      <c r="L1621" s="334" t="inlineStr">
        <is>
          <t>PENDENTE</t>
        </is>
      </c>
    </row>
    <row r="1622" ht="15" customHeight="1" s="290">
      <c r="A1622" s="296" t="inlineStr">
        <is>
          <t>TETEU</t>
        </is>
      </c>
      <c r="B1622" s="296" t="inlineStr">
        <is>
          <t>AGUA</t>
        </is>
      </c>
      <c r="C1622" s="296" t="inlineStr">
        <is>
          <t>T-715</t>
        </is>
      </c>
      <c r="D1622" s="349" t="inlineStr">
        <is>
          <t>PI 183</t>
        </is>
      </c>
      <c r="E1622" s="349" t="inlineStr">
        <is>
          <t>PI 184</t>
        </is>
      </c>
      <c r="F1622" s="349" t="n">
        <v>0.43</v>
      </c>
      <c r="G1622" s="349" t="inlineStr">
        <is>
          <t>200</t>
        </is>
      </c>
      <c r="H1622" s="349" t="inlineStr">
        <is>
          <t>Tubo PVC</t>
        </is>
      </c>
      <c r="I1622" s="345" t="n">
        <v>0.6</v>
      </c>
      <c r="J1622" s="349" t="n">
        <v>0.21</v>
      </c>
      <c r="K1622" s="349" t="n">
        <v>6.842558</v>
      </c>
      <c r="L1622" s="349" t="inlineStr">
        <is>
          <t>PENDENTE</t>
        </is>
      </c>
    </row>
    <row r="1623" ht="15" customHeight="1" s="290">
      <c r="A1623" s="295" t="inlineStr">
        <is>
          <t>TETEU</t>
        </is>
      </c>
      <c r="B1623" s="295" t="inlineStr">
        <is>
          <t>AGUA</t>
        </is>
      </c>
      <c r="C1623" s="295" t="inlineStr">
        <is>
          <t>T-716</t>
        </is>
      </c>
      <c r="D1623" s="334" t="inlineStr">
        <is>
          <t>PI 184</t>
        </is>
      </c>
      <c r="E1623" s="334" t="inlineStr">
        <is>
          <t>PI 185</t>
        </is>
      </c>
      <c r="F1623" s="334" t="n">
        <v>0.53</v>
      </c>
      <c r="G1623" s="334" t="inlineStr">
        <is>
          <t>200</t>
        </is>
      </c>
      <c r="H1623" s="334" t="inlineStr">
        <is>
          <t>Tubo PVC</t>
        </is>
      </c>
      <c r="I1623" s="340" t="n">
        <v>0.6</v>
      </c>
      <c r="J1623" s="334" t="n">
        <v>0.25</v>
      </c>
      <c r="K1623" s="334" t="n">
        <v>15.997358</v>
      </c>
      <c r="L1623" s="334" t="inlineStr">
        <is>
          <t>PENDENTE</t>
        </is>
      </c>
    </row>
    <row r="1624" ht="15" customHeight="1" s="290">
      <c r="A1624" s="296" t="inlineStr">
        <is>
          <t>TETEU</t>
        </is>
      </c>
      <c r="B1624" s="296" t="inlineStr">
        <is>
          <t>AGUA</t>
        </is>
      </c>
      <c r="C1624" s="296" t="inlineStr">
        <is>
          <t>T-717</t>
        </is>
      </c>
      <c r="D1624" s="349" t="inlineStr">
        <is>
          <t>PI 184</t>
        </is>
      </c>
      <c r="E1624" s="349" t="inlineStr">
        <is>
          <t>PI 185</t>
        </is>
      </c>
      <c r="F1624" s="349" t="n">
        <v>0.47</v>
      </c>
      <c r="G1624" s="349" t="inlineStr">
        <is>
          <t>200</t>
        </is>
      </c>
      <c r="H1624" s="349" t="inlineStr">
        <is>
          <t>Tubo PVC</t>
        </is>
      </c>
      <c r="I1624" s="345" t="n">
        <v>0.6</v>
      </c>
      <c r="J1624" s="349" t="n">
        <v>0.23</v>
      </c>
      <c r="K1624" s="349" t="n">
        <v>18.039574</v>
      </c>
      <c r="L1624" s="349" t="inlineStr">
        <is>
          <t>PENDENTE</t>
        </is>
      </c>
    </row>
    <row r="1625" ht="15" customHeight="1" s="290">
      <c r="A1625" s="295" t="inlineStr">
        <is>
          <t>TETEU</t>
        </is>
      </c>
      <c r="B1625" s="295" t="inlineStr">
        <is>
          <t>AGUA</t>
        </is>
      </c>
      <c r="C1625" s="295" t="inlineStr">
        <is>
          <t>T-718</t>
        </is>
      </c>
      <c r="D1625" s="334" t="inlineStr">
        <is>
          <t>PI 183</t>
        </is>
      </c>
      <c r="E1625" s="334" t="inlineStr">
        <is>
          <t>PI 184</t>
        </is>
      </c>
      <c r="F1625" s="334" t="n">
        <v>0.37</v>
      </c>
      <c r="G1625" s="334" t="inlineStr">
        <is>
          <t>200</t>
        </is>
      </c>
      <c r="H1625" s="334" t="inlineStr">
        <is>
          <t>Tubo PVC</t>
        </is>
      </c>
      <c r="I1625" s="340" t="n">
        <v>0.6</v>
      </c>
      <c r="J1625" s="334" t="n">
        <v>0.18</v>
      </c>
      <c r="K1625" s="334" t="n">
        <v>7.952162</v>
      </c>
      <c r="L1625" s="334" t="inlineStr">
        <is>
          <t>PENDENTE</t>
        </is>
      </c>
    </row>
    <row r="1626" ht="15" customHeight="1" s="290">
      <c r="A1626" s="296" t="inlineStr">
        <is>
          <t>TETEU</t>
        </is>
      </c>
      <c r="B1626" s="296" t="inlineStr">
        <is>
          <t>AGUA</t>
        </is>
      </c>
      <c r="C1626" s="296" t="inlineStr">
        <is>
          <t>T-719</t>
        </is>
      </c>
      <c r="D1626" s="349" t="inlineStr">
        <is>
          <t>PI 170</t>
        </is>
      </c>
      <c r="E1626" s="349" t="inlineStr">
        <is>
          <t>PI 171</t>
        </is>
      </c>
      <c r="F1626" s="349" t="n">
        <v>0.45</v>
      </c>
      <c r="G1626" s="349" t="inlineStr">
        <is>
          <t>200</t>
        </is>
      </c>
      <c r="H1626" s="349" t="inlineStr">
        <is>
          <t>Tubo PVC</t>
        </is>
      </c>
      <c r="I1626" s="345" t="n">
        <v>0.6</v>
      </c>
      <c r="J1626" s="349" t="n">
        <v>0.22</v>
      </c>
      <c r="K1626" s="349" t="n">
        <v>20.151778</v>
      </c>
      <c r="L1626" s="349" t="inlineStr">
        <is>
          <t>PENDENTE</t>
        </is>
      </c>
    </row>
    <row r="1627" ht="15" customHeight="1" s="290">
      <c r="A1627" s="295" t="inlineStr">
        <is>
          <t>TETEU</t>
        </is>
      </c>
      <c r="B1627" s="295" t="inlineStr">
        <is>
          <t>AGUA</t>
        </is>
      </c>
      <c r="C1627" s="295" t="inlineStr">
        <is>
          <t>T-720</t>
        </is>
      </c>
      <c r="D1627" s="334" t="inlineStr">
        <is>
          <t>PI 170</t>
        </is>
      </c>
      <c r="E1627" s="334" t="inlineStr">
        <is>
          <t>PI 168</t>
        </is>
      </c>
      <c r="F1627" s="334" t="n">
        <v>0.31</v>
      </c>
      <c r="G1627" s="334" t="inlineStr">
        <is>
          <t>200</t>
        </is>
      </c>
      <c r="H1627" s="334" t="inlineStr">
        <is>
          <t>Tubo PVC</t>
        </is>
      </c>
      <c r="I1627" s="340" t="n">
        <v>0.6</v>
      </c>
      <c r="J1627" s="334" t="n">
        <v>0.15</v>
      </c>
      <c r="K1627" s="334" t="n">
        <v>14.364516</v>
      </c>
      <c r="L1627" s="334" t="inlineStr">
        <is>
          <t>PENDENTE</t>
        </is>
      </c>
    </row>
    <row r="1628" ht="15" customHeight="1" s="290">
      <c r="A1628" s="296" t="inlineStr">
        <is>
          <t>TETEU</t>
        </is>
      </c>
      <c r="B1628" s="296" t="inlineStr">
        <is>
          <t>AGUA</t>
        </is>
      </c>
      <c r="C1628" s="296" t="inlineStr">
        <is>
          <t>T-721</t>
        </is>
      </c>
      <c r="D1628" s="349" t="inlineStr">
        <is>
          <t>PV 18</t>
        </is>
      </c>
      <c r="E1628" s="349" t="inlineStr">
        <is>
          <t>PV 19</t>
        </is>
      </c>
      <c r="F1628" s="349" t="n">
        <v>0.33</v>
      </c>
      <c r="G1628" s="349" t="inlineStr">
        <is>
          <t>200</t>
        </is>
      </c>
      <c r="H1628" s="349" t="inlineStr">
        <is>
          <t>Tubo PVC</t>
        </is>
      </c>
      <c r="I1628" s="345" t="n">
        <v>0.6</v>
      </c>
      <c r="J1628" s="349" t="n">
        <v>0.16</v>
      </c>
      <c r="K1628" s="349" t="n">
        <v>4.882727</v>
      </c>
      <c r="L1628" s="349" t="inlineStr">
        <is>
          <t>PENDENTE</t>
        </is>
      </c>
    </row>
    <row r="1629" ht="15" customHeight="1" s="290">
      <c r="A1629" s="295" t="inlineStr">
        <is>
          <t>TETEU</t>
        </is>
      </c>
      <c r="B1629" s="295" t="inlineStr">
        <is>
          <t>AGUA</t>
        </is>
      </c>
      <c r="C1629" s="295" t="inlineStr">
        <is>
          <t>T-722</t>
        </is>
      </c>
      <c r="D1629" s="334" t="inlineStr">
        <is>
          <t>PI 167</t>
        </is>
      </c>
      <c r="E1629" s="334" t="inlineStr">
        <is>
          <t>PV 18</t>
        </is>
      </c>
      <c r="F1629" s="334" t="n">
        <v>0.38</v>
      </c>
      <c r="G1629" s="334" t="inlineStr">
        <is>
          <t>200</t>
        </is>
      </c>
      <c r="H1629" s="334" t="inlineStr">
        <is>
          <t>Tubo PVC</t>
        </is>
      </c>
      <c r="I1629" s="340" t="n">
        <v>0.6</v>
      </c>
      <c r="J1629" s="334" t="n">
        <v>0.18</v>
      </c>
      <c r="K1629" s="334" t="n">
        <v>4.766842</v>
      </c>
      <c r="L1629" s="334" t="inlineStr">
        <is>
          <t>PENDENTE</t>
        </is>
      </c>
    </row>
    <row r="1630" ht="15" customHeight="1" s="290">
      <c r="A1630" s="296" t="inlineStr">
        <is>
          <t>TETEU</t>
        </is>
      </c>
      <c r="B1630" s="296" t="inlineStr">
        <is>
          <t>AGUA</t>
        </is>
      </c>
      <c r="C1630" s="296" t="inlineStr">
        <is>
          <t>T-723</t>
        </is>
      </c>
      <c r="D1630" s="349" t="inlineStr">
        <is>
          <t>PV 33</t>
        </is>
      </c>
      <c r="E1630" s="349" t="inlineStr">
        <is>
          <t>PV 34</t>
        </is>
      </c>
      <c r="F1630" s="349" t="n">
        <v>0.54</v>
      </c>
      <c r="G1630" s="349" t="inlineStr">
        <is>
          <t>200</t>
        </is>
      </c>
      <c r="H1630" s="349" t="inlineStr">
        <is>
          <t>Tubo PVC</t>
        </is>
      </c>
      <c r="I1630" s="345" t="n">
        <v>0.6</v>
      </c>
      <c r="J1630" s="349" t="n">
        <v>0.26</v>
      </c>
      <c r="K1630" s="349" t="n">
        <v>31.985926</v>
      </c>
      <c r="L1630" s="349" t="inlineStr">
        <is>
          <t>PENDENTE</t>
        </is>
      </c>
    </row>
    <row r="1631" ht="15" customHeight="1" s="290">
      <c r="A1631" s="295" t="inlineStr">
        <is>
          <t>TETEU</t>
        </is>
      </c>
      <c r="B1631" s="295" t="inlineStr">
        <is>
          <t>AGUA</t>
        </is>
      </c>
      <c r="C1631" s="295" t="inlineStr">
        <is>
          <t>T-724</t>
        </is>
      </c>
      <c r="D1631" s="334" t="inlineStr">
        <is>
          <t>PV 33</t>
        </is>
      </c>
      <c r="E1631" s="334" t="inlineStr">
        <is>
          <t>PV 34</t>
        </is>
      </c>
      <c r="F1631" s="334" t="n">
        <v>0.4</v>
      </c>
      <c r="G1631" s="334" t="inlineStr">
        <is>
          <t>200</t>
        </is>
      </c>
      <c r="H1631" s="334" t="inlineStr">
        <is>
          <t>Tubo PVC</t>
        </is>
      </c>
      <c r="I1631" s="340" t="n">
        <v>0.6</v>
      </c>
      <c r="J1631" s="334" t="n">
        <v>0.19</v>
      </c>
      <c r="K1631" s="334" t="n">
        <v>43.181</v>
      </c>
      <c r="L1631" s="334" t="inlineStr">
        <is>
          <t>PENDENTE</t>
        </is>
      </c>
    </row>
    <row r="1632" ht="15" customHeight="1" s="290">
      <c r="A1632" s="296" t="inlineStr">
        <is>
          <t>TETEU</t>
        </is>
      </c>
      <c r="B1632" s="296" t="inlineStr">
        <is>
          <t>AGUA</t>
        </is>
      </c>
      <c r="C1632" s="296" t="inlineStr">
        <is>
          <t>T-725</t>
        </is>
      </c>
      <c r="D1632" s="349" t="inlineStr">
        <is>
          <t>PI 213</t>
        </is>
      </c>
      <c r="E1632" s="349" t="inlineStr">
        <is>
          <t>PI 214</t>
        </is>
      </c>
      <c r="F1632" s="349" t="n">
        <v>0.22</v>
      </c>
      <c r="G1632" s="349" t="inlineStr">
        <is>
          <t>200</t>
        </is>
      </c>
      <c r="H1632" s="349" t="inlineStr">
        <is>
          <t>Tubo PVC</t>
        </is>
      </c>
      <c r="I1632" s="345" t="n">
        <v>0.6</v>
      </c>
      <c r="J1632" s="349" t="n">
        <v>0.11</v>
      </c>
      <c r="K1632" s="349" t="n">
        <v>9.845000000000001</v>
      </c>
      <c r="L1632" s="349" t="inlineStr">
        <is>
          <t>PENDENTE</t>
        </is>
      </c>
    </row>
    <row r="1633" ht="15" customHeight="1" s="290">
      <c r="A1633" s="295" t="inlineStr">
        <is>
          <t>TETEU</t>
        </is>
      </c>
      <c r="B1633" s="295" t="inlineStr">
        <is>
          <t>AGUA</t>
        </is>
      </c>
      <c r="C1633" s="295" t="inlineStr">
        <is>
          <t>T-726</t>
        </is>
      </c>
      <c r="D1633" s="334" t="inlineStr">
        <is>
          <t>PI 215</t>
        </is>
      </c>
      <c r="E1633" s="334" t="inlineStr">
        <is>
          <t>PI 214</t>
        </is>
      </c>
      <c r="F1633" s="334" t="n">
        <v>0.22</v>
      </c>
      <c r="G1633" s="334" t="inlineStr">
        <is>
          <t>200</t>
        </is>
      </c>
      <c r="H1633" s="334" t="inlineStr">
        <is>
          <t>Tubo PVC</t>
        </is>
      </c>
      <c r="I1633" s="340" t="n">
        <v>0.6</v>
      </c>
      <c r="J1633" s="334" t="n">
        <v>0.11</v>
      </c>
      <c r="K1633" s="334" t="n">
        <v>9.758635999999999</v>
      </c>
      <c r="L1633" s="334" t="inlineStr">
        <is>
          <t>PENDENTE</t>
        </is>
      </c>
    </row>
    <row r="1634" ht="15" customHeight="1" s="290">
      <c r="A1634" s="296" t="inlineStr">
        <is>
          <t>TETEU</t>
        </is>
      </c>
      <c r="B1634" s="296" t="inlineStr">
        <is>
          <t>AGUA</t>
        </is>
      </c>
      <c r="C1634" s="296" t="inlineStr">
        <is>
          <t>T-727</t>
        </is>
      </c>
      <c r="D1634" s="349" t="inlineStr">
        <is>
          <t>PV 33</t>
        </is>
      </c>
      <c r="E1634" s="349" t="inlineStr">
        <is>
          <t>PV 32</t>
        </is>
      </c>
      <c r="F1634" s="349" t="n">
        <v>0.31</v>
      </c>
      <c r="G1634" s="349" t="inlineStr">
        <is>
          <t>200</t>
        </is>
      </c>
      <c r="H1634" s="349" t="inlineStr">
        <is>
          <t>Tubo PVC</t>
        </is>
      </c>
      <c r="I1634" s="345" t="n">
        <v>0.6</v>
      </c>
      <c r="J1634" s="349" t="n">
        <v>0.15</v>
      </c>
      <c r="K1634" s="349" t="n">
        <v>28.991935</v>
      </c>
      <c r="L1634" s="349" t="inlineStr">
        <is>
          <t>PENDENTE</t>
        </is>
      </c>
    </row>
    <row r="1635" ht="15" customHeight="1" s="290">
      <c r="A1635" s="295" t="inlineStr">
        <is>
          <t>TETEU</t>
        </is>
      </c>
      <c r="B1635" s="295" t="inlineStr">
        <is>
          <t>AGUA</t>
        </is>
      </c>
      <c r="C1635" s="295" t="inlineStr">
        <is>
          <t>T-728</t>
        </is>
      </c>
      <c r="D1635" s="334" t="inlineStr">
        <is>
          <t>PI 213</t>
        </is>
      </c>
      <c r="E1635" s="334" t="inlineStr">
        <is>
          <t>PV 33</t>
        </is>
      </c>
      <c r="F1635" s="334" t="n">
        <v>0.21</v>
      </c>
      <c r="G1635" s="334" t="inlineStr">
        <is>
          <t>200</t>
        </is>
      </c>
      <c r="H1635" s="334" t="inlineStr">
        <is>
          <t>Tubo PVC</t>
        </is>
      </c>
      <c r="I1635" s="340" t="n">
        <v>0.6</v>
      </c>
      <c r="J1635" s="334" t="n">
        <v>0.1</v>
      </c>
      <c r="K1635" s="334" t="n">
        <v>102.477619</v>
      </c>
      <c r="L1635" s="334" t="inlineStr">
        <is>
          <t>PENDENTE</t>
        </is>
      </c>
    </row>
    <row r="1636" ht="15" customHeight="1" s="290">
      <c r="A1636" s="296" t="inlineStr">
        <is>
          <t>TETEU</t>
        </is>
      </c>
      <c r="B1636" s="296" t="inlineStr">
        <is>
          <t>AGUA</t>
        </is>
      </c>
      <c r="C1636" s="296" t="inlineStr">
        <is>
          <t>T-729</t>
        </is>
      </c>
      <c r="D1636" s="349" t="inlineStr">
        <is>
          <t>PI 213</t>
        </is>
      </c>
      <c r="E1636" s="349" t="inlineStr">
        <is>
          <t>PI 214</t>
        </is>
      </c>
      <c r="F1636" s="349" t="n">
        <v>0.22</v>
      </c>
      <c r="G1636" s="349" t="inlineStr">
        <is>
          <t>200</t>
        </is>
      </c>
      <c r="H1636" s="349" t="inlineStr">
        <is>
          <t>Tubo PVC</t>
        </is>
      </c>
      <c r="I1636" s="345" t="n">
        <v>0.6</v>
      </c>
      <c r="J1636" s="349" t="n">
        <v>0.11</v>
      </c>
      <c r="K1636" s="349" t="n">
        <v>9.845000000000001</v>
      </c>
      <c r="L1636" s="349" t="inlineStr">
        <is>
          <t>PENDENTE</t>
        </is>
      </c>
    </row>
    <row r="1637" ht="15" customHeight="1" s="290">
      <c r="A1637" s="295" t="inlineStr">
        <is>
          <t>TETEU</t>
        </is>
      </c>
      <c r="B1637" s="295" t="inlineStr">
        <is>
          <t>AGUA</t>
        </is>
      </c>
      <c r="C1637" s="295" t="inlineStr">
        <is>
          <t>T-730</t>
        </is>
      </c>
      <c r="D1637" s="334" t="inlineStr">
        <is>
          <t>PI 220</t>
        </is>
      </c>
      <c r="E1637" s="334" t="inlineStr">
        <is>
          <t>PI 221</t>
        </is>
      </c>
      <c r="F1637" s="334" t="n">
        <v>0.25</v>
      </c>
      <c r="G1637" s="334" t="inlineStr">
        <is>
          <t>200</t>
        </is>
      </c>
      <c r="H1637" s="334" t="inlineStr">
        <is>
          <t>Tubo PVC</t>
        </is>
      </c>
      <c r="I1637" s="340" t="n">
        <v>0.6</v>
      </c>
      <c r="J1637" s="334" t="n">
        <v>0.12</v>
      </c>
      <c r="K1637" s="334" t="n">
        <v>18.6556</v>
      </c>
      <c r="L1637" s="334" t="inlineStr">
        <is>
          <t>PENDENTE</t>
        </is>
      </c>
    </row>
    <row r="1638" ht="15" customHeight="1" s="290">
      <c r="A1638" s="296" t="inlineStr">
        <is>
          <t>TETEU</t>
        </is>
      </c>
      <c r="B1638" s="296" t="inlineStr">
        <is>
          <t>AGUA</t>
        </is>
      </c>
      <c r="C1638" s="296" t="inlineStr">
        <is>
          <t>T-731</t>
        </is>
      </c>
      <c r="D1638" s="349" t="inlineStr">
        <is>
          <t>PI 233</t>
        </is>
      </c>
      <c r="E1638" s="349" t="inlineStr">
        <is>
          <t>PI 235</t>
        </is>
      </c>
      <c r="F1638" s="349" t="n">
        <v>0.24</v>
      </c>
      <c r="G1638" s="349" t="inlineStr">
        <is>
          <t>200</t>
        </is>
      </c>
      <c r="H1638" s="349" t="inlineStr">
        <is>
          <t>Tubo PVC</t>
        </is>
      </c>
      <c r="I1638" s="345" t="n">
        <v>0.6</v>
      </c>
      <c r="J1638" s="349" t="n">
        <v>0.12</v>
      </c>
      <c r="K1638" s="349" t="n">
        <v>31.24625</v>
      </c>
      <c r="L1638" s="349" t="inlineStr">
        <is>
          <t>PENDENTE</t>
        </is>
      </c>
    </row>
    <row r="1639" ht="15" customHeight="1" s="290">
      <c r="A1639" s="295" t="inlineStr">
        <is>
          <t>TETEU</t>
        </is>
      </c>
      <c r="B1639" s="295" t="inlineStr">
        <is>
          <t>AGUA</t>
        </is>
      </c>
      <c r="C1639" s="295" t="inlineStr">
        <is>
          <t>T-732</t>
        </is>
      </c>
      <c r="D1639" s="334" t="inlineStr">
        <is>
          <t>PI 181</t>
        </is>
      </c>
      <c r="E1639" s="334" t="inlineStr">
        <is>
          <t>PI 182</t>
        </is>
      </c>
      <c r="F1639" s="334" t="n">
        <v>0.22</v>
      </c>
      <c r="G1639" s="334" t="inlineStr">
        <is>
          <t>200</t>
        </is>
      </c>
      <c r="H1639" s="334" t="inlineStr">
        <is>
          <t>Tubo PVC</t>
        </is>
      </c>
      <c r="I1639" s="340" t="n">
        <v>0.6</v>
      </c>
      <c r="J1639" s="334" t="n">
        <v>0.11</v>
      </c>
      <c r="K1639" s="334" t="n">
        <v>24.689545</v>
      </c>
      <c r="L1639" s="334" t="inlineStr">
        <is>
          <t>PENDENTE</t>
        </is>
      </c>
    </row>
    <row r="1640" ht="15" customHeight="1" s="290">
      <c r="A1640" s="296" t="inlineStr">
        <is>
          <t>TETEU</t>
        </is>
      </c>
      <c r="B1640" s="296" t="inlineStr">
        <is>
          <t>AGUA</t>
        </is>
      </c>
      <c r="C1640" s="296" t="inlineStr">
        <is>
          <t>T-733</t>
        </is>
      </c>
      <c r="D1640" s="349" t="inlineStr">
        <is>
          <t>PI 238</t>
        </is>
      </c>
      <c r="E1640" s="349" t="inlineStr">
        <is>
          <t>PI 247</t>
        </is>
      </c>
      <c r="F1640" s="349" t="n">
        <v>0.27</v>
      </c>
      <c r="G1640" s="349" t="inlineStr">
        <is>
          <t>200</t>
        </is>
      </c>
      <c r="H1640" s="349" t="inlineStr">
        <is>
          <t>Tubo PVC</t>
        </is>
      </c>
      <c r="I1640" s="345" t="n">
        <v>0.6</v>
      </c>
      <c r="J1640" s="349" t="n">
        <v>0.13</v>
      </c>
      <c r="K1640" s="349" t="n">
        <v>48.929259</v>
      </c>
      <c r="L1640" s="349" t="inlineStr">
        <is>
          <t>PENDENTE</t>
        </is>
      </c>
    </row>
    <row r="1641" ht="15" customHeight="1" s="290">
      <c r="A1641" s="295" t="inlineStr">
        <is>
          <t>TETEU</t>
        </is>
      </c>
      <c r="B1641" s="295" t="inlineStr">
        <is>
          <t>AGUA</t>
        </is>
      </c>
      <c r="C1641" s="295" t="inlineStr">
        <is>
          <t>T-734</t>
        </is>
      </c>
      <c r="D1641" s="334" t="inlineStr">
        <is>
          <t>PI 245</t>
        </is>
      </c>
      <c r="E1641" s="334" t="inlineStr">
        <is>
          <t>PI 246</t>
        </is>
      </c>
      <c r="F1641" s="334" t="n">
        <v>0.26</v>
      </c>
      <c r="G1641" s="334" t="inlineStr">
        <is>
          <t>200</t>
        </is>
      </c>
      <c r="H1641" s="334" t="inlineStr">
        <is>
          <t>Tubo PVC</t>
        </is>
      </c>
      <c r="I1641" s="340" t="n">
        <v>0.6</v>
      </c>
      <c r="J1641" s="334" t="n">
        <v>0.12</v>
      </c>
      <c r="K1641" s="334" t="n">
        <v>18.363846</v>
      </c>
      <c r="L1641" s="334" t="inlineStr">
        <is>
          <t>PENDENTE</t>
        </is>
      </c>
    </row>
    <row r="1642" ht="15" customHeight="1" s="290">
      <c r="A1642" s="296" t="inlineStr">
        <is>
          <t>TETEU</t>
        </is>
      </c>
      <c r="B1642" s="296" t="inlineStr">
        <is>
          <t>AGUA</t>
        </is>
      </c>
      <c r="C1642" s="296" t="inlineStr">
        <is>
          <t>T-735</t>
        </is>
      </c>
      <c r="D1642" s="349" t="inlineStr">
        <is>
          <t>PI 245</t>
        </is>
      </c>
      <c r="E1642" s="349" t="inlineStr">
        <is>
          <t>PI 246</t>
        </is>
      </c>
      <c r="F1642" s="349" t="n">
        <v>0.23</v>
      </c>
      <c r="G1642" s="349" t="inlineStr">
        <is>
          <t>200</t>
        </is>
      </c>
      <c r="H1642" s="349" t="inlineStr">
        <is>
          <t>Tubo PVC</t>
        </is>
      </c>
      <c r="I1642" s="345" t="n">
        <v>0.6</v>
      </c>
      <c r="J1642" s="349" t="n">
        <v>0.11</v>
      </c>
      <c r="K1642" s="349" t="n">
        <v>20.75913</v>
      </c>
      <c r="L1642" s="349" t="inlineStr">
        <is>
          <t>PENDENTE</t>
        </is>
      </c>
    </row>
    <row r="1643" ht="15" customHeight="1" s="290">
      <c r="A1643" s="295" t="inlineStr">
        <is>
          <t>TETEU</t>
        </is>
      </c>
      <c r="B1643" s="295" t="inlineStr">
        <is>
          <t>AGUA</t>
        </is>
      </c>
      <c r="C1643" s="295" t="inlineStr">
        <is>
          <t>T-736</t>
        </is>
      </c>
      <c r="D1643" s="334" t="inlineStr">
        <is>
          <t>PI 237</t>
        </is>
      </c>
      <c r="E1643" s="334" t="inlineStr">
        <is>
          <t>PI 240</t>
        </is>
      </c>
      <c r="F1643" s="334" t="n">
        <v>0.23</v>
      </c>
      <c r="G1643" s="334" t="inlineStr">
        <is>
          <t>200</t>
        </is>
      </c>
      <c r="H1643" s="334" t="inlineStr">
        <is>
          <t>Tubo PVC</t>
        </is>
      </c>
      <c r="I1643" s="340" t="n">
        <v>0.6</v>
      </c>
      <c r="J1643" s="334" t="n">
        <v>0.11</v>
      </c>
      <c r="K1643" s="334" t="n">
        <v>16.977826</v>
      </c>
      <c r="L1643" s="334" t="inlineStr">
        <is>
          <t>PENDENTE</t>
        </is>
      </c>
    </row>
    <row r="1644" ht="15" customHeight="1" s="290">
      <c r="A1644" s="296" t="inlineStr">
        <is>
          <t>TETEU</t>
        </is>
      </c>
      <c r="B1644" s="296" t="inlineStr">
        <is>
          <t>AGUA</t>
        </is>
      </c>
      <c r="C1644" s="296" t="inlineStr">
        <is>
          <t>T-737</t>
        </is>
      </c>
      <c r="D1644" s="349" t="inlineStr">
        <is>
          <t>PI 180</t>
        </is>
      </c>
      <c r="E1644" s="349" t="inlineStr">
        <is>
          <t>PI 179</t>
        </is>
      </c>
      <c r="F1644" s="349" t="n">
        <v>0.22</v>
      </c>
      <c r="G1644" s="349" t="inlineStr">
        <is>
          <t>200</t>
        </is>
      </c>
      <c r="H1644" s="349" t="inlineStr">
        <is>
          <t>Tubo PVC</t>
        </is>
      </c>
      <c r="I1644" s="345" t="n">
        <v>0.6</v>
      </c>
      <c r="J1644" s="349" t="n">
        <v>0.11</v>
      </c>
      <c r="K1644" s="349" t="n">
        <v>10.958636</v>
      </c>
      <c r="L1644" s="349" t="inlineStr">
        <is>
          <t>PENDENTE</t>
        </is>
      </c>
    </row>
    <row r="1645" ht="15" customHeight="1" s="290">
      <c r="A1645" s="295" t="inlineStr">
        <is>
          <t>TETEU</t>
        </is>
      </c>
      <c r="B1645" s="295" t="inlineStr">
        <is>
          <t>AGUA</t>
        </is>
      </c>
      <c r="C1645" s="295" t="inlineStr">
        <is>
          <t>T-738</t>
        </is>
      </c>
      <c r="D1645" s="334" t="inlineStr">
        <is>
          <t>PI 179</t>
        </is>
      </c>
      <c r="E1645" s="334" t="inlineStr">
        <is>
          <t>PI 178</t>
        </is>
      </c>
      <c r="F1645" s="334" t="n">
        <v>0.22</v>
      </c>
      <c r="G1645" s="334" t="inlineStr">
        <is>
          <t>200</t>
        </is>
      </c>
      <c r="H1645" s="334" t="inlineStr">
        <is>
          <t>Tubo PVC</t>
        </is>
      </c>
      <c r="I1645" s="340" t="n">
        <v>0.6</v>
      </c>
      <c r="J1645" s="334" t="n">
        <v>0.11</v>
      </c>
      <c r="K1645" s="334" t="n">
        <v>18.095455</v>
      </c>
      <c r="L1645" s="334" t="inlineStr">
        <is>
          <t>PENDENTE</t>
        </is>
      </c>
    </row>
    <row r="1646" ht="15" customHeight="1" s="290">
      <c r="A1646" s="296" t="inlineStr">
        <is>
          <t>TETEU</t>
        </is>
      </c>
      <c r="B1646" s="296" t="inlineStr">
        <is>
          <t>AGUA</t>
        </is>
      </c>
      <c r="C1646" s="296" t="inlineStr">
        <is>
          <t>T-739</t>
        </is>
      </c>
      <c r="D1646" s="349" t="inlineStr">
        <is>
          <t>PI 175</t>
        </is>
      </c>
      <c r="E1646" s="349" t="inlineStr">
        <is>
          <t>PI 174</t>
        </is>
      </c>
      <c r="F1646" s="349" t="n">
        <v>0.29</v>
      </c>
      <c r="G1646" s="349" t="inlineStr">
        <is>
          <t>200</t>
        </is>
      </c>
      <c r="H1646" s="349" t="inlineStr">
        <is>
          <t>Tubo PVC</t>
        </is>
      </c>
      <c r="I1646" s="345" t="n">
        <v>0.6</v>
      </c>
      <c r="J1646" s="349" t="n">
        <v>0.14</v>
      </c>
      <c r="K1646" s="349" t="n">
        <v>2.378966</v>
      </c>
      <c r="L1646" s="349" t="inlineStr">
        <is>
          <t>PENDENTE</t>
        </is>
      </c>
    </row>
    <row r="1647" ht="15" customHeight="1" s="290">
      <c r="A1647" s="295" t="inlineStr">
        <is>
          <t>TETEU</t>
        </is>
      </c>
      <c r="B1647" s="295" t="inlineStr">
        <is>
          <t>AGUA</t>
        </is>
      </c>
      <c r="C1647" s="295" t="inlineStr">
        <is>
          <t>T-740</t>
        </is>
      </c>
      <c r="D1647" s="334" t="inlineStr">
        <is>
          <t>PI 175</t>
        </is>
      </c>
      <c r="E1647" s="334" t="inlineStr">
        <is>
          <t>PI 174</t>
        </is>
      </c>
      <c r="F1647" s="334" t="n">
        <v>0.35</v>
      </c>
      <c r="G1647" s="334" t="inlineStr">
        <is>
          <t>200</t>
        </is>
      </c>
      <c r="H1647" s="334" t="inlineStr">
        <is>
          <t>Tubo PVC</t>
        </is>
      </c>
      <c r="I1647" s="340" t="n">
        <v>0.6</v>
      </c>
      <c r="J1647" s="334" t="n">
        <v>0.17</v>
      </c>
      <c r="K1647" s="334" t="n">
        <v>1.971143</v>
      </c>
      <c r="L1647" s="334" t="inlineStr">
        <is>
          <t>PENDENTE</t>
        </is>
      </c>
    </row>
    <row r="1648" ht="15" customHeight="1" s="290">
      <c r="A1648" s="296" t="inlineStr">
        <is>
          <t>TETEU</t>
        </is>
      </c>
      <c r="B1648" s="296" t="inlineStr">
        <is>
          <t>AGUA</t>
        </is>
      </c>
      <c r="C1648" s="296" t="inlineStr">
        <is>
          <t>T-741</t>
        </is>
      </c>
      <c r="D1648" s="349" t="inlineStr">
        <is>
          <t>PI 202</t>
        </is>
      </c>
      <c r="E1648" s="349" t="inlineStr">
        <is>
          <t>PI 203</t>
        </is>
      </c>
      <c r="F1648" s="349" t="n">
        <v>0.29</v>
      </c>
      <c r="G1648" s="349" t="inlineStr">
        <is>
          <t>200</t>
        </is>
      </c>
      <c r="H1648" s="349" t="inlineStr">
        <is>
          <t>Tubo PVC</t>
        </is>
      </c>
      <c r="I1648" s="345" t="n">
        <v>0.6</v>
      </c>
      <c r="J1648" s="349" t="n">
        <v>0.14</v>
      </c>
      <c r="K1648" s="349" t="n">
        <v>6.206897</v>
      </c>
      <c r="L1648" s="349" t="inlineStr">
        <is>
          <t>PENDENTE</t>
        </is>
      </c>
    </row>
    <row r="1649" ht="15" customHeight="1" s="290">
      <c r="A1649" s="295" t="inlineStr">
        <is>
          <t>TETEU</t>
        </is>
      </c>
      <c r="B1649" s="295" t="inlineStr">
        <is>
          <t>AGUA</t>
        </is>
      </c>
      <c r="C1649" s="295" t="inlineStr">
        <is>
          <t>T-742</t>
        </is>
      </c>
      <c r="D1649" s="334" t="inlineStr">
        <is>
          <t>PI 172</t>
        </is>
      </c>
      <c r="E1649" s="334" t="inlineStr">
        <is>
          <t>PI 173</t>
        </is>
      </c>
      <c r="F1649" s="334" t="n">
        <v>0.37</v>
      </c>
      <c r="G1649" s="334" t="inlineStr">
        <is>
          <t>200</t>
        </is>
      </c>
      <c r="H1649" s="334" t="inlineStr">
        <is>
          <t>Tubo PVC</t>
        </is>
      </c>
      <c r="I1649" s="340" t="n">
        <v>0.6</v>
      </c>
      <c r="J1649" s="334" t="n">
        <v>0.18</v>
      </c>
      <c r="K1649" s="334" t="n">
        <v>9.687837999999999</v>
      </c>
      <c r="L1649" s="334" t="inlineStr">
        <is>
          <t>PENDENTE</t>
        </is>
      </c>
    </row>
    <row r="1650" ht="15" customHeight="1" s="290">
      <c r="A1650" s="296" t="inlineStr">
        <is>
          <t>TETEU</t>
        </is>
      </c>
      <c r="B1650" s="296" t="inlineStr">
        <is>
          <t>AGUA</t>
        </is>
      </c>
      <c r="C1650" s="296" t="inlineStr">
        <is>
          <t>T-743</t>
        </is>
      </c>
      <c r="D1650" s="349" t="inlineStr">
        <is>
          <t>PI 206</t>
        </is>
      </c>
      <c r="E1650" s="349" t="inlineStr">
        <is>
          <t>PI 210</t>
        </is>
      </c>
      <c r="F1650" s="349" t="n">
        <v>0.3</v>
      </c>
      <c r="G1650" s="349" t="inlineStr">
        <is>
          <t>200</t>
        </is>
      </c>
      <c r="H1650" s="349" t="inlineStr">
        <is>
          <t>Tubo PVC</t>
        </is>
      </c>
      <c r="I1650" s="345" t="n">
        <v>1</v>
      </c>
      <c r="J1650" s="349" t="n">
        <v>0.24</v>
      </c>
      <c r="K1650" s="349" t="n">
        <v>2.760333</v>
      </c>
      <c r="L1650" s="349" t="inlineStr">
        <is>
          <t>PENDENTE</t>
        </is>
      </c>
    </row>
    <row r="1651" ht="15" customHeight="1" s="290">
      <c r="A1651" s="295" t="inlineStr">
        <is>
          <t>TETEU</t>
        </is>
      </c>
      <c r="B1651" s="295" t="inlineStr">
        <is>
          <t>AGUA</t>
        </is>
      </c>
      <c r="C1651" s="295" t="inlineStr">
        <is>
          <t>T-744</t>
        </is>
      </c>
      <c r="D1651" s="334" t="inlineStr">
        <is>
          <t>PV 23</t>
        </is>
      </c>
      <c r="E1651" s="334" t="inlineStr">
        <is>
          <t>PV 25</t>
        </is>
      </c>
      <c r="F1651" s="334" t="n">
        <v>0.59</v>
      </c>
      <c r="G1651" s="334" t="inlineStr">
        <is>
          <t>200</t>
        </is>
      </c>
      <c r="H1651" s="334" t="inlineStr">
        <is>
          <t>Tubo PVC</t>
        </is>
      </c>
      <c r="I1651" s="340" t="n">
        <v>0.6</v>
      </c>
      <c r="J1651" s="334" t="n">
        <v>0.28</v>
      </c>
      <c r="K1651" s="334" t="n">
        <v>8.010678</v>
      </c>
      <c r="L1651" s="334" t="inlineStr">
        <is>
          <t>PENDENTE</t>
        </is>
      </c>
    </row>
    <row r="1652" ht="15" customHeight="1" s="290">
      <c r="A1652" s="296" t="inlineStr">
        <is>
          <t>TETEU</t>
        </is>
      </c>
      <c r="B1652" s="296" t="inlineStr">
        <is>
          <t>AGUA</t>
        </is>
      </c>
      <c r="C1652" s="296" t="inlineStr">
        <is>
          <t>T-745</t>
        </is>
      </c>
      <c r="D1652" s="349" t="inlineStr">
        <is>
          <t>PI 192</t>
        </is>
      </c>
      <c r="E1652" s="349" t="inlineStr">
        <is>
          <t>PI 191</t>
        </is>
      </c>
      <c r="F1652" s="349" t="n">
        <v>0.46</v>
      </c>
      <c r="G1652" s="349" t="inlineStr">
        <is>
          <t>200</t>
        </is>
      </c>
      <c r="H1652" s="349" t="inlineStr">
        <is>
          <t>Tubo PVC</t>
        </is>
      </c>
      <c r="I1652" s="345" t="n">
        <v>0.9</v>
      </c>
      <c r="J1652" s="349" t="n">
        <v>0.33</v>
      </c>
      <c r="K1652" s="349" t="n">
        <v>14.674783</v>
      </c>
      <c r="L1652" s="349" t="inlineStr">
        <is>
          <t>PENDENTE</t>
        </is>
      </c>
    </row>
    <row r="1653" ht="15" customHeight="1" s="290">
      <c r="A1653" s="295" t="inlineStr">
        <is>
          <t>TETEU</t>
        </is>
      </c>
      <c r="B1653" s="295" t="inlineStr">
        <is>
          <t>AGUA</t>
        </is>
      </c>
      <c r="C1653" s="295" t="inlineStr">
        <is>
          <t>T-746</t>
        </is>
      </c>
      <c r="D1653" s="334" t="inlineStr">
        <is>
          <t>PV 22</t>
        </is>
      </c>
      <c r="E1653" s="334" t="inlineStr">
        <is>
          <t>PI 187</t>
        </is>
      </c>
      <c r="F1653" s="334" t="n">
        <v>0.38</v>
      </c>
      <c r="G1653" s="334" t="inlineStr">
        <is>
          <t>200</t>
        </is>
      </c>
      <c r="H1653" s="334" t="inlineStr">
        <is>
          <t>Tubo PVC</t>
        </is>
      </c>
      <c r="I1653" s="340" t="n">
        <v>0.38</v>
      </c>
      <c r="J1653" s="334" t="n">
        <v>0.12</v>
      </c>
      <c r="K1653" s="334" t="n">
        <v>10.737632</v>
      </c>
      <c r="L1653" s="334" t="inlineStr">
        <is>
          <t>PENDENTE</t>
        </is>
      </c>
    </row>
    <row r="1654" ht="15" customHeight="1" s="290">
      <c r="A1654" s="296" t="inlineStr">
        <is>
          <t>TETEU</t>
        </is>
      </c>
      <c r="B1654" s="296" t="inlineStr">
        <is>
          <t>AGUA</t>
        </is>
      </c>
      <c r="C1654" s="296" t="inlineStr">
        <is>
          <t>T-747</t>
        </is>
      </c>
      <c r="D1654" s="349" t="inlineStr">
        <is>
          <t>PV 18</t>
        </is>
      </c>
      <c r="E1654" s="349" t="inlineStr">
        <is>
          <t>PI 184</t>
        </is>
      </c>
      <c r="F1654" s="349" t="n">
        <v>0.39</v>
      </c>
      <c r="G1654" s="349" t="inlineStr">
        <is>
          <t>200</t>
        </is>
      </c>
      <c r="H1654" s="349" t="inlineStr">
        <is>
          <t>Tubo PVC</t>
        </is>
      </c>
      <c r="I1654" s="345" t="n">
        <v>0.6</v>
      </c>
      <c r="J1654" s="349" t="n">
        <v>0.19</v>
      </c>
      <c r="K1654" s="349" t="n">
        <v>7.224615</v>
      </c>
      <c r="L1654" s="349" t="inlineStr">
        <is>
          <t>PENDENTE</t>
        </is>
      </c>
    </row>
    <row r="1655" ht="15" customHeight="1" s="290">
      <c r="A1655" s="295" t="inlineStr">
        <is>
          <t>TETEU</t>
        </is>
      </c>
      <c r="B1655" s="295" t="inlineStr">
        <is>
          <t>AGUA</t>
        </is>
      </c>
      <c r="C1655" s="295" t="inlineStr">
        <is>
          <t>T-748</t>
        </is>
      </c>
      <c r="D1655" s="334" t="inlineStr">
        <is>
          <t>PI 167</t>
        </is>
      </c>
      <c r="E1655" s="334" t="inlineStr">
        <is>
          <t>PI 184</t>
        </is>
      </c>
      <c r="F1655" s="334" t="n">
        <v>0.38</v>
      </c>
      <c r="G1655" s="334" t="inlineStr">
        <is>
          <t>200</t>
        </is>
      </c>
      <c r="H1655" s="334" t="inlineStr">
        <is>
          <t>Tubo PVC</t>
        </is>
      </c>
      <c r="I1655" s="340" t="n">
        <v>0.6</v>
      </c>
      <c r="J1655" s="334" t="n">
        <v>0.18</v>
      </c>
      <c r="K1655" s="334" t="n">
        <v>2.647895</v>
      </c>
      <c r="L1655" s="334" t="inlineStr">
        <is>
          <t>PENDENTE</t>
        </is>
      </c>
    </row>
    <row r="1656" ht="15" customHeight="1" s="290">
      <c r="A1656" s="296" t="inlineStr">
        <is>
          <t>TETEU</t>
        </is>
      </c>
      <c r="B1656" s="296" t="inlineStr">
        <is>
          <t>AGUA</t>
        </is>
      </c>
      <c r="C1656" s="296" t="inlineStr">
        <is>
          <t>T-749</t>
        </is>
      </c>
      <c r="D1656" s="349" t="inlineStr">
        <is>
          <t>PI 166</t>
        </is>
      </c>
      <c r="E1656" s="349" t="inlineStr">
        <is>
          <t>PI 167</t>
        </is>
      </c>
      <c r="F1656" s="349" t="n">
        <v>0.22</v>
      </c>
      <c r="G1656" s="349" t="inlineStr">
        <is>
          <t>200</t>
        </is>
      </c>
      <c r="H1656" s="349" t="inlineStr">
        <is>
          <t>Tubo PVC</t>
        </is>
      </c>
      <c r="I1656" s="345" t="n">
        <v>0.6</v>
      </c>
      <c r="J1656" s="349" t="n">
        <v>0.11</v>
      </c>
      <c r="K1656" s="349" t="n">
        <v>22.561364</v>
      </c>
      <c r="L1656" s="349" t="inlineStr">
        <is>
          <t>PENDENTE</t>
        </is>
      </c>
    </row>
    <row r="1657" ht="15" customHeight="1" s="290">
      <c r="A1657" s="295" t="inlineStr">
        <is>
          <t>TETEU</t>
        </is>
      </c>
      <c r="B1657" s="295" t="inlineStr">
        <is>
          <t>AGUA</t>
        </is>
      </c>
      <c r="C1657" s="295" t="inlineStr">
        <is>
          <t>T-750</t>
        </is>
      </c>
      <c r="D1657" s="334" t="inlineStr">
        <is>
          <t>PV 16</t>
        </is>
      </c>
      <c r="E1657" s="334" t="inlineStr">
        <is>
          <t>PI 183</t>
        </is>
      </c>
      <c r="F1657" s="334" t="n">
        <v>0.22</v>
      </c>
      <c r="G1657" s="334" t="inlineStr">
        <is>
          <t>200</t>
        </is>
      </c>
      <c r="H1657" s="334" t="inlineStr">
        <is>
          <t>Tubo PVC</t>
        </is>
      </c>
      <c r="I1657" s="340" t="n">
        <v>0.6</v>
      </c>
      <c r="J1657" s="334" t="n">
        <v>0.11</v>
      </c>
      <c r="K1657" s="334" t="n">
        <v>13.810455</v>
      </c>
      <c r="L1657" s="334" t="inlineStr">
        <is>
          <t>PENDENTE</t>
        </is>
      </c>
    </row>
    <row r="1658" ht="15" customHeight="1" s="290">
      <c r="A1658" s="296" t="inlineStr">
        <is>
          <t>TETEU</t>
        </is>
      </c>
      <c r="B1658" s="296" t="inlineStr">
        <is>
          <t>AGUA</t>
        </is>
      </c>
      <c r="C1658" s="296" t="inlineStr">
        <is>
          <t>T-751</t>
        </is>
      </c>
      <c r="D1658" s="349" t="inlineStr">
        <is>
          <t>PI 120</t>
        </is>
      </c>
      <c r="E1658" s="349" t="inlineStr">
        <is>
          <t>PI 122</t>
        </is>
      </c>
      <c r="F1658" s="349" t="n">
        <v>0.21</v>
      </c>
      <c r="G1658" s="349" t="inlineStr">
        <is>
          <t>200</t>
        </is>
      </c>
      <c r="H1658" s="349" t="inlineStr">
        <is>
          <t>Tubo PVC</t>
        </is>
      </c>
      <c r="I1658" s="345" t="n">
        <v>0.6</v>
      </c>
      <c r="J1658" s="349" t="n">
        <v>0.1</v>
      </c>
      <c r="K1658" s="349" t="n">
        <v>42.679048</v>
      </c>
      <c r="L1658" s="349" t="inlineStr">
        <is>
          <t>PENDENTE</t>
        </is>
      </c>
    </row>
    <row r="1659" ht="15" customHeight="1" s="290">
      <c r="A1659" s="295" t="inlineStr">
        <is>
          <t>TETEU</t>
        </is>
      </c>
      <c r="B1659" s="295" t="inlineStr">
        <is>
          <t>AGUA</t>
        </is>
      </c>
      <c r="C1659" s="295" t="inlineStr">
        <is>
          <t>T-752</t>
        </is>
      </c>
      <c r="D1659" s="334" t="inlineStr">
        <is>
          <t>PI 109</t>
        </is>
      </c>
      <c r="E1659" s="334" t="inlineStr">
        <is>
          <t>PI 108</t>
        </is>
      </c>
      <c r="F1659" s="334" t="n">
        <v>0.17</v>
      </c>
      <c r="G1659" s="334" t="inlineStr">
        <is>
          <t>200</t>
        </is>
      </c>
      <c r="H1659" s="334" t="inlineStr">
        <is>
          <t>Tubo PVC</t>
        </is>
      </c>
      <c r="I1659" s="340" t="n">
        <v>0.6</v>
      </c>
      <c r="J1659" s="334" t="n">
        <v>0.08</v>
      </c>
      <c r="K1659" s="334" t="n">
        <v>3.197647</v>
      </c>
      <c r="L1659" s="334" t="inlineStr">
        <is>
          <t>PENDENTE</t>
        </is>
      </c>
    </row>
    <row r="1660" ht="15" customHeight="1" s="290">
      <c r="A1660" s="296" t="inlineStr">
        <is>
          <t>TETEU</t>
        </is>
      </c>
      <c r="B1660" s="296" t="inlineStr">
        <is>
          <t>AGUA</t>
        </is>
      </c>
      <c r="C1660" s="296" t="inlineStr">
        <is>
          <t>T-753</t>
        </is>
      </c>
      <c r="D1660" s="349" t="inlineStr">
        <is>
          <t>PI 163</t>
        </is>
      </c>
      <c r="E1660" s="349" t="inlineStr">
        <is>
          <t>PV 08</t>
        </is>
      </c>
      <c r="F1660" s="349" t="n">
        <v>0.23</v>
      </c>
      <c r="G1660" s="349" t="inlineStr">
        <is>
          <t>200</t>
        </is>
      </c>
      <c r="H1660" s="349" t="inlineStr">
        <is>
          <t>Tubo PVC</t>
        </is>
      </c>
      <c r="I1660" s="345" t="n">
        <v>0.6</v>
      </c>
      <c r="J1660" s="349" t="n">
        <v>0.11</v>
      </c>
      <c r="K1660" s="349" t="n">
        <v>17.742174</v>
      </c>
      <c r="L1660" s="349" t="inlineStr">
        <is>
          <t>PENDENTE</t>
        </is>
      </c>
    </row>
    <row r="1661" ht="15" customHeight="1" s="290">
      <c r="A1661" s="295" t="inlineStr">
        <is>
          <t>TETEU</t>
        </is>
      </c>
      <c r="B1661" s="295" t="inlineStr">
        <is>
          <t>AGUA</t>
        </is>
      </c>
      <c r="C1661" s="295" t="inlineStr">
        <is>
          <t>T-754</t>
        </is>
      </c>
      <c r="D1661" s="334" t="inlineStr">
        <is>
          <t>PV 12</t>
        </is>
      </c>
      <c r="E1661" s="334" t="inlineStr">
        <is>
          <t>PV 11</t>
        </is>
      </c>
      <c r="F1661" s="334" t="n">
        <v>0.21</v>
      </c>
      <c r="G1661" s="334" t="inlineStr">
        <is>
          <t>200</t>
        </is>
      </c>
      <c r="H1661" s="334" t="inlineStr">
        <is>
          <t>Tubo PVC</t>
        </is>
      </c>
      <c r="I1661" s="340" t="n">
        <v>0.6</v>
      </c>
      <c r="J1661" s="334" t="n">
        <v>0.1</v>
      </c>
      <c r="K1661" s="334" t="n">
        <v>12.315238</v>
      </c>
      <c r="L1661" s="334" t="inlineStr">
        <is>
          <t>PENDENTE</t>
        </is>
      </c>
    </row>
    <row r="1662" ht="15" customHeight="1" s="290">
      <c r="A1662" s="296" t="inlineStr">
        <is>
          <t>TETEU</t>
        </is>
      </c>
      <c r="B1662" s="296" t="inlineStr">
        <is>
          <t>AGUA</t>
        </is>
      </c>
      <c r="C1662" s="296" t="inlineStr">
        <is>
          <t>T-755</t>
        </is>
      </c>
      <c r="D1662" s="349" t="inlineStr">
        <is>
          <t>PI 271</t>
        </is>
      </c>
      <c r="E1662" s="349" t="inlineStr">
        <is>
          <t>PV 11</t>
        </is>
      </c>
      <c r="F1662" s="349" t="n">
        <v>0.33</v>
      </c>
      <c r="G1662" s="349" t="inlineStr">
        <is>
          <t>200</t>
        </is>
      </c>
      <c r="H1662" s="349" t="inlineStr">
        <is>
          <t>Tubo PVC</t>
        </is>
      </c>
      <c r="I1662" s="345" t="n">
        <v>0.6</v>
      </c>
      <c r="J1662" s="349" t="n">
        <v>0.16</v>
      </c>
      <c r="K1662" s="349" t="n">
        <v>5.921515</v>
      </c>
      <c r="L1662" s="349" t="inlineStr">
        <is>
          <t>PENDENTE</t>
        </is>
      </c>
    </row>
    <row r="1663" ht="15" customHeight="1" s="290">
      <c r="A1663" s="295" t="inlineStr">
        <is>
          <t>TETEU</t>
        </is>
      </c>
      <c r="B1663" s="295" t="inlineStr">
        <is>
          <t>AGUA</t>
        </is>
      </c>
      <c r="C1663" s="295" t="inlineStr">
        <is>
          <t>T-756</t>
        </is>
      </c>
      <c r="D1663" s="334" t="inlineStr">
        <is>
          <t>PI 271</t>
        </is>
      </c>
      <c r="E1663" s="334" t="inlineStr">
        <is>
          <t>PI 269</t>
        </is>
      </c>
      <c r="F1663" s="334" t="n">
        <v>0.3</v>
      </c>
      <c r="G1663" s="334" t="inlineStr">
        <is>
          <t>200</t>
        </is>
      </c>
      <c r="H1663" s="334" t="inlineStr">
        <is>
          <t>Tubo PVC</t>
        </is>
      </c>
      <c r="I1663" s="340" t="n">
        <v>0.6</v>
      </c>
      <c r="J1663" s="334" t="n">
        <v>0.14</v>
      </c>
      <c r="K1663" s="334" t="n">
        <v>3.020667</v>
      </c>
      <c r="L1663" s="334" t="inlineStr">
        <is>
          <t>PENDENTE</t>
        </is>
      </c>
    </row>
    <row r="1664" ht="15" customHeight="1" s="290">
      <c r="A1664" s="296" t="inlineStr">
        <is>
          <t>TETEU</t>
        </is>
      </c>
      <c r="B1664" s="296" t="inlineStr">
        <is>
          <t>AGUA</t>
        </is>
      </c>
      <c r="C1664" s="296" t="inlineStr">
        <is>
          <t>T-757</t>
        </is>
      </c>
      <c r="D1664" s="349" t="inlineStr">
        <is>
          <t>PI 269</t>
        </is>
      </c>
      <c r="E1664" s="349" t="inlineStr">
        <is>
          <t>PI 268</t>
        </is>
      </c>
      <c r="F1664" s="349" t="n">
        <v>0.39</v>
      </c>
      <c r="G1664" s="349" t="inlineStr">
        <is>
          <t>200</t>
        </is>
      </c>
      <c r="H1664" s="349" t="inlineStr">
        <is>
          <t>Tubo PVC</t>
        </is>
      </c>
      <c r="I1664" s="345" t="n">
        <v>0.6</v>
      </c>
      <c r="J1664" s="349" t="n">
        <v>0.19</v>
      </c>
      <c r="K1664" s="349" t="n">
        <v>6.669744</v>
      </c>
      <c r="L1664" s="349" t="inlineStr">
        <is>
          <t>PENDENTE</t>
        </is>
      </c>
    </row>
    <row r="1665" ht="15" customHeight="1" s="290">
      <c r="A1665" s="295" t="inlineStr">
        <is>
          <t>TETEU</t>
        </is>
      </c>
      <c r="B1665" s="295" t="inlineStr">
        <is>
          <t>AGUA</t>
        </is>
      </c>
      <c r="C1665" s="295" t="inlineStr">
        <is>
          <t>T-758</t>
        </is>
      </c>
      <c r="D1665" s="334" t="inlineStr">
        <is>
          <t>PI 104</t>
        </is>
      </c>
      <c r="E1665" s="334" t="inlineStr">
        <is>
          <t>PI 105</t>
        </is>
      </c>
      <c r="F1665" s="334" t="n">
        <v>0.22</v>
      </c>
      <c r="G1665" s="334" t="inlineStr">
        <is>
          <t>200</t>
        </is>
      </c>
      <c r="H1665" s="334" t="inlineStr">
        <is>
          <t>Tubo PVC</t>
        </is>
      </c>
      <c r="I1665" s="340" t="n">
        <v>0.6</v>
      </c>
      <c r="J1665" s="334" t="n">
        <v>0.11</v>
      </c>
      <c r="K1665" s="334" t="n">
        <v>6.135455</v>
      </c>
      <c r="L1665" s="334" t="inlineStr">
        <is>
          <t>PENDENTE</t>
        </is>
      </c>
    </row>
    <row r="1666" ht="15" customHeight="1" s="290">
      <c r="A1666" s="296" t="inlineStr">
        <is>
          <t>TETEU</t>
        </is>
      </c>
      <c r="B1666" s="296" t="inlineStr">
        <is>
          <t>AGUA</t>
        </is>
      </c>
      <c r="C1666" s="296" t="inlineStr">
        <is>
          <t>T-759</t>
        </is>
      </c>
      <c r="D1666" s="349" t="inlineStr">
        <is>
          <t>PI 112</t>
        </is>
      </c>
      <c r="E1666" s="349" t="inlineStr">
        <is>
          <t>PI 248</t>
        </is>
      </c>
      <c r="F1666" s="349" t="n">
        <v>0.33</v>
      </c>
      <c r="G1666" s="349" t="inlineStr">
        <is>
          <t>200</t>
        </is>
      </c>
      <c r="H1666" s="349" t="inlineStr">
        <is>
          <t>Tubo PVC</t>
        </is>
      </c>
      <c r="I1666" s="345" t="n">
        <v>1.28</v>
      </c>
      <c r="J1666" s="349" t="n">
        <v>0.34</v>
      </c>
      <c r="K1666" s="349" t="n">
        <v>11.196364</v>
      </c>
      <c r="L1666" s="349" t="inlineStr">
        <is>
          <t>PENDENTE</t>
        </is>
      </c>
    </row>
    <row r="1667" ht="15" customHeight="1" s="290">
      <c r="A1667" s="295" t="inlineStr">
        <is>
          <t>TETEU</t>
        </is>
      </c>
      <c r="B1667" s="295" t="inlineStr">
        <is>
          <t>AGUA</t>
        </is>
      </c>
      <c r="C1667" s="295" t="inlineStr">
        <is>
          <t>T-760</t>
        </is>
      </c>
      <c r="D1667" s="334" t="inlineStr">
        <is>
          <t>PI 262</t>
        </is>
      </c>
      <c r="E1667" s="334" t="inlineStr">
        <is>
          <t>PI 263</t>
        </is>
      </c>
      <c r="F1667" s="334" t="n">
        <v>0.26</v>
      </c>
      <c r="G1667" s="334" t="inlineStr">
        <is>
          <t>200</t>
        </is>
      </c>
      <c r="H1667" s="334" t="inlineStr">
        <is>
          <t>Tubo PVC</t>
        </is>
      </c>
      <c r="I1667" s="340" t="n">
        <v>0.6</v>
      </c>
      <c r="J1667" s="334" t="n">
        <v>0.12</v>
      </c>
      <c r="K1667" s="334" t="n">
        <v>2.571538</v>
      </c>
      <c r="L1667" s="334" t="inlineStr">
        <is>
          <t>PENDENTE</t>
        </is>
      </c>
    </row>
    <row r="1668" ht="15" customHeight="1" s="290">
      <c r="A1668" s="296" t="inlineStr">
        <is>
          <t>TETEU</t>
        </is>
      </c>
      <c r="B1668" s="296" t="inlineStr">
        <is>
          <t>AGUA</t>
        </is>
      </c>
      <c r="C1668" s="296" t="inlineStr">
        <is>
          <t>T-761</t>
        </is>
      </c>
      <c r="D1668" s="349" t="inlineStr">
        <is>
          <t>PV 09</t>
        </is>
      </c>
      <c r="E1668" s="349" t="inlineStr">
        <is>
          <t>PI 268</t>
        </is>
      </c>
      <c r="F1668" s="349" t="n">
        <v>0.23</v>
      </c>
      <c r="G1668" s="349" t="inlineStr">
        <is>
          <t>200</t>
        </is>
      </c>
      <c r="H1668" s="349" t="inlineStr">
        <is>
          <t>Tubo PVC</t>
        </is>
      </c>
      <c r="I1668" s="345" t="n">
        <v>0.6</v>
      </c>
      <c r="J1668" s="349" t="n">
        <v>0.11</v>
      </c>
      <c r="K1668" s="349" t="n">
        <v>8.611739</v>
      </c>
      <c r="L1668" s="349" t="inlineStr">
        <is>
          <t>PENDENTE</t>
        </is>
      </c>
    </row>
    <row r="1669" ht="15" customHeight="1" s="290">
      <c r="A1669" s="295" t="inlineStr">
        <is>
          <t>TETEU</t>
        </is>
      </c>
      <c r="B1669" s="295" t="inlineStr">
        <is>
          <t>AGUA</t>
        </is>
      </c>
      <c r="C1669" s="295" t="inlineStr">
        <is>
          <t>T-762</t>
        </is>
      </c>
      <c r="D1669" s="334" t="inlineStr">
        <is>
          <t>PI 266</t>
        </is>
      </c>
      <c r="E1669" s="334" t="inlineStr">
        <is>
          <t>PI 267</t>
        </is>
      </c>
      <c r="F1669" s="334" t="n">
        <v>0.28</v>
      </c>
      <c r="G1669" s="334" t="inlineStr">
        <is>
          <t>200</t>
        </is>
      </c>
      <c r="H1669" s="334" t="inlineStr">
        <is>
          <t>Tubo PVC</t>
        </is>
      </c>
      <c r="I1669" s="340" t="n">
        <v>0.6</v>
      </c>
      <c r="J1669" s="334" t="n">
        <v>0.13</v>
      </c>
      <c r="K1669" s="334" t="n">
        <v>8.130357</v>
      </c>
      <c r="L1669" s="334" t="inlineStr">
        <is>
          <t>PENDENTE</t>
        </is>
      </c>
    </row>
    <row r="1670" ht="15" customHeight="1" s="290">
      <c r="A1670" s="296" t="inlineStr">
        <is>
          <t>TETEU</t>
        </is>
      </c>
      <c r="B1670" s="296" t="inlineStr">
        <is>
          <t>AGUA</t>
        </is>
      </c>
      <c r="C1670" s="296" t="inlineStr">
        <is>
          <t>T-763</t>
        </is>
      </c>
      <c r="D1670" s="349" t="inlineStr">
        <is>
          <t>PV 14</t>
        </is>
      </c>
      <c r="E1670" s="349" t="inlineStr">
        <is>
          <t>PV 13</t>
        </is>
      </c>
      <c r="F1670" s="349" t="n">
        <v>0.35</v>
      </c>
      <c r="G1670" s="349" t="inlineStr">
        <is>
          <t>200</t>
        </is>
      </c>
      <c r="H1670" s="349" t="inlineStr">
        <is>
          <t>Tubo PVC</t>
        </is>
      </c>
      <c r="I1670" s="345" t="n">
        <v>0.5</v>
      </c>
      <c r="J1670" s="349" t="n">
        <v>0.14</v>
      </c>
      <c r="K1670" s="349" t="n">
        <v>11.270286</v>
      </c>
      <c r="L1670" s="349" t="inlineStr">
        <is>
          <t>PENDENTE</t>
        </is>
      </c>
    </row>
    <row r="1671" ht="15" customHeight="1" s="290">
      <c r="A1671" s="295" t="inlineStr">
        <is>
          <t>TETEU</t>
        </is>
      </c>
      <c r="B1671" s="295" t="inlineStr">
        <is>
          <t>AGUA</t>
        </is>
      </c>
      <c r="C1671" s="295" t="inlineStr">
        <is>
          <t>T-764</t>
        </is>
      </c>
      <c r="D1671" s="334" t="inlineStr">
        <is>
          <t>PI 166</t>
        </is>
      </c>
      <c r="E1671" s="334" t="inlineStr">
        <is>
          <t>PI 121</t>
        </is>
      </c>
      <c r="F1671" s="334" t="n">
        <v>0.21</v>
      </c>
      <c r="G1671" s="334" t="inlineStr">
        <is>
          <t>200</t>
        </is>
      </c>
      <c r="H1671" s="334" t="inlineStr">
        <is>
          <t>Tubo PVC</t>
        </is>
      </c>
      <c r="I1671" s="340" t="n">
        <v>0.6</v>
      </c>
      <c r="J1671" s="334" t="n">
        <v>0.1</v>
      </c>
      <c r="K1671" s="334" t="n">
        <v>81.922381</v>
      </c>
      <c r="L1671" s="334" t="inlineStr">
        <is>
          <t>PENDENTE</t>
        </is>
      </c>
    </row>
    <row r="1672" ht="15" customHeight="1" s="290">
      <c r="A1672" s="296" t="inlineStr">
        <is>
          <t>TETEU</t>
        </is>
      </c>
      <c r="B1672" s="296" t="inlineStr">
        <is>
          <t>AGUA</t>
        </is>
      </c>
      <c r="C1672" s="296" t="inlineStr">
        <is>
          <t>T-765</t>
        </is>
      </c>
      <c r="D1672" s="349" t="inlineStr">
        <is>
          <t>PI 170</t>
        </is>
      </c>
      <c r="E1672" s="349" t="inlineStr">
        <is>
          <t>PI 121</t>
        </is>
      </c>
      <c r="F1672" s="349" t="n">
        <v>0.21</v>
      </c>
      <c r="G1672" s="349" t="inlineStr">
        <is>
          <t>200</t>
        </is>
      </c>
      <c r="H1672" s="349" t="inlineStr">
        <is>
          <t>Tubo PVC</t>
        </is>
      </c>
      <c r="I1672" s="345" t="n">
        <v>0.6</v>
      </c>
      <c r="J1672" s="349" t="n">
        <v>0.1</v>
      </c>
      <c r="K1672" s="349" t="n">
        <v>16.155238</v>
      </c>
      <c r="L1672" s="349" t="inlineStr">
        <is>
          <t>PENDENTE</t>
        </is>
      </c>
    </row>
    <row r="1673" ht="15" customHeight="1" s="290">
      <c r="A1673" s="295" t="inlineStr">
        <is>
          <t>TETEU</t>
        </is>
      </c>
      <c r="B1673" s="295" t="inlineStr">
        <is>
          <t>AGUA</t>
        </is>
      </c>
      <c r="C1673" s="295" t="inlineStr">
        <is>
          <t>T-766</t>
        </is>
      </c>
      <c r="D1673" s="334" t="inlineStr">
        <is>
          <t>PI 167</t>
        </is>
      </c>
      <c r="E1673" s="334" t="inlineStr">
        <is>
          <t>PI 121</t>
        </is>
      </c>
      <c r="F1673" s="334" t="n">
        <v>0.24</v>
      </c>
      <c r="G1673" s="334" t="inlineStr">
        <is>
          <t>200</t>
        </is>
      </c>
      <c r="H1673" s="334" t="inlineStr">
        <is>
          <t>Tubo PVC</t>
        </is>
      </c>
      <c r="I1673" s="340" t="n">
        <v>0.6</v>
      </c>
      <c r="J1673" s="334" t="n">
        <v>0.12</v>
      </c>
      <c r="K1673" s="334" t="n">
        <v>51.000833</v>
      </c>
      <c r="L1673" s="334" t="inlineStr">
        <is>
          <t>PENDENTE</t>
        </is>
      </c>
    </row>
    <row r="1674" ht="15" customHeight="1" s="290">
      <c r="A1674" s="296" t="inlineStr">
        <is>
          <t>TETEU</t>
        </is>
      </c>
      <c r="B1674" s="296" t="inlineStr">
        <is>
          <t>AGUA</t>
        </is>
      </c>
      <c r="C1674" s="296" t="inlineStr">
        <is>
          <t>T-767</t>
        </is>
      </c>
      <c r="D1674" s="349" t="inlineStr">
        <is>
          <t>PV 32</t>
        </is>
      </c>
      <c r="E1674" s="349" t="inlineStr">
        <is>
          <t>PI 214</t>
        </is>
      </c>
      <c r="F1674" s="349" t="n">
        <v>4.01</v>
      </c>
      <c r="G1674" s="349" t="inlineStr">
        <is>
          <t>200</t>
        </is>
      </c>
      <c r="H1674" s="349" t="inlineStr">
        <is>
          <t>Tubo PVC</t>
        </is>
      </c>
      <c r="I1674" s="345" t="n">
        <v>0.6</v>
      </c>
      <c r="J1674" s="349" t="n">
        <v>1.92</v>
      </c>
      <c r="K1674" s="349" t="n">
        <v>2.585262</v>
      </c>
      <c r="L1674" s="349" t="inlineStr">
        <is>
          <t>PENDENTE</t>
        </is>
      </c>
    </row>
    <row r="1675" ht="15" customHeight="1" s="290">
      <c r="A1675" s="295" t="inlineStr">
        <is>
          <t>TETEU</t>
        </is>
      </c>
      <c r="B1675" s="295" t="inlineStr">
        <is>
          <t>AGUA</t>
        </is>
      </c>
      <c r="C1675" s="295" t="inlineStr">
        <is>
          <t>T-768</t>
        </is>
      </c>
      <c r="D1675" s="334" t="inlineStr">
        <is>
          <t>PI 184</t>
        </is>
      </c>
      <c r="E1675" s="334" t="inlineStr">
        <is>
          <t>PI 183</t>
        </is>
      </c>
      <c r="F1675" s="334" t="n">
        <v>1.63</v>
      </c>
      <c r="G1675" s="334" t="inlineStr">
        <is>
          <t>200</t>
        </is>
      </c>
      <c r="H1675" s="334" t="inlineStr">
        <is>
          <t>Tubo PVC</t>
        </is>
      </c>
      <c r="I1675" s="340" t="n">
        <v>0.6</v>
      </c>
      <c r="J1675" s="334" t="n">
        <v>0.78</v>
      </c>
      <c r="K1675" s="334" t="n">
        <v>1.805092</v>
      </c>
      <c r="L1675" s="334" t="inlineStr">
        <is>
          <t>PENDENTE</t>
        </is>
      </c>
    </row>
    <row r="1676" ht="15" customHeight="1" s="290">
      <c r="A1676" s="296" t="inlineStr">
        <is>
          <t>TETEU</t>
        </is>
      </c>
      <c r="B1676" s="296" t="inlineStr">
        <is>
          <t>AGUA</t>
        </is>
      </c>
      <c r="C1676" s="296" t="inlineStr">
        <is>
          <t>T-769</t>
        </is>
      </c>
      <c r="D1676" s="349" t="inlineStr">
        <is>
          <t>PV 19</t>
        </is>
      </c>
      <c r="E1676" s="349" t="inlineStr">
        <is>
          <t>PV 18</t>
        </is>
      </c>
      <c r="F1676" s="349" t="n">
        <v>0.66</v>
      </c>
      <c r="G1676" s="349" t="inlineStr">
        <is>
          <t>200</t>
        </is>
      </c>
      <c r="H1676" s="349" t="inlineStr">
        <is>
          <t>Tubo PVC</t>
        </is>
      </c>
      <c r="I1676" s="345" t="n">
        <v>0.6</v>
      </c>
      <c r="J1676" s="349" t="n">
        <v>0.32</v>
      </c>
      <c r="K1676" s="349" t="n">
        <v>2.441364</v>
      </c>
      <c r="L1676" s="349" t="inlineStr">
        <is>
          <t>PENDENTE</t>
        </is>
      </c>
    </row>
    <row r="1677" ht="15" customHeight="1" s="290">
      <c r="A1677" s="295" t="inlineStr">
        <is>
          <t>TETEU</t>
        </is>
      </c>
      <c r="B1677" s="295" t="inlineStr">
        <is>
          <t>AGUA</t>
        </is>
      </c>
      <c r="C1677" s="295" t="inlineStr">
        <is>
          <t>T-770</t>
        </is>
      </c>
      <c r="D1677" s="334" t="inlineStr">
        <is>
          <t>PI 235</t>
        </is>
      </c>
      <c r="E1677" s="334" t="inlineStr">
        <is>
          <t>PI 179</t>
        </is>
      </c>
      <c r="F1677" s="334" t="n">
        <v>1.15</v>
      </c>
      <c r="G1677" s="334" t="inlineStr">
        <is>
          <t>200</t>
        </is>
      </c>
      <c r="H1677" s="334" t="inlineStr">
        <is>
          <t>Tubo PVC</t>
        </is>
      </c>
      <c r="I1677" s="340" t="n">
        <v>0.6</v>
      </c>
      <c r="J1677" s="334" t="n">
        <v>0.55</v>
      </c>
      <c r="K1677" s="334" t="n">
        <v>4.847391</v>
      </c>
      <c r="L1677" s="334" t="inlineStr">
        <is>
          <t>PENDENTE</t>
        </is>
      </c>
    </row>
    <row r="1678" ht="15" customHeight="1" s="290">
      <c r="A1678" s="296" t="inlineStr">
        <is>
          <t>TETEU</t>
        </is>
      </c>
      <c r="B1678" s="296" t="inlineStr">
        <is>
          <t>AGUA</t>
        </is>
      </c>
      <c r="C1678" s="296" t="inlineStr">
        <is>
          <t>T-771</t>
        </is>
      </c>
      <c r="D1678" s="349" t="inlineStr">
        <is>
          <t>PI 192</t>
        </is>
      </c>
      <c r="E1678" s="349" t="inlineStr">
        <is>
          <t>PV 23</t>
        </is>
      </c>
      <c r="F1678" s="349" t="n">
        <v>0.71</v>
      </c>
      <c r="G1678" s="349" t="inlineStr">
        <is>
          <t>200</t>
        </is>
      </c>
      <c r="H1678" s="349" t="inlineStr">
        <is>
          <t>Tubo PVC</t>
        </is>
      </c>
      <c r="I1678" s="345" t="n">
        <v>0.6</v>
      </c>
      <c r="J1678" s="349" t="n">
        <v>0.34</v>
      </c>
      <c r="K1678" s="349" t="n">
        <v>5.87</v>
      </c>
      <c r="L1678" s="349" t="inlineStr">
        <is>
          <t>PENDENTE</t>
        </is>
      </c>
    </row>
    <row r="1679" ht="15" customHeight="1" s="290">
      <c r="A1679" s="295" t="inlineStr">
        <is>
          <t>TETEU</t>
        </is>
      </c>
      <c r="B1679" s="295" t="inlineStr">
        <is>
          <t>AGUA</t>
        </is>
      </c>
      <c r="C1679" s="295" t="inlineStr">
        <is>
          <t>T-772</t>
        </is>
      </c>
      <c r="D1679" s="334" t="inlineStr">
        <is>
          <t>PI 107</t>
        </is>
      </c>
      <c r="E1679" s="334" t="inlineStr">
        <is>
          <t>PI 106</t>
        </is>
      </c>
      <c r="F1679" s="334" t="n">
        <v>0.23</v>
      </c>
      <c r="G1679" s="334" t="inlineStr">
        <is>
          <t>200</t>
        </is>
      </c>
      <c r="H1679" s="334" t="inlineStr">
        <is>
          <t>Tubo PVC</t>
        </is>
      </c>
      <c r="I1679" s="340" t="n">
        <v>0.6</v>
      </c>
      <c r="J1679" s="334" t="n">
        <v>0.11</v>
      </c>
      <c r="K1679" s="334" t="n">
        <v>5.480435</v>
      </c>
      <c r="L1679" s="334" t="inlineStr">
        <is>
          <t>PENDENTE</t>
        </is>
      </c>
    </row>
    <row r="1680" ht="15" customHeight="1" s="290">
      <c r="A1680" s="296" t="inlineStr">
        <is>
          <t>TETEU</t>
        </is>
      </c>
      <c r="B1680" s="296" t="inlineStr">
        <is>
          <t>AGUA</t>
        </is>
      </c>
      <c r="C1680" s="296" t="inlineStr">
        <is>
          <t>T-773</t>
        </is>
      </c>
      <c r="D1680" s="349" t="inlineStr">
        <is>
          <t>PI 115</t>
        </is>
      </c>
      <c r="E1680" s="349" t="inlineStr">
        <is>
          <t>PI 116</t>
        </is>
      </c>
      <c r="F1680" s="349" t="n">
        <v>0.61</v>
      </c>
      <c r="G1680" s="349" t="inlineStr">
        <is>
          <t>200</t>
        </is>
      </c>
      <c r="H1680" s="349" t="inlineStr">
        <is>
          <t>Tubo PVC</t>
        </is>
      </c>
      <c r="I1680" s="345" t="n">
        <v>0.6</v>
      </c>
      <c r="J1680" s="349" t="n">
        <v>0.29</v>
      </c>
      <c r="K1680" s="349" t="n">
        <v>2.890656</v>
      </c>
      <c r="L1680" s="349" t="inlineStr">
        <is>
          <t>PENDENTE</t>
        </is>
      </c>
    </row>
    <row r="1681" ht="15" customHeight="1" s="290">
      <c r="A1681" s="295" t="inlineStr">
        <is>
          <t>TETEU</t>
        </is>
      </c>
      <c r="B1681" s="295" t="inlineStr">
        <is>
          <t>AGUA</t>
        </is>
      </c>
      <c r="C1681" s="295" t="inlineStr">
        <is>
          <t>T-774</t>
        </is>
      </c>
      <c r="D1681" s="334" t="inlineStr">
        <is>
          <t>PV 12</t>
        </is>
      </c>
      <c r="E1681" s="334" t="inlineStr">
        <is>
          <t>PI 271</t>
        </is>
      </c>
      <c r="F1681" s="334" t="n">
        <v>0.92</v>
      </c>
      <c r="G1681" s="334" t="inlineStr">
        <is>
          <t>200</t>
        </is>
      </c>
      <c r="H1681" s="334" t="inlineStr">
        <is>
          <t>Tubo PVC</t>
        </is>
      </c>
      <c r="I1681" s="340" t="n">
        <v>0.6</v>
      </c>
      <c r="J1681" s="334" t="n">
        <v>0.44</v>
      </c>
      <c r="K1681" s="334" t="n">
        <v>0.687065</v>
      </c>
      <c r="L1681" s="334" t="inlineStr">
        <is>
          <t>PENDENTE</t>
        </is>
      </c>
    </row>
    <row r="1682" ht="15" customHeight="1" s="290">
      <c r="A1682" s="296" t="inlineStr">
        <is>
          <t>TETEU</t>
        </is>
      </c>
      <c r="B1682" s="296" t="inlineStr">
        <is>
          <t>AGUA</t>
        </is>
      </c>
      <c r="C1682" s="296" t="inlineStr">
        <is>
          <t>T-775</t>
        </is>
      </c>
      <c r="D1682" s="349" t="inlineStr">
        <is>
          <t>PI 104</t>
        </is>
      </c>
      <c r="E1682" s="349" t="inlineStr">
        <is>
          <t>PI 103</t>
        </is>
      </c>
      <c r="F1682" s="349" t="n">
        <v>0.65</v>
      </c>
      <c r="G1682" s="349" t="inlineStr">
        <is>
          <t>200</t>
        </is>
      </c>
      <c r="H1682" s="349" t="inlineStr">
        <is>
          <t>Tubo PVC</t>
        </is>
      </c>
      <c r="I1682" s="345" t="n">
        <v>0.6</v>
      </c>
      <c r="J1682" s="349" t="n">
        <v>0.31</v>
      </c>
      <c r="K1682" s="349" t="n">
        <v>2.181538</v>
      </c>
      <c r="L1682" s="349" t="inlineStr">
        <is>
          <t>PENDENTE</t>
        </is>
      </c>
    </row>
    <row r="1683" ht="15" customHeight="1" s="290">
      <c r="A1683" s="295" t="inlineStr">
        <is>
          <t>TETEU</t>
        </is>
      </c>
      <c r="B1683" s="295" t="inlineStr">
        <is>
          <t>AGUA</t>
        </is>
      </c>
      <c r="C1683" s="295" t="inlineStr">
        <is>
          <t>T-776</t>
        </is>
      </c>
      <c r="D1683" s="334" t="inlineStr">
        <is>
          <t>PI 165</t>
        </is>
      </c>
      <c r="E1683" s="334" t="inlineStr">
        <is>
          <t>PI 164</t>
        </is>
      </c>
      <c r="F1683" s="334" t="n">
        <v>1.58</v>
      </c>
      <c r="G1683" s="334" t="inlineStr">
        <is>
          <t>200</t>
        </is>
      </c>
      <c r="H1683" s="334" t="inlineStr">
        <is>
          <t>Tubo PVC</t>
        </is>
      </c>
      <c r="I1683" s="340" t="n">
        <v>0.6</v>
      </c>
      <c r="J1683" s="334" t="n">
        <v>0.76</v>
      </c>
      <c r="K1683" s="334" t="n">
        <v>2.567532</v>
      </c>
      <c r="L1683" s="334" t="inlineStr">
        <is>
          <t>PENDENTE</t>
        </is>
      </c>
    </row>
    <row r="1684" ht="15" customHeight="1" s="290">
      <c r="A1684" s="296" t="inlineStr">
        <is>
          <t>TETEU</t>
        </is>
      </c>
      <c r="B1684" s="296" t="inlineStr">
        <is>
          <t>AGUA</t>
        </is>
      </c>
      <c r="C1684" s="296" t="inlineStr">
        <is>
          <t>T-777</t>
        </is>
      </c>
      <c r="D1684" s="349" t="inlineStr">
        <is>
          <t>PI 153</t>
        </is>
      </c>
      <c r="E1684" s="349" t="inlineStr">
        <is>
          <t>PI 146</t>
        </is>
      </c>
      <c r="F1684" s="349" t="n">
        <v>1.15</v>
      </c>
      <c r="G1684" s="349" t="inlineStr">
        <is>
          <t>200</t>
        </is>
      </c>
      <c r="H1684" s="349" t="inlineStr">
        <is>
          <t>Tubo PVC</t>
        </is>
      </c>
      <c r="I1684" s="345" t="n">
        <v>0.6</v>
      </c>
      <c r="J1684" s="349" t="n">
        <v>0.55</v>
      </c>
      <c r="K1684" s="349" t="n">
        <v>0.438348</v>
      </c>
      <c r="L1684" s="349" t="inlineStr">
        <is>
          <t>PENDENTE</t>
        </is>
      </c>
    </row>
    <row r="1685" ht="15" customHeight="1" s="290">
      <c r="A1685" s="295" t="inlineStr">
        <is>
          <t>TETEU</t>
        </is>
      </c>
      <c r="B1685" s="295" t="inlineStr">
        <is>
          <t>AGUA</t>
        </is>
      </c>
      <c r="C1685" s="295" t="inlineStr">
        <is>
          <t>T-778</t>
        </is>
      </c>
      <c r="D1685" s="334" t="inlineStr">
        <is>
          <t>PI 146</t>
        </is>
      </c>
      <c r="E1685" s="334" t="inlineStr">
        <is>
          <t>PI 145</t>
        </is>
      </c>
      <c r="F1685" s="334" t="n">
        <v>2.05</v>
      </c>
      <c r="G1685" s="334" t="inlineStr">
        <is>
          <t>200</t>
        </is>
      </c>
      <c r="H1685" s="334" t="inlineStr">
        <is>
          <t>Tubo PVC</t>
        </is>
      </c>
      <c r="I1685" s="340" t="n">
        <v>0.6</v>
      </c>
      <c r="J1685" s="334" t="n">
        <v>0.98</v>
      </c>
      <c r="K1685" s="334" t="n">
        <v>3.03639</v>
      </c>
      <c r="L1685" s="334" t="inlineStr">
        <is>
          <t>PENDENTE</t>
        </is>
      </c>
    </row>
    <row r="1686" ht="15" customHeight="1" s="290">
      <c r="A1686" s="296" t="inlineStr">
        <is>
          <t>TETEU</t>
        </is>
      </c>
      <c r="B1686" s="296" t="inlineStr">
        <is>
          <t>AGUA</t>
        </is>
      </c>
      <c r="C1686" s="296" t="inlineStr">
        <is>
          <t>T-779</t>
        </is>
      </c>
      <c r="D1686" s="349" t="inlineStr">
        <is>
          <t>PI 173</t>
        </is>
      </c>
      <c r="E1686" s="349" t="inlineStr">
        <is>
          <t>PI 158</t>
        </is>
      </c>
      <c r="F1686" s="349" t="n">
        <v>4.33</v>
      </c>
      <c r="G1686" s="349" t="inlineStr">
        <is>
          <t>200</t>
        </is>
      </c>
      <c r="H1686" s="349" t="inlineStr">
        <is>
          <t>Tubo PVC</t>
        </is>
      </c>
      <c r="I1686" s="345" t="n">
        <v>0.6</v>
      </c>
      <c r="J1686" s="349" t="n">
        <v>2.08</v>
      </c>
      <c r="K1686" s="349" t="n">
        <v>8.494111</v>
      </c>
      <c r="L1686" s="349" t="inlineStr">
        <is>
          <t>PENDENTE</t>
        </is>
      </c>
    </row>
    <row r="1687" ht="15" customHeight="1" s="290">
      <c r="A1687" s="295" t="inlineStr">
        <is>
          <t>TETEU</t>
        </is>
      </c>
      <c r="B1687" s="295" t="inlineStr">
        <is>
          <t>AGUA</t>
        </is>
      </c>
      <c r="C1687" s="295" t="inlineStr">
        <is>
          <t>T-780</t>
        </is>
      </c>
      <c r="D1687" s="334" t="inlineStr">
        <is>
          <t>PI 160</t>
        </is>
      </c>
      <c r="E1687" s="334" t="inlineStr">
        <is>
          <t>PI 131</t>
        </is>
      </c>
      <c r="F1687" s="334" t="n">
        <v>2.33</v>
      </c>
      <c r="G1687" s="334" t="inlineStr">
        <is>
          <t>200</t>
        </is>
      </c>
      <c r="H1687" s="334" t="inlineStr">
        <is>
          <t>Tubo PVC</t>
        </is>
      </c>
      <c r="I1687" s="340" t="n">
        <v>1.7</v>
      </c>
      <c r="J1687" s="334" t="n">
        <v>3.17</v>
      </c>
      <c r="K1687" s="334" t="n">
        <v>7.440773</v>
      </c>
      <c r="L1687" s="334" t="inlineStr">
        <is>
          <t>PENDENTE</t>
        </is>
      </c>
    </row>
    <row r="1688" ht="15" customHeight="1" s="290">
      <c r="A1688" s="296" t="inlineStr">
        <is>
          <t>TETEU</t>
        </is>
      </c>
      <c r="B1688" s="296" t="inlineStr">
        <is>
          <t>AGUA</t>
        </is>
      </c>
      <c r="C1688" s="296" t="inlineStr">
        <is>
          <t>T-781</t>
        </is>
      </c>
      <c r="D1688" s="349" t="inlineStr">
        <is>
          <t>PI 214</t>
        </is>
      </c>
      <c r="E1688" s="349" t="inlineStr">
        <is>
          <t>PI 213</t>
        </is>
      </c>
      <c r="F1688" s="349" t="n">
        <v>0.92</v>
      </c>
      <c r="G1688" s="349" t="inlineStr">
        <is>
          <t>200</t>
        </is>
      </c>
      <c r="H1688" s="349" t="inlineStr">
        <is>
          <t>Tubo PVC</t>
        </is>
      </c>
      <c r="I1688" s="345" t="n">
        <v>0.6</v>
      </c>
      <c r="J1688" s="349" t="n">
        <v>0.44</v>
      </c>
      <c r="K1688" s="349" t="n">
        <v>2.354239</v>
      </c>
      <c r="L1688" s="349" t="inlineStr">
        <is>
          <t>PENDENTE</t>
        </is>
      </c>
    </row>
    <row r="1689" ht="15" customHeight="1" s="290">
      <c r="A1689" s="295" t="inlineStr">
        <is>
          <t>TETEU</t>
        </is>
      </c>
      <c r="B1689" s="295" t="inlineStr">
        <is>
          <t>AGUA</t>
        </is>
      </c>
      <c r="C1689" s="295" t="inlineStr">
        <is>
          <t>T-782</t>
        </is>
      </c>
      <c r="D1689" s="334" t="inlineStr">
        <is>
          <t>PI 119</t>
        </is>
      </c>
      <c r="E1689" s="334" t="inlineStr">
        <is>
          <t>PI 122</t>
        </is>
      </c>
      <c r="F1689" s="334" t="n">
        <v>0.36</v>
      </c>
      <c r="G1689" s="334" t="inlineStr">
        <is>
          <t>200</t>
        </is>
      </c>
      <c r="H1689" s="334" t="inlineStr">
        <is>
          <t>Tubo PVC</t>
        </is>
      </c>
      <c r="I1689" s="340" t="n">
        <v>0.6</v>
      </c>
      <c r="J1689" s="334" t="n">
        <v>0.17</v>
      </c>
      <c r="K1689" s="334" t="n">
        <v>36.327778</v>
      </c>
      <c r="L1689" s="334" t="inlineStr">
        <is>
          <t>PENDENTE</t>
        </is>
      </c>
    </row>
    <row r="1690" ht="15" customHeight="1" s="290">
      <c r="A1690" s="296" t="inlineStr">
        <is>
          <t>TETEU</t>
        </is>
      </c>
      <c r="B1690" s="296" t="inlineStr">
        <is>
          <t>AGUA</t>
        </is>
      </c>
      <c r="C1690" s="296" t="inlineStr">
        <is>
          <t>T-783</t>
        </is>
      </c>
      <c r="D1690" s="349" t="inlineStr">
        <is>
          <t>PV 34</t>
        </is>
      </c>
      <c r="E1690" s="349" t="inlineStr">
        <is>
          <t>PV 33</t>
        </is>
      </c>
      <c r="F1690" s="349" t="n">
        <v>1.26</v>
      </c>
      <c r="G1690" s="349" t="inlineStr">
        <is>
          <t>200</t>
        </is>
      </c>
      <c r="H1690" s="349" t="inlineStr">
        <is>
          <t>Tubo PVC</t>
        </is>
      </c>
      <c r="I1690" s="345" t="n">
        <v>0.6</v>
      </c>
      <c r="J1690" s="349" t="n">
        <v>0.6</v>
      </c>
      <c r="K1690" s="349" t="n">
        <v>13.708254</v>
      </c>
      <c r="L1690" s="349" t="inlineStr">
        <is>
          <t>PENDENTE</t>
        </is>
      </c>
    </row>
    <row r="1691" ht="15" customHeight="1" s="290">
      <c r="A1691" s="295" t="inlineStr">
        <is>
          <t>TETEU</t>
        </is>
      </c>
      <c r="B1691" s="295" t="inlineStr">
        <is>
          <t>AGUA</t>
        </is>
      </c>
      <c r="C1691" s="295" t="inlineStr">
        <is>
          <t>T-784</t>
        </is>
      </c>
      <c r="D1691" s="334" t="inlineStr">
        <is>
          <t>PV 34</t>
        </is>
      </c>
      <c r="E1691" s="334" t="inlineStr">
        <is>
          <t>PV 33</t>
        </is>
      </c>
      <c r="F1691" s="334" t="n">
        <v>0.63</v>
      </c>
      <c r="G1691" s="334" t="inlineStr">
        <is>
          <t>200</t>
        </is>
      </c>
      <c r="H1691" s="334" t="inlineStr">
        <is>
          <t>Tubo PVC</t>
        </is>
      </c>
      <c r="I1691" s="340" t="n">
        <v>0.6</v>
      </c>
      <c r="J1691" s="334" t="n">
        <v>0.3</v>
      </c>
      <c r="K1691" s="334" t="n">
        <v>27.416508</v>
      </c>
      <c r="L1691" s="334" t="inlineStr">
        <is>
          <t>PENDENTE</t>
        </is>
      </c>
    </row>
    <row r="1692" ht="15" customHeight="1" s="290">
      <c r="A1692" s="296" t="inlineStr">
        <is>
          <t>TETEU</t>
        </is>
      </c>
      <c r="B1692" s="296" t="inlineStr">
        <is>
          <t>AGUA</t>
        </is>
      </c>
      <c r="C1692" s="296" t="inlineStr">
        <is>
          <t>T-785</t>
        </is>
      </c>
      <c r="D1692" s="349" t="inlineStr">
        <is>
          <t>PI 270</t>
        </is>
      </c>
      <c r="E1692" s="349" t="inlineStr">
        <is>
          <t>PI 268</t>
        </is>
      </c>
      <c r="F1692" s="349" t="n">
        <v>1.05</v>
      </c>
      <c r="G1692" s="349" t="inlineStr">
        <is>
          <t>200</t>
        </is>
      </c>
      <c r="H1692" s="349" t="inlineStr">
        <is>
          <t>Tubo PVC</t>
        </is>
      </c>
      <c r="I1692" s="345" t="n">
        <v>0.6</v>
      </c>
      <c r="J1692" s="349" t="n">
        <v>0.5</v>
      </c>
      <c r="K1692" s="349" t="n">
        <v>3.450381</v>
      </c>
      <c r="L1692" s="349" t="inlineStr">
        <is>
          <t>PENDENTE</t>
        </is>
      </c>
    </row>
    <row r="1693" ht="15" customHeight="1" s="290">
      <c r="A1693" s="295" t="inlineStr">
        <is>
          <t>TETEU</t>
        </is>
      </c>
      <c r="B1693" s="295" t="inlineStr">
        <is>
          <t>ESGOTO</t>
        </is>
      </c>
      <c r="C1693" s="295" t="inlineStr">
        <is>
          <t>T-001</t>
        </is>
      </c>
      <c r="D1693" s="334" t="inlineStr">
        <is>
          <t>PI 102</t>
        </is>
      </c>
      <c r="E1693" s="334" t="inlineStr">
        <is>
          <t>PI 103</t>
        </is>
      </c>
      <c r="F1693" s="334" t="n">
        <v>15.82</v>
      </c>
      <c r="G1693" s="334" t="inlineStr">
        <is>
          <t>200</t>
        </is>
      </c>
      <c r="H1693" s="334" t="inlineStr">
        <is>
          <t>Tubo PVC</t>
        </is>
      </c>
      <c r="I1693" s="340" t="n">
        <v>0.6</v>
      </c>
      <c r="J1693" s="334" t="n">
        <v>7.59</v>
      </c>
      <c r="K1693" s="334" t="n">
        <v>0.310506</v>
      </c>
      <c r="L1693" s="334" t="inlineStr">
        <is>
          <t>PENDENTE</t>
        </is>
      </c>
    </row>
    <row r="1694" ht="15" customHeight="1" s="290">
      <c r="A1694" s="296" t="inlineStr">
        <is>
          <t>TETEU</t>
        </is>
      </c>
      <c r="B1694" s="296" t="inlineStr">
        <is>
          <t>ESGOTO</t>
        </is>
      </c>
      <c r="C1694" s="296" t="inlineStr">
        <is>
          <t>T-002</t>
        </is>
      </c>
      <c r="D1694" s="349" t="inlineStr">
        <is>
          <t>PI 103</t>
        </is>
      </c>
      <c r="E1694" s="349" t="inlineStr">
        <is>
          <t>PI 104</t>
        </is>
      </c>
      <c r="F1694" s="349" t="n">
        <v>10.57</v>
      </c>
      <c r="G1694" s="349" t="inlineStr">
        <is>
          <t>200</t>
        </is>
      </c>
      <c r="H1694" s="349" t="inlineStr">
        <is>
          <t>Tubo PVC</t>
        </is>
      </c>
      <c r="I1694" s="345" t="n">
        <v>0.6</v>
      </c>
      <c r="J1694" s="349" t="n">
        <v>5.07</v>
      </c>
      <c r="K1694" s="349" t="n">
        <v>0.134153</v>
      </c>
      <c r="L1694" s="349" t="inlineStr">
        <is>
          <t>PENDENTE</t>
        </is>
      </c>
    </row>
    <row r="1695" ht="15" customHeight="1" s="290">
      <c r="A1695" s="295" t="inlineStr">
        <is>
          <t>TETEU</t>
        </is>
      </c>
      <c r="B1695" s="295" t="inlineStr">
        <is>
          <t>ESGOTO</t>
        </is>
      </c>
      <c r="C1695" s="295" t="inlineStr">
        <is>
          <t>T-003</t>
        </is>
      </c>
      <c r="D1695" s="334" t="inlineStr">
        <is>
          <t>PI 104</t>
        </is>
      </c>
      <c r="E1695" s="334" t="inlineStr">
        <is>
          <t>PI 105</t>
        </is>
      </c>
      <c r="F1695" s="334" t="n">
        <v>2.59</v>
      </c>
      <c r="G1695" s="334" t="inlineStr">
        <is>
          <t>200</t>
        </is>
      </c>
      <c r="H1695" s="334" t="inlineStr">
        <is>
          <t>Tubo PVC</t>
        </is>
      </c>
      <c r="I1695" s="340" t="n">
        <v>0.6</v>
      </c>
      <c r="J1695" s="334" t="n">
        <v>1.24</v>
      </c>
      <c r="K1695" s="334" t="n">
        <v>0.521158</v>
      </c>
      <c r="L1695" s="334" t="inlineStr">
        <is>
          <t>PENDENTE</t>
        </is>
      </c>
    </row>
    <row r="1696" ht="15" customHeight="1" s="290">
      <c r="A1696" s="296" t="inlineStr">
        <is>
          <t>TETEU</t>
        </is>
      </c>
      <c r="B1696" s="296" t="inlineStr">
        <is>
          <t>ESGOTO</t>
        </is>
      </c>
      <c r="C1696" s="296" t="inlineStr">
        <is>
          <t>T-004</t>
        </is>
      </c>
      <c r="D1696" s="349" t="inlineStr">
        <is>
          <t>PI 105</t>
        </is>
      </c>
      <c r="E1696" s="349" t="inlineStr">
        <is>
          <t>PI 106</t>
        </is>
      </c>
      <c r="F1696" s="349" t="n">
        <v>8.880000000000001</v>
      </c>
      <c r="G1696" s="349" t="inlineStr">
        <is>
          <t>200</t>
        </is>
      </c>
      <c r="H1696" s="349" t="inlineStr">
        <is>
          <t>Tubo PVC</t>
        </is>
      </c>
      <c r="I1696" s="345" t="n">
        <v>0.6</v>
      </c>
      <c r="J1696" s="349" t="n">
        <v>4.26</v>
      </c>
      <c r="K1696" s="349" t="n">
        <v>0.47161</v>
      </c>
      <c r="L1696" s="349" t="inlineStr">
        <is>
          <t>PENDENTE</t>
        </is>
      </c>
    </row>
    <row r="1697" ht="15" customHeight="1" s="290">
      <c r="A1697" s="295" t="inlineStr">
        <is>
          <t>TETEU</t>
        </is>
      </c>
      <c r="B1697" s="295" t="inlineStr">
        <is>
          <t>ESGOTO</t>
        </is>
      </c>
      <c r="C1697" s="295" t="inlineStr">
        <is>
          <t>T-005</t>
        </is>
      </c>
      <c r="D1697" s="334" t="inlineStr">
        <is>
          <t>PI 106</t>
        </is>
      </c>
      <c r="E1697" s="334" t="inlineStr">
        <is>
          <t>PI 107</t>
        </is>
      </c>
      <c r="F1697" s="334" t="n">
        <v>2.24</v>
      </c>
      <c r="G1697" s="334" t="inlineStr">
        <is>
          <t>200</t>
        </is>
      </c>
      <c r="H1697" s="334" t="inlineStr">
        <is>
          <t>Tubo PVC</t>
        </is>
      </c>
      <c r="I1697" s="340" t="n">
        <v>0.6</v>
      </c>
      <c r="J1697" s="334" t="n">
        <v>1.08</v>
      </c>
      <c r="K1697" s="334" t="n">
        <v>0.562723</v>
      </c>
      <c r="L1697" s="334" t="inlineStr">
        <is>
          <t>PENDENTE</t>
        </is>
      </c>
    </row>
    <row r="1698" ht="15" customHeight="1" s="290">
      <c r="A1698" s="296" t="inlineStr">
        <is>
          <t>TETEU</t>
        </is>
      </c>
      <c r="B1698" s="296" t="inlineStr">
        <is>
          <t>ESGOTO</t>
        </is>
      </c>
      <c r="C1698" s="296" t="inlineStr">
        <is>
          <t>T-006</t>
        </is>
      </c>
      <c r="D1698" s="349" t="inlineStr">
        <is>
          <t>PI 107</t>
        </is>
      </c>
      <c r="E1698" s="349" t="inlineStr">
        <is>
          <t>PI 108</t>
        </is>
      </c>
      <c r="F1698" s="349" t="n">
        <v>4.35</v>
      </c>
      <c r="G1698" s="349" t="inlineStr">
        <is>
          <t>200</t>
        </is>
      </c>
      <c r="H1698" s="349" t="inlineStr">
        <is>
          <t>Tubo PVC</t>
        </is>
      </c>
      <c r="I1698" s="345" t="n">
        <v>0.6</v>
      </c>
      <c r="J1698" s="349" t="n">
        <v>2.09</v>
      </c>
      <c r="K1698" s="349" t="n">
        <v>0.634</v>
      </c>
      <c r="L1698" s="349" t="inlineStr">
        <is>
          <t>PENDENTE</t>
        </is>
      </c>
    </row>
    <row r="1699" ht="15" customHeight="1" s="290">
      <c r="A1699" s="295" t="inlineStr">
        <is>
          <t>TETEU</t>
        </is>
      </c>
      <c r="B1699" s="295" t="inlineStr">
        <is>
          <t>ESGOTO</t>
        </is>
      </c>
      <c r="C1699" s="295" t="inlineStr">
        <is>
          <t>T-007</t>
        </is>
      </c>
      <c r="D1699" s="334" t="inlineStr">
        <is>
          <t>PI 108</t>
        </is>
      </c>
      <c r="E1699" s="334" t="inlineStr">
        <is>
          <t>PI 109</t>
        </is>
      </c>
      <c r="F1699" s="334" t="n">
        <v>2.15</v>
      </c>
      <c r="G1699" s="334" t="inlineStr">
        <is>
          <t>200</t>
        </is>
      </c>
      <c r="H1699" s="334" t="inlineStr">
        <is>
          <t>Tubo PVC</t>
        </is>
      </c>
      <c r="I1699" s="340" t="n">
        <v>0.6</v>
      </c>
      <c r="J1699" s="334" t="n">
        <v>1.03</v>
      </c>
      <c r="K1699" s="334" t="n">
        <v>0.252837</v>
      </c>
      <c r="L1699" s="334" t="inlineStr">
        <is>
          <t>PENDENTE</t>
        </is>
      </c>
    </row>
    <row r="1700" ht="15" customHeight="1" s="290">
      <c r="A1700" s="296" t="inlineStr">
        <is>
          <t>TETEU</t>
        </is>
      </c>
      <c r="B1700" s="296" t="inlineStr">
        <is>
          <t>ESGOTO</t>
        </is>
      </c>
      <c r="C1700" s="296" t="inlineStr">
        <is>
          <t>T-008</t>
        </is>
      </c>
      <c r="D1700" s="349" t="inlineStr">
        <is>
          <t>PI 109</t>
        </is>
      </c>
      <c r="E1700" s="349" t="inlineStr">
        <is>
          <t>PI 110</t>
        </is>
      </c>
      <c r="F1700" s="349" t="n">
        <v>10.67</v>
      </c>
      <c r="G1700" s="349" t="inlineStr">
        <is>
          <t>200</t>
        </is>
      </c>
      <c r="H1700" s="349" t="inlineStr">
        <is>
          <t>Tubo PVC</t>
        </is>
      </c>
      <c r="I1700" s="345" t="n">
        <v>0.6</v>
      </c>
      <c r="J1700" s="349" t="n">
        <v>5.12</v>
      </c>
      <c r="K1700" s="349" t="n">
        <v>0.351828</v>
      </c>
      <c r="L1700" s="349" t="inlineStr">
        <is>
          <t>PENDENTE</t>
        </is>
      </c>
    </row>
    <row r="1701" ht="15" customHeight="1" s="290">
      <c r="A1701" s="295" t="inlineStr">
        <is>
          <t>TETEU</t>
        </is>
      </c>
      <c r="B1701" s="295" t="inlineStr">
        <is>
          <t>ESGOTO</t>
        </is>
      </c>
      <c r="C1701" s="295" t="inlineStr">
        <is>
          <t>T-009</t>
        </is>
      </c>
      <c r="D1701" s="334" t="inlineStr">
        <is>
          <t>PI 111</t>
        </is>
      </c>
      <c r="E1701" s="334" t="inlineStr">
        <is>
          <t>PI 112</t>
        </is>
      </c>
      <c r="F1701" s="334" t="n">
        <v>10.85</v>
      </c>
      <c r="G1701" s="334" t="inlineStr">
        <is>
          <t>200</t>
        </is>
      </c>
      <c r="H1701" s="334" t="inlineStr">
        <is>
          <t>Tubo PVC</t>
        </is>
      </c>
      <c r="I1701" s="340" t="n">
        <v>0.6</v>
      </c>
      <c r="J1701" s="334" t="n">
        <v>5.21</v>
      </c>
      <c r="K1701" s="334" t="n">
        <v>0.174433</v>
      </c>
      <c r="L1701" s="334" t="inlineStr">
        <is>
          <t>PENDENTE</t>
        </is>
      </c>
    </row>
    <row r="1702" ht="15" customHeight="1" s="290">
      <c r="A1702" s="296" t="inlineStr">
        <is>
          <t>TETEU</t>
        </is>
      </c>
      <c r="B1702" s="296" t="inlineStr">
        <is>
          <t>ESGOTO</t>
        </is>
      </c>
      <c r="C1702" s="296" t="inlineStr">
        <is>
          <t>T-010</t>
        </is>
      </c>
      <c r="D1702" s="349" t="inlineStr">
        <is>
          <t>PI 112</t>
        </is>
      </c>
      <c r="E1702" s="349" t="inlineStr">
        <is>
          <t>PI 113</t>
        </is>
      </c>
      <c r="F1702" s="349" t="n">
        <v>3.91</v>
      </c>
      <c r="G1702" s="349" t="inlineStr">
        <is>
          <t>200</t>
        </is>
      </c>
      <c r="H1702" s="349" t="inlineStr">
        <is>
          <t>Tubo PVC</t>
        </is>
      </c>
      <c r="I1702" s="345" t="n">
        <v>0.6</v>
      </c>
      <c r="J1702" s="349" t="n">
        <v>1.88</v>
      </c>
      <c r="K1702" s="349" t="n">
        <v>0.009335</v>
      </c>
      <c r="L1702" s="349" t="inlineStr">
        <is>
          <t>PENDENTE</t>
        </is>
      </c>
    </row>
    <row r="1703" ht="15" customHeight="1" s="290">
      <c r="A1703" s="295" t="inlineStr">
        <is>
          <t>TETEU</t>
        </is>
      </c>
      <c r="B1703" s="295" t="inlineStr">
        <is>
          <t>ESGOTO</t>
        </is>
      </c>
      <c r="C1703" s="295" t="inlineStr">
        <is>
          <t>T-011</t>
        </is>
      </c>
      <c r="D1703" s="334" t="inlineStr">
        <is>
          <t>PI 114</t>
        </is>
      </c>
      <c r="E1703" s="334" t="inlineStr">
        <is>
          <t>PI 115</t>
        </is>
      </c>
      <c r="F1703" s="334" t="n">
        <v>9.390000000000001</v>
      </c>
      <c r="G1703" s="334" t="inlineStr">
        <is>
          <t>200</t>
        </is>
      </c>
      <c r="H1703" s="334" t="inlineStr">
        <is>
          <t>Tubo PVC</t>
        </is>
      </c>
      <c r="I1703" s="340" t="n">
        <v>1.2</v>
      </c>
      <c r="J1703" s="334" t="n">
        <v>9.01</v>
      </c>
      <c r="K1703" s="334" t="n">
        <v>0.333259</v>
      </c>
      <c r="L1703" s="334" t="inlineStr">
        <is>
          <t>PENDENTE</t>
        </is>
      </c>
    </row>
    <row r="1704" ht="15" customHeight="1" s="290">
      <c r="A1704" s="296" t="inlineStr">
        <is>
          <t>TETEU</t>
        </is>
      </c>
      <c r="B1704" s="296" t="inlineStr">
        <is>
          <t>ESGOTO</t>
        </is>
      </c>
      <c r="C1704" s="296" t="inlineStr">
        <is>
          <t>T-012</t>
        </is>
      </c>
      <c r="D1704" s="349" t="inlineStr">
        <is>
          <t>PI 115</t>
        </is>
      </c>
      <c r="E1704" s="349" t="inlineStr">
        <is>
          <t>PI 116</t>
        </is>
      </c>
      <c r="F1704" s="349" t="n">
        <v>9.76</v>
      </c>
      <c r="G1704" s="349" t="inlineStr">
        <is>
          <t>200</t>
        </is>
      </c>
      <c r="H1704" s="349" t="inlineStr">
        <is>
          <t>Tubo PVC</t>
        </is>
      </c>
      <c r="I1704" s="345" t="n">
        <v>0.6</v>
      </c>
      <c r="J1704" s="349" t="n">
        <v>4.68</v>
      </c>
      <c r="K1704" s="349" t="n">
        <v>0.180666</v>
      </c>
      <c r="L1704" s="349" t="inlineStr">
        <is>
          <t>PENDENTE</t>
        </is>
      </c>
    </row>
    <row r="1705" ht="15" customHeight="1" s="290">
      <c r="A1705" s="295" t="inlineStr">
        <is>
          <t>TETEU</t>
        </is>
      </c>
      <c r="B1705" s="295" t="inlineStr">
        <is>
          <t>ESGOTO</t>
        </is>
      </c>
      <c r="C1705" s="295" t="inlineStr">
        <is>
          <t>T-013</t>
        </is>
      </c>
      <c r="D1705" s="334" t="inlineStr">
        <is>
          <t>PI 116</t>
        </is>
      </c>
      <c r="E1705" s="334" t="inlineStr">
        <is>
          <t>PI 108</t>
        </is>
      </c>
      <c r="F1705" s="334" t="n">
        <v>5.47</v>
      </c>
      <c r="G1705" s="334" t="inlineStr">
        <is>
          <t>200</t>
        </is>
      </c>
      <c r="H1705" s="334" t="inlineStr">
        <is>
          <t>Tubo PVC</t>
        </is>
      </c>
      <c r="I1705" s="340" t="n">
        <v>0.6</v>
      </c>
      <c r="J1705" s="334" t="n">
        <v>2.63</v>
      </c>
      <c r="K1705" s="334" t="n">
        <v>0.053364</v>
      </c>
      <c r="L1705" s="334" t="inlineStr">
        <is>
          <t>PENDENTE</t>
        </is>
      </c>
    </row>
    <row r="1706" ht="15" customHeight="1" s="290">
      <c r="A1706" s="296" t="inlineStr">
        <is>
          <t>TETEU</t>
        </is>
      </c>
      <c r="B1706" s="296" t="inlineStr">
        <is>
          <t>ESGOTO</t>
        </is>
      </c>
      <c r="C1706" s="296" t="inlineStr">
        <is>
          <t>T-014</t>
        </is>
      </c>
      <c r="D1706" s="349" t="inlineStr">
        <is>
          <t>PI 115</t>
        </is>
      </c>
      <c r="E1706" s="349" t="inlineStr">
        <is>
          <t>PI 117</t>
        </is>
      </c>
      <c r="F1706" s="349" t="n">
        <v>10.77</v>
      </c>
      <c r="G1706" s="349" t="inlineStr">
        <is>
          <t>200</t>
        </is>
      </c>
      <c r="H1706" s="349" t="inlineStr">
        <is>
          <t>Tubo PVC</t>
        </is>
      </c>
      <c r="I1706" s="345" t="n">
        <v>0.6</v>
      </c>
      <c r="J1706" s="349" t="n">
        <v>5.17</v>
      </c>
      <c r="K1706" s="349" t="n">
        <v>0.040659</v>
      </c>
      <c r="L1706" s="349" t="inlineStr">
        <is>
          <t>PENDENTE</t>
        </is>
      </c>
    </row>
    <row r="1707" ht="15" customHeight="1" s="290">
      <c r="A1707" s="295" t="inlineStr">
        <is>
          <t>TETEU</t>
        </is>
      </c>
      <c r="B1707" s="295" t="inlineStr">
        <is>
          <t>ESGOTO</t>
        </is>
      </c>
      <c r="C1707" s="295" t="inlineStr">
        <is>
          <t>T-015</t>
        </is>
      </c>
      <c r="D1707" s="334" t="inlineStr">
        <is>
          <t>PI 117</t>
        </is>
      </c>
      <c r="E1707" s="334" t="inlineStr">
        <is>
          <t>PI 118</t>
        </is>
      </c>
      <c r="F1707" s="334" t="n">
        <v>2.9</v>
      </c>
      <c r="G1707" s="334" t="inlineStr">
        <is>
          <t>200</t>
        </is>
      </c>
      <c r="H1707" s="334" t="inlineStr">
        <is>
          <t>Tubo PVC</t>
        </is>
      </c>
      <c r="I1707" s="340" t="n">
        <v>0.6</v>
      </c>
      <c r="J1707" s="334" t="n">
        <v>1.39</v>
      </c>
      <c r="K1707" s="334" t="n">
        <v>0.02469</v>
      </c>
      <c r="L1707" s="334" t="inlineStr">
        <is>
          <t>PENDENTE</t>
        </is>
      </c>
    </row>
    <row r="1708" ht="15" customHeight="1" s="290">
      <c r="A1708" s="296" t="inlineStr">
        <is>
          <t>TETEU</t>
        </is>
      </c>
      <c r="B1708" s="296" t="inlineStr">
        <is>
          <t>ESGOTO</t>
        </is>
      </c>
      <c r="C1708" s="296" t="inlineStr">
        <is>
          <t>T-016</t>
        </is>
      </c>
      <c r="D1708" s="349" t="inlineStr">
        <is>
          <t>PI 119</t>
        </is>
      </c>
      <c r="E1708" s="349" t="inlineStr">
        <is>
          <t>PI 120</t>
        </is>
      </c>
      <c r="F1708" s="349" t="n">
        <v>32.84</v>
      </c>
      <c r="G1708" s="349" t="inlineStr">
        <is>
          <t>200</t>
        </is>
      </c>
      <c r="H1708" s="349" t="inlineStr">
        <is>
          <t>Tubo PVC</t>
        </is>
      </c>
      <c r="I1708" s="345" t="n">
        <v>0.6</v>
      </c>
      <c r="J1708" s="349" t="n">
        <v>15.76</v>
      </c>
      <c r="K1708" s="349" t="n">
        <v>0.125317</v>
      </c>
      <c r="L1708" s="349" t="inlineStr">
        <is>
          <t>PENDENTE</t>
        </is>
      </c>
    </row>
    <row r="1709" ht="15" customHeight="1" s="290">
      <c r="A1709" s="295" t="inlineStr">
        <is>
          <t>TETEU</t>
        </is>
      </c>
      <c r="B1709" s="295" t="inlineStr">
        <is>
          <t>ESGOTO</t>
        </is>
      </c>
      <c r="C1709" s="295" t="inlineStr">
        <is>
          <t>T-017</t>
        </is>
      </c>
      <c r="D1709" s="334" t="inlineStr">
        <is>
          <t>PI 120</t>
        </is>
      </c>
      <c r="E1709" s="334" t="inlineStr">
        <is>
          <t>PI 121</t>
        </is>
      </c>
      <c r="F1709" s="334" t="n">
        <v>13.15</v>
      </c>
      <c r="G1709" s="334" t="inlineStr">
        <is>
          <t>200</t>
        </is>
      </c>
      <c r="H1709" s="334" t="inlineStr">
        <is>
          <t>Tubo PVC</t>
        </is>
      </c>
      <c r="I1709" s="340" t="n">
        <v>0.6</v>
      </c>
      <c r="J1709" s="334" t="n">
        <v>6.31</v>
      </c>
      <c r="K1709" s="334" t="n">
        <v>0.235536</v>
      </c>
      <c r="L1709" s="334" t="inlineStr">
        <is>
          <t>PENDENTE</t>
        </is>
      </c>
    </row>
    <row r="1710" ht="15" customHeight="1" s="290">
      <c r="A1710" s="296" t="inlineStr">
        <is>
          <t>TETEU</t>
        </is>
      </c>
      <c r="B1710" s="296" t="inlineStr">
        <is>
          <t>ESGOTO</t>
        </is>
      </c>
      <c r="C1710" s="296" t="inlineStr">
        <is>
          <t>T-018</t>
        </is>
      </c>
      <c r="D1710" s="349" t="inlineStr">
        <is>
          <t>PI 121</t>
        </is>
      </c>
      <c r="E1710" s="349" t="inlineStr">
        <is>
          <t>PI 122</t>
        </is>
      </c>
      <c r="F1710" s="349" t="n">
        <v>34.14</v>
      </c>
      <c r="G1710" s="349" t="inlineStr">
        <is>
          <t>200</t>
        </is>
      </c>
      <c r="H1710" s="349" t="inlineStr">
        <is>
          <t>Tubo PVC</t>
        </is>
      </c>
      <c r="I1710" s="345" t="n">
        <v>0.6</v>
      </c>
      <c r="J1710" s="349" t="n">
        <v>16.39</v>
      </c>
      <c r="K1710" s="349" t="n">
        <v>0.171801</v>
      </c>
      <c r="L1710" s="349" t="inlineStr">
        <is>
          <t>PENDENTE</t>
        </is>
      </c>
    </row>
    <row r="1711" ht="15" customHeight="1" s="290">
      <c r="A1711" s="295" t="inlineStr">
        <is>
          <t>TETEU</t>
        </is>
      </c>
      <c r="B1711" s="295" t="inlineStr">
        <is>
          <t>ESGOTO</t>
        </is>
      </c>
      <c r="C1711" s="295" t="inlineStr">
        <is>
          <t>T-019</t>
        </is>
      </c>
      <c r="D1711" s="334" t="inlineStr">
        <is>
          <t>PI 122</t>
        </is>
      </c>
      <c r="E1711" s="334" t="inlineStr">
        <is>
          <t>PI 123</t>
        </is>
      </c>
      <c r="F1711" s="334" t="n">
        <v>20.92</v>
      </c>
      <c r="G1711" s="334" t="inlineStr">
        <is>
          <t>200</t>
        </is>
      </c>
      <c r="H1711" s="334" t="inlineStr">
        <is>
          <t>Tubo PVC</t>
        </is>
      </c>
      <c r="I1711" s="340" t="n">
        <v>0.6</v>
      </c>
      <c r="J1711" s="334" t="n">
        <v>10.04</v>
      </c>
      <c r="K1711" s="334" t="n">
        <v>0.1188</v>
      </c>
      <c r="L1711" s="334" t="inlineStr">
        <is>
          <t>PENDENTE</t>
        </is>
      </c>
    </row>
    <row r="1712" ht="15" customHeight="1" s="290">
      <c r="A1712" s="296" t="inlineStr">
        <is>
          <t>TETEU</t>
        </is>
      </c>
      <c r="B1712" s="296" t="inlineStr">
        <is>
          <t>ESGOTO</t>
        </is>
      </c>
      <c r="C1712" s="296" t="inlineStr">
        <is>
          <t>T-020</t>
        </is>
      </c>
      <c r="D1712" s="349" t="inlineStr">
        <is>
          <t>PI 123</t>
        </is>
      </c>
      <c r="E1712" s="349" t="inlineStr">
        <is>
          <t>PI 124</t>
        </is>
      </c>
      <c r="F1712" s="349" t="n">
        <v>21.13</v>
      </c>
      <c r="G1712" s="349" t="inlineStr">
        <is>
          <t>200</t>
        </is>
      </c>
      <c r="H1712" s="349" t="inlineStr">
        <is>
          <t>Tubo PVC</t>
        </is>
      </c>
      <c r="I1712" s="345" t="n">
        <v>0.6</v>
      </c>
      <c r="J1712" s="349" t="n">
        <v>10.14</v>
      </c>
      <c r="K1712" s="349" t="n">
        <v>0.182423</v>
      </c>
      <c r="L1712" s="349" t="inlineStr">
        <is>
          <t>PENDENTE</t>
        </is>
      </c>
    </row>
    <row r="1713" ht="15" customHeight="1" s="290">
      <c r="A1713" s="295" t="inlineStr">
        <is>
          <t>TETEU</t>
        </is>
      </c>
      <c r="B1713" s="295" t="inlineStr">
        <is>
          <t>ESGOTO</t>
        </is>
      </c>
      <c r="C1713" s="295" t="inlineStr">
        <is>
          <t>T-021</t>
        </is>
      </c>
      <c r="D1713" s="334" t="inlineStr">
        <is>
          <t>PI 124</t>
        </is>
      </c>
      <c r="E1713" s="334" t="inlineStr">
        <is>
          <t>PI 125</t>
        </is>
      </c>
      <c r="F1713" s="334" t="n">
        <v>1.19</v>
      </c>
      <c r="G1713" s="334" t="inlineStr">
        <is>
          <t>200</t>
        </is>
      </c>
      <c r="H1713" s="334" t="inlineStr">
        <is>
          <t>Tubo PVC</t>
        </is>
      </c>
      <c r="I1713" s="340" t="n">
        <v>0.6</v>
      </c>
      <c r="J1713" s="334" t="n">
        <v>0.57</v>
      </c>
      <c r="K1713" s="334" t="n">
        <v>1.279748</v>
      </c>
      <c r="L1713" s="334" t="inlineStr">
        <is>
          <t>PENDENTE</t>
        </is>
      </c>
    </row>
    <row r="1714" ht="15" customHeight="1" s="290">
      <c r="A1714" s="296" t="inlineStr">
        <is>
          <t>TETEU</t>
        </is>
      </c>
      <c r="B1714" s="296" t="inlineStr">
        <is>
          <t>ESGOTO</t>
        </is>
      </c>
      <c r="C1714" s="296" t="inlineStr">
        <is>
          <t>T-022</t>
        </is>
      </c>
      <c r="D1714" s="349" t="inlineStr">
        <is>
          <t>PI 125</t>
        </is>
      </c>
      <c r="E1714" s="349" t="inlineStr">
        <is>
          <t>PI 126</t>
        </is>
      </c>
      <c r="F1714" s="349" t="n">
        <v>4.76</v>
      </c>
      <c r="G1714" s="349" t="inlineStr">
        <is>
          <t>200</t>
        </is>
      </c>
      <c r="H1714" s="349" t="inlineStr">
        <is>
          <t>Tubo PVC</t>
        </is>
      </c>
      <c r="I1714" s="345" t="n">
        <v>0.6</v>
      </c>
      <c r="J1714" s="349" t="n">
        <v>2.28</v>
      </c>
      <c r="K1714" s="349" t="n">
        <v>0.309475</v>
      </c>
      <c r="L1714" s="349" t="inlineStr">
        <is>
          <t>PENDENTE</t>
        </is>
      </c>
    </row>
    <row r="1715" ht="15" customHeight="1" s="290">
      <c r="A1715" s="295" t="inlineStr">
        <is>
          <t>TETEU</t>
        </is>
      </c>
      <c r="B1715" s="295" t="inlineStr">
        <is>
          <t>ESGOTO</t>
        </is>
      </c>
      <c r="C1715" s="295" t="inlineStr">
        <is>
          <t>T-023</t>
        </is>
      </c>
      <c r="D1715" s="334" t="inlineStr">
        <is>
          <t>PI 126</t>
        </is>
      </c>
      <c r="E1715" s="334" t="inlineStr">
        <is>
          <t>PI 127</t>
        </is>
      </c>
      <c r="F1715" s="334" t="n">
        <v>10.78</v>
      </c>
      <c r="G1715" s="334" t="inlineStr">
        <is>
          <t>200</t>
        </is>
      </c>
      <c r="H1715" s="334" t="inlineStr">
        <is>
          <t>Tubo PVC</t>
        </is>
      </c>
      <c r="I1715" s="340" t="n">
        <v>0.6</v>
      </c>
      <c r="J1715" s="334" t="n">
        <v>5.17</v>
      </c>
      <c r="K1715" s="334" t="n">
        <v>0.437152</v>
      </c>
      <c r="L1715" s="334" t="inlineStr">
        <is>
          <t>PENDENTE</t>
        </is>
      </c>
    </row>
    <row r="1716" ht="15" customHeight="1" s="290">
      <c r="A1716" s="296" t="inlineStr">
        <is>
          <t>TETEU</t>
        </is>
      </c>
      <c r="B1716" s="296" t="inlineStr">
        <is>
          <t>ESGOTO</t>
        </is>
      </c>
      <c r="C1716" s="296" t="inlineStr">
        <is>
          <t>T-024</t>
        </is>
      </c>
      <c r="D1716" s="349" t="inlineStr">
        <is>
          <t>PI 127</t>
        </is>
      </c>
      <c r="E1716" s="349" t="inlineStr">
        <is>
          <t>PI 128</t>
        </is>
      </c>
      <c r="F1716" s="349" t="n">
        <v>7.85</v>
      </c>
      <c r="G1716" s="349" t="inlineStr">
        <is>
          <t>200</t>
        </is>
      </c>
      <c r="H1716" s="349" t="inlineStr">
        <is>
          <t>Tubo PVC</t>
        </is>
      </c>
      <c r="I1716" s="345" t="n">
        <v>0.54</v>
      </c>
      <c r="J1716" s="349" t="n">
        <v>3.36</v>
      </c>
      <c r="K1716" s="349" t="n">
        <v>0.006535</v>
      </c>
      <c r="L1716" s="349" t="inlineStr">
        <is>
          <t>PENDENTE</t>
        </is>
      </c>
    </row>
    <row r="1717" ht="15" customHeight="1" s="290">
      <c r="A1717" s="295" t="inlineStr">
        <is>
          <t>TETEU</t>
        </is>
      </c>
      <c r="B1717" s="295" t="inlineStr">
        <is>
          <t>ESGOTO</t>
        </is>
      </c>
      <c r="C1717" s="295" t="inlineStr">
        <is>
          <t>T-025</t>
        </is>
      </c>
      <c r="D1717" s="334" t="inlineStr">
        <is>
          <t>PI 128</t>
        </is>
      </c>
      <c r="E1717" s="334" t="inlineStr">
        <is>
          <t>PI 129</t>
        </is>
      </c>
      <c r="F1717" s="334" t="n">
        <v>8.06</v>
      </c>
      <c r="G1717" s="334" t="inlineStr">
        <is>
          <t>200</t>
        </is>
      </c>
      <c r="H1717" s="334" t="inlineStr">
        <is>
          <t>Tubo PVC</t>
        </is>
      </c>
      <c r="I1717" s="340" t="n">
        <v>0.54</v>
      </c>
      <c r="J1717" s="334" t="n">
        <v>3.45</v>
      </c>
      <c r="K1717" s="334" t="n">
        <v>0.350012</v>
      </c>
      <c r="L1717" s="334" t="inlineStr">
        <is>
          <t>PENDENTE</t>
        </is>
      </c>
    </row>
    <row r="1718" ht="15" customHeight="1" s="290">
      <c r="A1718" s="296" t="inlineStr">
        <is>
          <t>TETEU</t>
        </is>
      </c>
      <c r="B1718" s="296" t="inlineStr">
        <is>
          <t>ESGOTO</t>
        </is>
      </c>
      <c r="C1718" s="296" t="inlineStr">
        <is>
          <t>T-026</t>
        </is>
      </c>
      <c r="D1718" s="349" t="inlineStr">
        <is>
          <t>PI 129</t>
        </is>
      </c>
      <c r="E1718" s="349" t="inlineStr">
        <is>
          <t>PI 130</t>
        </is>
      </c>
      <c r="F1718" s="349" t="n">
        <v>12.38</v>
      </c>
      <c r="G1718" s="349" t="inlineStr">
        <is>
          <t>200</t>
        </is>
      </c>
      <c r="H1718" s="349" t="inlineStr">
        <is>
          <t>Tubo PVC</t>
        </is>
      </c>
      <c r="I1718" s="345" t="n">
        <v>0.6</v>
      </c>
      <c r="J1718" s="349" t="n">
        <v>5.94</v>
      </c>
      <c r="K1718" s="349" t="n">
        <v>0.47147</v>
      </c>
      <c r="L1718" s="349" t="inlineStr">
        <is>
          <t>PENDENTE</t>
        </is>
      </c>
    </row>
    <row r="1719" ht="15" customHeight="1" s="290">
      <c r="A1719" s="295" t="inlineStr">
        <is>
          <t>TETEU</t>
        </is>
      </c>
      <c r="B1719" s="295" t="inlineStr">
        <is>
          <t>ESGOTO</t>
        </is>
      </c>
      <c r="C1719" s="295" t="inlineStr">
        <is>
          <t>T-027</t>
        </is>
      </c>
      <c r="D1719" s="334" t="inlineStr">
        <is>
          <t>PI 131</t>
        </is>
      </c>
      <c r="E1719" s="334" t="inlineStr">
        <is>
          <t>PI 130</t>
        </is>
      </c>
      <c r="F1719" s="334" t="n">
        <v>10.92</v>
      </c>
      <c r="G1719" s="334" t="inlineStr">
        <is>
          <t>200</t>
        </is>
      </c>
      <c r="H1719" s="334" t="inlineStr">
        <is>
          <t>Tubo PVC</t>
        </is>
      </c>
      <c r="I1719" s="340" t="n">
        <v>1.7</v>
      </c>
      <c r="J1719" s="334" t="n">
        <v>14.85</v>
      </c>
      <c r="K1719" s="334" t="n">
        <v>0.324002</v>
      </c>
      <c r="L1719" s="334" t="inlineStr">
        <is>
          <t>PENDENTE</t>
        </is>
      </c>
    </row>
    <row r="1720" ht="15" customHeight="1" s="290">
      <c r="A1720" s="296" t="inlineStr">
        <is>
          <t>TETEU</t>
        </is>
      </c>
      <c r="B1720" s="296" t="inlineStr">
        <is>
          <t>ESGOTO</t>
        </is>
      </c>
      <c r="C1720" s="296" t="inlineStr">
        <is>
          <t>T-028</t>
        </is>
      </c>
      <c r="D1720" s="349" t="inlineStr">
        <is>
          <t>PI 131</t>
        </is>
      </c>
      <c r="E1720" s="349" t="inlineStr">
        <is>
          <t>PI 132</t>
        </is>
      </c>
      <c r="F1720" s="349" t="n">
        <v>13.77</v>
      </c>
      <c r="G1720" s="349" t="inlineStr">
        <is>
          <t>200</t>
        </is>
      </c>
      <c r="H1720" s="349" t="inlineStr">
        <is>
          <t>Tubo PVC</t>
        </is>
      </c>
      <c r="I1720" s="345" t="n">
        <v>1.59</v>
      </c>
      <c r="J1720" s="349" t="n">
        <v>17.52</v>
      </c>
      <c r="K1720" s="349" t="n">
        <v>0.005875</v>
      </c>
      <c r="L1720" s="349" t="inlineStr">
        <is>
          <t>PENDENTE</t>
        </is>
      </c>
    </row>
    <row r="1721" ht="15" customHeight="1" s="290">
      <c r="A1721" s="295" t="inlineStr">
        <is>
          <t>TETEU</t>
        </is>
      </c>
      <c r="B1721" s="295" t="inlineStr">
        <is>
          <t>ESGOTO</t>
        </is>
      </c>
      <c r="C1721" s="295" t="inlineStr">
        <is>
          <t>T-029</t>
        </is>
      </c>
      <c r="D1721" s="334" t="inlineStr">
        <is>
          <t>PI 132</t>
        </is>
      </c>
      <c r="E1721" s="334" t="inlineStr">
        <is>
          <t>PI 133</t>
        </is>
      </c>
      <c r="F1721" s="334" t="n">
        <v>7.92</v>
      </c>
      <c r="G1721" s="334" t="inlineStr">
        <is>
          <t>200</t>
        </is>
      </c>
      <c r="H1721" s="334" t="inlineStr">
        <is>
          <t>Tubo PVC</t>
        </is>
      </c>
      <c r="I1721" s="340" t="n">
        <v>0.49</v>
      </c>
      <c r="J1721" s="334" t="n">
        <v>3.11</v>
      </c>
      <c r="K1721" s="334" t="n">
        <v>0.016427</v>
      </c>
      <c r="L1721" s="334" t="inlineStr">
        <is>
          <t>PENDENTE</t>
        </is>
      </c>
    </row>
    <row r="1722" ht="15" customHeight="1" s="290">
      <c r="A1722" s="296" t="inlineStr">
        <is>
          <t>TETEU</t>
        </is>
      </c>
      <c r="B1722" s="296" t="inlineStr">
        <is>
          <t>ESGOTO</t>
        </is>
      </c>
      <c r="C1722" s="296" t="inlineStr">
        <is>
          <t>T-030</t>
        </is>
      </c>
      <c r="D1722" s="349" t="inlineStr">
        <is>
          <t>PI 133</t>
        </is>
      </c>
      <c r="E1722" s="349" t="inlineStr">
        <is>
          <t>PI 134</t>
        </is>
      </c>
      <c r="F1722" s="349" t="n">
        <v>7.5</v>
      </c>
      <c r="G1722" s="349" t="inlineStr">
        <is>
          <t>200</t>
        </is>
      </c>
      <c r="H1722" s="349" t="inlineStr">
        <is>
          <t>Tubo PVC</t>
        </is>
      </c>
      <c r="I1722" s="345" t="n">
        <v>0.7</v>
      </c>
      <c r="J1722" s="349" t="n">
        <v>4.2</v>
      </c>
      <c r="K1722" s="349" t="n">
        <v>0.525707</v>
      </c>
      <c r="L1722" s="349" t="inlineStr">
        <is>
          <t>PENDENTE</t>
        </is>
      </c>
    </row>
    <row r="1723" ht="15" customHeight="1" s="290">
      <c r="A1723" s="295" t="inlineStr">
        <is>
          <t>TETEU</t>
        </is>
      </c>
      <c r="B1723" s="295" t="inlineStr">
        <is>
          <t>ESGOTO</t>
        </is>
      </c>
      <c r="C1723" s="295" t="inlineStr">
        <is>
          <t>T-031</t>
        </is>
      </c>
      <c r="D1723" s="334" t="inlineStr">
        <is>
          <t>PI 135</t>
        </is>
      </c>
      <c r="E1723" s="334" t="inlineStr">
        <is>
          <t>PI 136</t>
        </is>
      </c>
      <c r="F1723" s="334" t="n">
        <v>4.06</v>
      </c>
      <c r="G1723" s="334" t="inlineStr">
        <is>
          <t>200</t>
        </is>
      </c>
      <c r="H1723" s="334" t="inlineStr">
        <is>
          <t>Tubo PVC</t>
        </is>
      </c>
      <c r="I1723" s="340" t="n">
        <v>0.5</v>
      </c>
      <c r="J1723" s="334" t="n">
        <v>1.62</v>
      </c>
      <c r="K1723" s="334" t="n">
        <v>0.567217</v>
      </c>
      <c r="L1723" s="334" t="inlineStr">
        <is>
          <t>PENDENTE</t>
        </is>
      </c>
    </row>
    <row r="1724" ht="15" customHeight="1" s="290">
      <c r="A1724" s="296" t="inlineStr">
        <is>
          <t>TETEU</t>
        </is>
      </c>
      <c r="B1724" s="296" t="inlineStr">
        <is>
          <t>ESGOTO</t>
        </is>
      </c>
      <c r="C1724" s="296" t="inlineStr">
        <is>
          <t>T-032</t>
        </is>
      </c>
      <c r="D1724" s="349" t="inlineStr">
        <is>
          <t>PI 136</t>
        </is>
      </c>
      <c r="E1724" s="349" t="inlineStr">
        <is>
          <t>PI 137</t>
        </is>
      </c>
      <c r="F1724" s="349" t="n">
        <v>5.67</v>
      </c>
      <c r="G1724" s="349" t="inlineStr">
        <is>
          <t>200</t>
        </is>
      </c>
      <c r="H1724" s="349" t="inlineStr">
        <is>
          <t>Tubo PVC</t>
        </is>
      </c>
      <c r="I1724" s="345" t="n">
        <v>0.6</v>
      </c>
      <c r="J1724" s="349" t="n">
        <v>2.72</v>
      </c>
      <c r="K1724" s="349" t="n">
        <v>0.150194</v>
      </c>
      <c r="L1724" s="349" t="inlineStr">
        <is>
          <t>PENDENTE</t>
        </is>
      </c>
    </row>
    <row r="1725" ht="15" customHeight="1" s="290">
      <c r="A1725" s="295" t="inlineStr">
        <is>
          <t>TETEU</t>
        </is>
      </c>
      <c r="B1725" s="295" t="inlineStr">
        <is>
          <t>ESGOTO</t>
        </is>
      </c>
      <c r="C1725" s="295" t="inlineStr">
        <is>
          <t>T-033</t>
        </is>
      </c>
      <c r="D1725" s="334" t="inlineStr">
        <is>
          <t>PI 137</t>
        </is>
      </c>
      <c r="E1725" s="334" t="inlineStr">
        <is>
          <t>PI 138</t>
        </is>
      </c>
      <c r="F1725" s="334" t="n">
        <v>15.79</v>
      </c>
      <c r="G1725" s="334" t="inlineStr">
        <is>
          <t>200</t>
        </is>
      </c>
      <c r="H1725" s="334" t="inlineStr">
        <is>
          <t>Tubo PVC</t>
        </is>
      </c>
      <c r="I1725" s="340" t="n">
        <v>0.6</v>
      </c>
      <c r="J1725" s="334" t="n">
        <v>7.58</v>
      </c>
      <c r="K1725" s="334" t="n">
        <v>0.104769</v>
      </c>
      <c r="L1725" s="334" t="inlineStr">
        <is>
          <t>PENDENTE</t>
        </is>
      </c>
    </row>
    <row r="1726" ht="15" customHeight="1" s="290">
      <c r="A1726" s="296" t="inlineStr">
        <is>
          <t>TETEU</t>
        </is>
      </c>
      <c r="B1726" s="296" t="inlineStr">
        <is>
          <t>ESGOTO</t>
        </is>
      </c>
      <c r="C1726" s="296" t="inlineStr">
        <is>
          <t>T-034</t>
        </is>
      </c>
      <c r="D1726" s="349" t="inlineStr">
        <is>
          <t>PI 138</t>
        </is>
      </c>
      <c r="E1726" s="349" t="inlineStr">
        <is>
          <t>PI 139</t>
        </is>
      </c>
      <c r="F1726" s="349" t="n">
        <v>15.6</v>
      </c>
      <c r="G1726" s="349" t="inlineStr">
        <is>
          <t>200</t>
        </is>
      </c>
      <c r="H1726" s="349" t="inlineStr">
        <is>
          <t>Tubo PVC</t>
        </is>
      </c>
      <c r="I1726" s="345" t="n">
        <v>0.6</v>
      </c>
      <c r="J1726" s="349" t="n">
        <v>7.49</v>
      </c>
      <c r="K1726" s="349" t="n">
        <v>0.031064</v>
      </c>
      <c r="L1726" s="349" t="inlineStr">
        <is>
          <t>PENDENTE</t>
        </is>
      </c>
    </row>
    <row r="1727" ht="15" customHeight="1" s="290">
      <c r="A1727" s="295" t="inlineStr">
        <is>
          <t>TETEU</t>
        </is>
      </c>
      <c r="B1727" s="295" t="inlineStr">
        <is>
          <t>ESGOTO</t>
        </is>
      </c>
      <c r="C1727" s="295" t="inlineStr">
        <is>
          <t>T-035</t>
        </is>
      </c>
      <c r="D1727" s="334" t="inlineStr">
        <is>
          <t>PI 139</t>
        </is>
      </c>
      <c r="E1727" s="334" t="inlineStr">
        <is>
          <t>PI 140</t>
        </is>
      </c>
      <c r="F1727" s="334" t="n">
        <v>4.66</v>
      </c>
      <c r="G1727" s="334" t="inlineStr">
        <is>
          <t>200</t>
        </is>
      </c>
      <c r="H1727" s="334" t="inlineStr">
        <is>
          <t>Tubo PVC</t>
        </is>
      </c>
      <c r="I1727" s="340" t="n">
        <v>0.6</v>
      </c>
      <c r="J1727" s="334" t="n">
        <v>2.24</v>
      </c>
      <c r="K1727" s="334" t="n">
        <v>0.381073</v>
      </c>
      <c r="L1727" s="334" t="inlineStr">
        <is>
          <t>PENDENTE</t>
        </is>
      </c>
    </row>
    <row r="1728" ht="15" customHeight="1" s="290">
      <c r="A1728" s="296" t="inlineStr">
        <is>
          <t>TETEU</t>
        </is>
      </c>
      <c r="B1728" s="296" t="inlineStr">
        <is>
          <t>ESGOTO</t>
        </is>
      </c>
      <c r="C1728" s="296" t="inlineStr">
        <is>
          <t>T-036</t>
        </is>
      </c>
      <c r="D1728" s="349" t="inlineStr">
        <is>
          <t>PI 140</t>
        </is>
      </c>
      <c r="E1728" s="349" t="inlineStr">
        <is>
          <t>PI 141</t>
        </is>
      </c>
      <c r="F1728" s="349" t="n">
        <v>5.58</v>
      </c>
      <c r="G1728" s="349" t="inlineStr">
        <is>
          <t>200</t>
        </is>
      </c>
      <c r="H1728" s="349" t="inlineStr">
        <is>
          <t>Tubo PVC</t>
        </is>
      </c>
      <c r="I1728" s="345" t="n">
        <v>0.6</v>
      </c>
      <c r="J1728" s="349" t="n">
        <v>2.68</v>
      </c>
      <c r="K1728" s="349" t="n">
        <v>0.414695</v>
      </c>
      <c r="L1728" s="349" t="inlineStr">
        <is>
          <t>PENDENTE</t>
        </is>
      </c>
    </row>
    <row r="1729" ht="15" customHeight="1" s="290">
      <c r="A1729" s="295" t="inlineStr">
        <is>
          <t>TETEU</t>
        </is>
      </c>
      <c r="B1729" s="295" t="inlineStr">
        <is>
          <t>ESGOTO</t>
        </is>
      </c>
      <c r="C1729" s="295" t="inlineStr">
        <is>
          <t>T-037</t>
        </is>
      </c>
      <c r="D1729" s="334" t="inlineStr">
        <is>
          <t>PI 141</t>
        </is>
      </c>
      <c r="E1729" s="334" t="inlineStr">
        <is>
          <t>PI 142</t>
        </is>
      </c>
      <c r="F1729" s="334" t="n">
        <v>5.67</v>
      </c>
      <c r="G1729" s="334" t="inlineStr">
        <is>
          <t>200</t>
        </is>
      </c>
      <c r="H1729" s="334" t="inlineStr">
        <is>
          <t>Tubo PVC</t>
        </is>
      </c>
      <c r="I1729" s="340" t="n">
        <v>0.6</v>
      </c>
      <c r="J1729" s="334" t="n">
        <v>2.72</v>
      </c>
      <c r="K1729" s="334" t="n">
        <v>0.110494</v>
      </c>
      <c r="L1729" s="334" t="inlineStr">
        <is>
          <t>PENDENTE</t>
        </is>
      </c>
    </row>
    <row r="1730" ht="15" customHeight="1" s="290">
      <c r="A1730" s="296" t="inlineStr">
        <is>
          <t>TETEU</t>
        </is>
      </c>
      <c r="B1730" s="296" t="inlineStr">
        <is>
          <t>ESGOTO</t>
        </is>
      </c>
      <c r="C1730" s="296" t="inlineStr">
        <is>
          <t>T-038</t>
        </is>
      </c>
      <c r="D1730" s="349" t="inlineStr">
        <is>
          <t>PI 139</t>
        </is>
      </c>
      <c r="E1730" s="349" t="inlineStr">
        <is>
          <t>PI 143</t>
        </is>
      </c>
      <c r="F1730" s="349" t="n">
        <v>12.41</v>
      </c>
      <c r="G1730" s="349" t="inlineStr">
        <is>
          <t>200</t>
        </is>
      </c>
      <c r="H1730" s="349" t="inlineStr">
        <is>
          <t>Tubo PVC</t>
        </is>
      </c>
      <c r="I1730" s="345" t="n">
        <v>0.6</v>
      </c>
      <c r="J1730" s="349" t="n">
        <v>5.96</v>
      </c>
      <c r="K1730" s="349" t="n">
        <v>0.507099</v>
      </c>
      <c r="L1730" s="349" t="inlineStr">
        <is>
          <t>PENDENTE</t>
        </is>
      </c>
    </row>
    <row r="1731" ht="15" customHeight="1" s="290">
      <c r="A1731" s="295" t="inlineStr">
        <is>
          <t>TETEU</t>
        </is>
      </c>
      <c r="B1731" s="295" t="inlineStr">
        <is>
          <t>ESGOTO</t>
        </is>
      </c>
      <c r="C1731" s="295" t="inlineStr">
        <is>
          <t>T-039</t>
        </is>
      </c>
      <c r="D1731" s="334" t="inlineStr">
        <is>
          <t>PI 143</t>
        </is>
      </c>
      <c r="E1731" s="334" t="inlineStr">
        <is>
          <t>PI 144</t>
        </is>
      </c>
      <c r="F1731" s="334" t="n">
        <v>25.04</v>
      </c>
      <c r="G1731" s="334" t="inlineStr">
        <is>
          <t>200</t>
        </is>
      </c>
      <c r="H1731" s="334" t="inlineStr">
        <is>
          <t>Tubo PVC</t>
        </is>
      </c>
      <c r="I1731" s="340" t="n">
        <v>0.6</v>
      </c>
      <c r="J1731" s="334" t="n">
        <v>12.02</v>
      </c>
      <c r="K1731" s="334" t="n">
        <v>0.47873</v>
      </c>
      <c r="L1731" s="334" t="inlineStr">
        <is>
          <t>PENDENTE</t>
        </is>
      </c>
    </row>
    <row r="1732" ht="15" customHeight="1" s="290">
      <c r="A1732" s="296" t="inlineStr">
        <is>
          <t>TETEU</t>
        </is>
      </c>
      <c r="B1732" s="296" t="inlineStr">
        <is>
          <t>ESGOTO</t>
        </is>
      </c>
      <c r="C1732" s="296" t="inlineStr">
        <is>
          <t>T-040</t>
        </is>
      </c>
      <c r="D1732" s="349" t="inlineStr">
        <is>
          <t>PI 144</t>
        </is>
      </c>
      <c r="E1732" s="349" t="inlineStr">
        <is>
          <t>PI 145</t>
        </is>
      </c>
      <c r="F1732" s="349" t="n">
        <v>27.92</v>
      </c>
      <c r="G1732" s="349" t="inlineStr">
        <is>
          <t>200</t>
        </is>
      </c>
      <c r="H1732" s="349" t="inlineStr">
        <is>
          <t>Tubo PVC</t>
        </is>
      </c>
      <c r="I1732" s="345" t="n">
        <v>0.6</v>
      </c>
      <c r="J1732" s="349" t="n">
        <v>13.4</v>
      </c>
      <c r="K1732" s="349" t="n">
        <v>0.279713</v>
      </c>
      <c r="L1732" s="349" t="inlineStr">
        <is>
          <t>PENDENTE</t>
        </is>
      </c>
    </row>
    <row r="1733" ht="15" customHeight="1" s="290">
      <c r="A1733" s="295" t="inlineStr">
        <is>
          <t>TETEU</t>
        </is>
      </c>
      <c r="B1733" s="295" t="inlineStr">
        <is>
          <t>ESGOTO</t>
        </is>
      </c>
      <c r="C1733" s="295" t="inlineStr">
        <is>
          <t>T-041</t>
        </is>
      </c>
      <c r="D1733" s="334" t="inlineStr">
        <is>
          <t>PI 145</t>
        </is>
      </c>
      <c r="E1733" s="334" t="inlineStr">
        <is>
          <t>PI 146</t>
        </is>
      </c>
      <c r="F1733" s="334" t="n">
        <v>38.54</v>
      </c>
      <c r="G1733" s="334" t="inlineStr">
        <is>
          <t>200</t>
        </is>
      </c>
      <c r="H1733" s="334" t="inlineStr">
        <is>
          <t>Tubo PVC</t>
        </is>
      </c>
      <c r="I1733" s="340" t="n">
        <v>0.6</v>
      </c>
      <c r="J1733" s="334" t="n">
        <v>18.5</v>
      </c>
      <c r="K1733" s="334" t="n">
        <v>0.16151</v>
      </c>
      <c r="L1733" s="334" t="inlineStr">
        <is>
          <t>PENDENTE</t>
        </is>
      </c>
    </row>
    <row r="1734" ht="15" customHeight="1" s="290">
      <c r="A1734" s="296" t="inlineStr">
        <is>
          <t>TETEU</t>
        </is>
      </c>
      <c r="B1734" s="296" t="inlineStr">
        <is>
          <t>ESGOTO</t>
        </is>
      </c>
      <c r="C1734" s="296" t="inlineStr">
        <is>
          <t>T-042</t>
        </is>
      </c>
      <c r="D1734" s="349" t="inlineStr">
        <is>
          <t>PI 146</t>
        </is>
      </c>
      <c r="E1734" s="349" t="inlineStr">
        <is>
          <t>PI 147</t>
        </is>
      </c>
      <c r="F1734" s="349" t="n">
        <v>6.34</v>
      </c>
      <c r="G1734" s="349" t="inlineStr">
        <is>
          <t>200</t>
        </is>
      </c>
      <c r="H1734" s="349" t="inlineStr">
        <is>
          <t>Tubo PVC</t>
        </is>
      </c>
      <c r="I1734" s="345" t="n">
        <v>0.6</v>
      </c>
      <c r="J1734" s="349" t="n">
        <v>3.04</v>
      </c>
      <c r="K1734" s="349" t="n">
        <v>0.016656</v>
      </c>
      <c r="L1734" s="349" t="inlineStr">
        <is>
          <t>PENDENTE</t>
        </is>
      </c>
    </row>
    <row r="1735" ht="15" customHeight="1" s="290">
      <c r="A1735" s="295" t="inlineStr">
        <is>
          <t>TETEU</t>
        </is>
      </c>
      <c r="B1735" s="295" t="inlineStr">
        <is>
          <t>ESGOTO</t>
        </is>
      </c>
      <c r="C1735" s="295" t="inlineStr">
        <is>
          <t>T-043</t>
        </is>
      </c>
      <c r="D1735" s="334" t="inlineStr">
        <is>
          <t>PI 147</t>
        </is>
      </c>
      <c r="E1735" s="334" t="inlineStr">
        <is>
          <t>PI 148</t>
        </is>
      </c>
      <c r="F1735" s="334" t="n">
        <v>41.9</v>
      </c>
      <c r="G1735" s="334" t="inlineStr">
        <is>
          <t>200</t>
        </is>
      </c>
      <c r="H1735" s="334" t="inlineStr">
        <is>
          <t>Tubo PVC</t>
        </is>
      </c>
      <c r="I1735" s="340" t="n">
        <v>0.6</v>
      </c>
      <c r="J1735" s="334" t="n">
        <v>20.11</v>
      </c>
      <c r="K1735" s="334" t="n">
        <v>0.266814</v>
      </c>
      <c r="L1735" s="334" t="inlineStr">
        <is>
          <t>PENDENTE</t>
        </is>
      </c>
    </row>
    <row r="1736" ht="15" customHeight="1" s="290">
      <c r="A1736" s="296" t="inlineStr">
        <is>
          <t>TETEU</t>
        </is>
      </c>
      <c r="B1736" s="296" t="inlineStr">
        <is>
          <t>ESGOTO</t>
        </is>
      </c>
      <c r="C1736" s="296" t="inlineStr">
        <is>
          <t>T-044</t>
        </is>
      </c>
      <c r="D1736" s="349" t="inlineStr">
        <is>
          <t>PI 148</t>
        </is>
      </c>
      <c r="E1736" s="349" t="inlineStr">
        <is>
          <t>PI 149</t>
        </is>
      </c>
      <c r="F1736" s="349" t="n">
        <v>6.82</v>
      </c>
      <c r="G1736" s="349" t="inlineStr">
        <is>
          <t>200</t>
        </is>
      </c>
      <c r="H1736" s="349" t="inlineStr">
        <is>
          <t>Tubo PVC</t>
        </is>
      </c>
      <c r="I1736" s="345" t="n">
        <v>0.6</v>
      </c>
      <c r="J1736" s="349" t="n">
        <v>3.27</v>
      </c>
      <c r="K1736" s="349" t="n">
        <v>0.349633</v>
      </c>
      <c r="L1736" s="349" t="inlineStr">
        <is>
          <t>PENDENTE</t>
        </is>
      </c>
    </row>
    <row r="1737" ht="15" customHeight="1" s="290">
      <c r="A1737" s="295" t="inlineStr">
        <is>
          <t>TETEU</t>
        </is>
      </c>
      <c r="B1737" s="295" t="inlineStr">
        <is>
          <t>ESGOTO</t>
        </is>
      </c>
      <c r="C1737" s="295" t="inlineStr">
        <is>
          <t>T-045</t>
        </is>
      </c>
      <c r="D1737" s="334" t="inlineStr">
        <is>
          <t>PI 149</t>
        </is>
      </c>
      <c r="E1737" s="334" t="inlineStr">
        <is>
          <t>PI 150</t>
        </is>
      </c>
      <c r="F1737" s="334" t="n">
        <v>21.21</v>
      </c>
      <c r="G1737" s="334" t="inlineStr">
        <is>
          <t>200</t>
        </is>
      </c>
      <c r="H1737" s="334" t="inlineStr">
        <is>
          <t>Tubo PVC</t>
        </is>
      </c>
      <c r="I1737" s="340" t="n">
        <v>0.6</v>
      </c>
      <c r="J1737" s="334" t="n">
        <v>10.18</v>
      </c>
      <c r="K1737" s="334" t="n">
        <v>0.244554</v>
      </c>
      <c r="L1737" s="334" t="inlineStr">
        <is>
          <t>PENDENTE</t>
        </is>
      </c>
    </row>
    <row r="1738" ht="15" customHeight="1" s="290">
      <c r="A1738" s="296" t="inlineStr">
        <is>
          <t>TETEU</t>
        </is>
      </c>
      <c r="B1738" s="296" t="inlineStr">
        <is>
          <t>ESGOTO</t>
        </is>
      </c>
      <c r="C1738" s="296" t="inlineStr">
        <is>
          <t>T-046</t>
        </is>
      </c>
      <c r="D1738" s="349" t="inlineStr">
        <is>
          <t>PI 150</t>
        </is>
      </c>
      <c r="E1738" s="349" t="inlineStr">
        <is>
          <t>PI 151</t>
        </is>
      </c>
      <c r="F1738" s="349" t="n">
        <v>55.54</v>
      </c>
      <c r="G1738" s="349" t="inlineStr">
        <is>
          <t>200</t>
        </is>
      </c>
      <c r="H1738" s="349" t="inlineStr">
        <is>
          <t>Tubo PVC</t>
        </is>
      </c>
      <c r="I1738" s="345" t="n">
        <v>0.6</v>
      </c>
      <c r="J1738" s="349" t="n">
        <v>26.66</v>
      </c>
      <c r="K1738" s="349" t="n">
        <v>0.18312</v>
      </c>
      <c r="L1738" s="349" t="inlineStr">
        <is>
          <t>PENDENTE</t>
        </is>
      </c>
    </row>
    <row r="1739" ht="15" customHeight="1" s="290">
      <c r="A1739" s="295" t="inlineStr">
        <is>
          <t>TETEU</t>
        </is>
      </c>
      <c r="B1739" s="295" t="inlineStr">
        <is>
          <t>ESGOTO</t>
        </is>
      </c>
      <c r="C1739" s="295" t="inlineStr">
        <is>
          <t>T-047</t>
        </is>
      </c>
      <c r="D1739" s="334" t="inlineStr">
        <is>
          <t>PI 151</t>
        </is>
      </c>
      <c r="E1739" s="334" t="inlineStr">
        <is>
          <t>PI 152</t>
        </is>
      </c>
      <c r="F1739" s="334" t="n">
        <v>8.5</v>
      </c>
      <c r="G1739" s="334" t="inlineStr">
        <is>
          <t>200</t>
        </is>
      </c>
      <c r="H1739" s="334" t="inlineStr">
        <is>
          <t>Tubo PVC</t>
        </is>
      </c>
      <c r="I1739" s="340" t="n">
        <v>0.6</v>
      </c>
      <c r="J1739" s="334" t="n">
        <v>4.08</v>
      </c>
      <c r="K1739" s="334" t="n">
        <v>0.511306</v>
      </c>
      <c r="L1739" s="334" t="inlineStr">
        <is>
          <t>PENDENTE</t>
        </is>
      </c>
    </row>
    <row r="1740" ht="15" customHeight="1" s="290">
      <c r="A1740" s="296" t="inlineStr">
        <is>
          <t>TETEU</t>
        </is>
      </c>
      <c r="B1740" s="296" t="inlineStr">
        <is>
          <t>ESGOTO</t>
        </is>
      </c>
      <c r="C1740" s="296" t="inlineStr">
        <is>
          <t>T-048</t>
        </is>
      </c>
      <c r="D1740" s="349" t="inlineStr">
        <is>
          <t>PI 152</t>
        </is>
      </c>
      <c r="E1740" s="349" t="inlineStr">
        <is>
          <t>PI 153</t>
        </is>
      </c>
      <c r="F1740" s="349" t="n">
        <v>18.54</v>
      </c>
      <c r="G1740" s="349" t="inlineStr">
        <is>
          <t>200</t>
        </is>
      </c>
      <c r="H1740" s="349" t="inlineStr">
        <is>
          <t>Tubo PVC</t>
        </is>
      </c>
      <c r="I1740" s="345" t="n">
        <v>0.6</v>
      </c>
      <c r="J1740" s="349" t="n">
        <v>8.9</v>
      </c>
      <c r="K1740" s="349" t="n">
        <v>0.206899</v>
      </c>
      <c r="L1740" s="349" t="inlineStr">
        <is>
          <t>PENDENTE</t>
        </is>
      </c>
    </row>
    <row r="1741" ht="15" customHeight="1" s="290">
      <c r="A1741" s="295" t="inlineStr">
        <is>
          <t>TETEU</t>
        </is>
      </c>
      <c r="B1741" s="295" t="inlineStr">
        <is>
          <t>ESGOTO</t>
        </is>
      </c>
      <c r="C1741" s="295" t="inlineStr">
        <is>
          <t>T-049</t>
        </is>
      </c>
      <c r="D1741" s="334" t="inlineStr">
        <is>
          <t>PI 145</t>
        </is>
      </c>
      <c r="E1741" s="334" t="inlineStr">
        <is>
          <t>PI 154</t>
        </is>
      </c>
      <c r="F1741" s="334" t="n">
        <v>14.44</v>
      </c>
      <c r="G1741" s="334" t="inlineStr">
        <is>
          <t>200</t>
        </is>
      </c>
      <c r="H1741" s="334" t="inlineStr">
        <is>
          <t>Tubo PVC</t>
        </is>
      </c>
      <c r="I1741" s="340" t="n">
        <v>0.6</v>
      </c>
      <c r="J1741" s="334" t="n">
        <v>6.93</v>
      </c>
      <c r="K1741" s="334" t="n">
        <v>0.132258</v>
      </c>
      <c r="L1741" s="334" t="inlineStr">
        <is>
          <t>PENDENTE</t>
        </is>
      </c>
    </row>
    <row r="1742" ht="15" customHeight="1" s="290">
      <c r="A1742" s="296" t="inlineStr">
        <is>
          <t>TETEU</t>
        </is>
      </c>
      <c r="B1742" s="296" t="inlineStr">
        <is>
          <t>ESGOTO</t>
        </is>
      </c>
      <c r="C1742" s="296" t="inlineStr">
        <is>
          <t>T-050</t>
        </is>
      </c>
      <c r="D1742" s="349" t="inlineStr">
        <is>
          <t>PI 154</t>
        </is>
      </c>
      <c r="E1742" s="349" t="inlineStr">
        <is>
          <t>PI 155</t>
        </is>
      </c>
      <c r="F1742" s="349" t="n">
        <v>23.15</v>
      </c>
      <c r="G1742" s="349" t="inlineStr">
        <is>
          <t>200</t>
        </is>
      </c>
      <c r="H1742" s="349" t="inlineStr">
        <is>
          <t>Tubo PVC</t>
        </is>
      </c>
      <c r="I1742" s="345" t="n">
        <v>0.6</v>
      </c>
      <c r="J1742" s="349" t="n">
        <v>11.11</v>
      </c>
      <c r="K1742" s="349" t="n">
        <v>0.142916</v>
      </c>
      <c r="L1742" s="349" t="inlineStr">
        <is>
          <t>PENDENTE</t>
        </is>
      </c>
    </row>
    <row r="1743" ht="15" customHeight="1" s="290">
      <c r="A1743" s="295" t="inlineStr">
        <is>
          <t>TETEU</t>
        </is>
      </c>
      <c r="B1743" s="295" t="inlineStr">
        <is>
          <t>ESGOTO</t>
        </is>
      </c>
      <c r="C1743" s="295" t="inlineStr">
        <is>
          <t>T-051</t>
        </is>
      </c>
      <c r="D1743" s="334" t="inlineStr">
        <is>
          <t>PI 149</t>
        </is>
      </c>
      <c r="E1743" s="334" t="inlineStr">
        <is>
          <t>PI 156</t>
        </is>
      </c>
      <c r="F1743" s="334" t="n">
        <v>25.95</v>
      </c>
      <c r="G1743" s="334" t="inlineStr">
        <is>
          <t>200</t>
        </is>
      </c>
      <c r="H1743" s="334" t="inlineStr">
        <is>
          <t>Tubo PVC</t>
        </is>
      </c>
      <c r="I1743" s="340" t="n">
        <v>0.6</v>
      </c>
      <c r="J1743" s="334" t="n">
        <v>12.46</v>
      </c>
      <c r="K1743" s="334" t="n">
        <v>0.32773</v>
      </c>
      <c r="L1743" s="334" t="inlineStr">
        <is>
          <t>PENDENTE</t>
        </is>
      </c>
    </row>
    <row r="1744" ht="15" customHeight="1" s="290">
      <c r="A1744" s="296" t="inlineStr">
        <is>
          <t>TETEU</t>
        </is>
      </c>
      <c r="B1744" s="296" t="inlineStr">
        <is>
          <t>ESGOTO</t>
        </is>
      </c>
      <c r="C1744" s="296" t="inlineStr">
        <is>
          <t>T-052</t>
        </is>
      </c>
      <c r="D1744" s="349" t="inlineStr">
        <is>
          <t>PI 155</t>
        </is>
      </c>
      <c r="E1744" s="349" t="inlineStr">
        <is>
          <t>PI 149</t>
        </is>
      </c>
      <c r="F1744" s="349" t="n">
        <v>13.03</v>
      </c>
      <c r="G1744" s="349" t="inlineStr">
        <is>
          <t>200</t>
        </is>
      </c>
      <c r="H1744" s="349" t="inlineStr">
        <is>
          <t>Tubo PVC</t>
        </is>
      </c>
      <c r="I1744" s="345" t="n">
        <v>0.6</v>
      </c>
      <c r="J1744" s="349" t="n">
        <v>6.25</v>
      </c>
      <c r="K1744" s="349" t="n">
        <v>0.17089</v>
      </c>
      <c r="L1744" s="349" t="inlineStr">
        <is>
          <t>PENDENTE</t>
        </is>
      </c>
    </row>
    <row r="1745" ht="15" customHeight="1" s="290">
      <c r="A1745" s="295" t="inlineStr">
        <is>
          <t>TETEU</t>
        </is>
      </c>
      <c r="B1745" s="295" t="inlineStr">
        <is>
          <t>ESGOTO</t>
        </is>
      </c>
      <c r="C1745" s="295" t="inlineStr">
        <is>
          <t>T-053</t>
        </is>
      </c>
      <c r="D1745" s="334" t="inlineStr">
        <is>
          <t>PI 144</t>
        </is>
      </c>
      <c r="E1745" s="334" t="inlineStr">
        <is>
          <t>PI 157</t>
        </is>
      </c>
      <c r="F1745" s="334" t="n">
        <v>4.27</v>
      </c>
      <c r="G1745" s="334" t="inlineStr">
        <is>
          <t>200</t>
        </is>
      </c>
      <c r="H1745" s="334" t="inlineStr">
        <is>
          <t>Tubo PVC</t>
        </is>
      </c>
      <c r="I1745" s="340" t="n">
        <v>0.6</v>
      </c>
      <c r="J1745" s="334" t="n">
        <v>2.05</v>
      </c>
      <c r="K1745" s="334" t="n">
        <v>0.569906</v>
      </c>
      <c r="L1745" s="334" t="inlineStr">
        <is>
          <t>PENDENTE</t>
        </is>
      </c>
    </row>
    <row r="1746" ht="15" customHeight="1" s="290">
      <c r="A1746" s="296" t="inlineStr">
        <is>
          <t>TETEU</t>
        </is>
      </c>
      <c r="B1746" s="296" t="inlineStr">
        <is>
          <t>ESGOTO</t>
        </is>
      </c>
      <c r="C1746" s="296" t="inlineStr">
        <is>
          <t>T-054</t>
        </is>
      </c>
      <c r="D1746" s="349" t="inlineStr">
        <is>
          <t>PI 157</t>
        </is>
      </c>
      <c r="E1746" s="349" t="inlineStr">
        <is>
          <t>PI 158</t>
        </is>
      </c>
      <c r="F1746" s="349" t="n">
        <v>5.78</v>
      </c>
      <c r="G1746" s="349" t="inlineStr">
        <is>
          <t>200</t>
        </is>
      </c>
      <c r="H1746" s="349" t="inlineStr">
        <is>
          <t>Tubo PVC</t>
        </is>
      </c>
      <c r="I1746" s="345" t="n">
        <v>0.6</v>
      </c>
      <c r="J1746" s="349" t="n">
        <v>2.77</v>
      </c>
      <c r="K1746" s="349" t="n">
        <v>0.276142</v>
      </c>
      <c r="L1746" s="349" t="inlineStr">
        <is>
          <t>PENDENTE</t>
        </is>
      </c>
    </row>
    <row r="1747" ht="15" customHeight="1" s="290">
      <c r="A1747" s="295" t="inlineStr">
        <is>
          <t>TETEU</t>
        </is>
      </c>
      <c r="B1747" s="295" t="inlineStr">
        <is>
          <t>ESGOTO</t>
        </is>
      </c>
      <c r="C1747" s="295" t="inlineStr">
        <is>
          <t>T-055</t>
        </is>
      </c>
      <c r="D1747" s="334" t="inlineStr">
        <is>
          <t>PI 158</t>
        </is>
      </c>
      <c r="E1747" s="334" t="inlineStr">
        <is>
          <t>PI 159</t>
        </is>
      </c>
      <c r="F1747" s="334" t="n">
        <v>7.03</v>
      </c>
      <c r="G1747" s="334" t="inlineStr">
        <is>
          <t>200</t>
        </is>
      </c>
      <c r="H1747" s="334" t="inlineStr">
        <is>
          <t>Tubo PVC</t>
        </is>
      </c>
      <c r="I1747" s="340" t="n">
        <v>0.6</v>
      </c>
      <c r="J1747" s="334" t="n">
        <v>3.37</v>
      </c>
      <c r="K1747" s="334" t="n">
        <v>0.470398</v>
      </c>
      <c r="L1747" s="334" t="inlineStr">
        <is>
          <t>PENDENTE</t>
        </is>
      </c>
    </row>
    <row r="1748" ht="15" customHeight="1" s="290">
      <c r="A1748" s="296" t="inlineStr">
        <is>
          <t>TETEU</t>
        </is>
      </c>
      <c r="B1748" s="296" t="inlineStr">
        <is>
          <t>ESGOTO</t>
        </is>
      </c>
      <c r="C1748" s="296" t="inlineStr">
        <is>
          <t>T-056</t>
        </is>
      </c>
      <c r="D1748" s="349" t="inlineStr">
        <is>
          <t>PI 159</t>
        </is>
      </c>
      <c r="E1748" s="349" t="inlineStr">
        <is>
          <t>PI 160</t>
        </is>
      </c>
      <c r="F1748" s="349" t="n">
        <v>6.64</v>
      </c>
      <c r="G1748" s="349" t="inlineStr">
        <is>
          <t>200</t>
        </is>
      </c>
      <c r="H1748" s="349" t="inlineStr">
        <is>
          <t>Tubo PVC</t>
        </is>
      </c>
      <c r="I1748" s="345" t="n">
        <v>0.6</v>
      </c>
      <c r="J1748" s="349" t="n">
        <v>3.19</v>
      </c>
      <c r="K1748" s="349" t="n">
        <v>0.32875</v>
      </c>
      <c r="L1748" s="349" t="inlineStr">
        <is>
          <t>PENDENTE</t>
        </is>
      </c>
    </row>
    <row r="1749" ht="15" customHeight="1" s="290">
      <c r="A1749" s="295" t="inlineStr">
        <is>
          <t>TETEU</t>
        </is>
      </c>
      <c r="B1749" s="295" t="inlineStr">
        <is>
          <t>ESGOTO</t>
        </is>
      </c>
      <c r="C1749" s="295" t="inlineStr">
        <is>
          <t>T-057</t>
        </is>
      </c>
      <c r="D1749" s="334" t="inlineStr">
        <is>
          <t>PI 160</t>
        </is>
      </c>
      <c r="E1749" s="334" t="inlineStr">
        <is>
          <t>PI 161</t>
        </is>
      </c>
      <c r="F1749" s="334" t="n">
        <v>15.1</v>
      </c>
      <c r="G1749" s="334" t="inlineStr">
        <is>
          <t>200</t>
        </is>
      </c>
      <c r="H1749" s="334" t="inlineStr">
        <is>
          <t>Tubo PVC</t>
        </is>
      </c>
      <c r="I1749" s="340" t="n">
        <v>0.6</v>
      </c>
      <c r="J1749" s="334" t="n">
        <v>7.25</v>
      </c>
      <c r="K1749" s="334" t="n">
        <v>0.27351</v>
      </c>
      <c r="L1749" s="334" t="inlineStr">
        <is>
          <t>PENDENTE</t>
        </is>
      </c>
    </row>
    <row r="1750" ht="15" customHeight="1" s="290">
      <c r="A1750" s="296" t="inlineStr">
        <is>
          <t>TETEU</t>
        </is>
      </c>
      <c r="B1750" s="296" t="inlineStr">
        <is>
          <t>ESGOTO</t>
        </is>
      </c>
      <c r="C1750" s="296" t="inlineStr">
        <is>
          <t>T-058</t>
        </is>
      </c>
      <c r="D1750" s="349" t="inlineStr">
        <is>
          <t>PI 137</t>
        </is>
      </c>
      <c r="E1750" s="349" t="inlineStr">
        <is>
          <t>PI 161</t>
        </is>
      </c>
      <c r="F1750" s="349" t="n">
        <v>14.37</v>
      </c>
      <c r="G1750" s="349" t="inlineStr">
        <is>
          <t>200</t>
        </is>
      </c>
      <c r="H1750" s="349" t="inlineStr">
        <is>
          <t>Tubo PVC</t>
        </is>
      </c>
      <c r="I1750" s="345" t="n">
        <v>0.6</v>
      </c>
      <c r="J1750" s="349" t="n">
        <v>6.9</v>
      </c>
      <c r="K1750" s="349" t="n">
        <v>0.403674</v>
      </c>
      <c r="L1750" s="349" t="inlineStr">
        <is>
          <t>PENDENTE</t>
        </is>
      </c>
    </row>
    <row r="1751" ht="15" customHeight="1" s="290">
      <c r="A1751" s="295" t="inlineStr">
        <is>
          <t>TETEU</t>
        </is>
      </c>
      <c r="B1751" s="295" t="inlineStr">
        <is>
          <t>ESGOTO</t>
        </is>
      </c>
      <c r="C1751" s="295" t="inlineStr">
        <is>
          <t>T-059</t>
        </is>
      </c>
      <c r="D1751" s="334" t="inlineStr">
        <is>
          <t>PI 164</t>
        </is>
      </c>
      <c r="E1751" s="334" t="inlineStr">
        <is>
          <t>PI 165</t>
        </is>
      </c>
      <c r="F1751" s="334" t="n">
        <v>29.16</v>
      </c>
      <c r="G1751" s="334" t="inlineStr">
        <is>
          <t>200</t>
        </is>
      </c>
      <c r="H1751" s="334" t="inlineStr">
        <is>
          <t>Tubo PVC</t>
        </is>
      </c>
      <c r="I1751" s="340" t="n">
        <v>0.6</v>
      </c>
      <c r="J1751" s="334" t="n">
        <v>14</v>
      </c>
      <c r="K1751" s="334" t="n">
        <v>0.139119</v>
      </c>
      <c r="L1751" s="334" t="inlineStr">
        <is>
          <t>PENDENTE</t>
        </is>
      </c>
    </row>
    <row r="1752" ht="15" customHeight="1" s="290">
      <c r="A1752" s="296" t="inlineStr">
        <is>
          <t>TETEU</t>
        </is>
      </c>
      <c r="B1752" s="296" t="inlineStr">
        <is>
          <t>ESGOTO</t>
        </is>
      </c>
      <c r="C1752" s="296" t="inlineStr">
        <is>
          <t>T-060</t>
        </is>
      </c>
      <c r="D1752" s="349" t="inlineStr">
        <is>
          <t>PI 165</t>
        </is>
      </c>
      <c r="E1752" s="349" t="inlineStr">
        <is>
          <t>PI 166</t>
        </is>
      </c>
      <c r="F1752" s="349" t="n">
        <v>36.73</v>
      </c>
      <c r="G1752" s="349" t="inlineStr">
        <is>
          <t>200</t>
        </is>
      </c>
      <c r="H1752" s="349" t="inlineStr">
        <is>
          <t>Tubo PVC</t>
        </is>
      </c>
      <c r="I1752" s="345" t="n">
        <v>0.6</v>
      </c>
      <c r="J1752" s="349" t="n">
        <v>17.63</v>
      </c>
      <c r="K1752" s="349" t="n">
        <v>0.132189</v>
      </c>
      <c r="L1752" s="349" t="inlineStr">
        <is>
          <t>PENDENTE</t>
        </is>
      </c>
    </row>
    <row r="1753" ht="15" customHeight="1" s="290">
      <c r="A1753" s="295" t="inlineStr">
        <is>
          <t>TETEU</t>
        </is>
      </c>
      <c r="B1753" s="295" t="inlineStr">
        <is>
          <t>ESGOTO</t>
        </is>
      </c>
      <c r="C1753" s="295" t="inlineStr">
        <is>
          <t>T-061</t>
        </is>
      </c>
      <c r="D1753" s="334" t="inlineStr">
        <is>
          <t>PI 166</t>
        </is>
      </c>
      <c r="E1753" s="334" t="inlineStr">
        <is>
          <t>PI 167</t>
        </is>
      </c>
      <c r="F1753" s="334" t="n">
        <v>37.55</v>
      </c>
      <c r="G1753" s="334" t="inlineStr">
        <is>
          <t>200</t>
        </is>
      </c>
      <c r="H1753" s="334" t="inlineStr">
        <is>
          <t>Tubo PVC</t>
        </is>
      </c>
      <c r="I1753" s="340" t="n">
        <v>0.6</v>
      </c>
      <c r="J1753" s="334" t="n">
        <v>18.02</v>
      </c>
      <c r="K1753" s="334" t="n">
        <v>0.132184</v>
      </c>
      <c r="L1753" s="334" t="inlineStr">
        <is>
          <t>PENDENTE</t>
        </is>
      </c>
    </row>
    <row r="1754" ht="15" customHeight="1" s="290">
      <c r="A1754" s="296" t="inlineStr">
        <is>
          <t>TETEU</t>
        </is>
      </c>
      <c r="B1754" s="296" t="inlineStr">
        <is>
          <t>ESGOTO</t>
        </is>
      </c>
      <c r="C1754" s="296" t="inlineStr">
        <is>
          <t>T-062</t>
        </is>
      </c>
      <c r="D1754" s="349" t="inlineStr">
        <is>
          <t>PI 167</t>
        </is>
      </c>
      <c r="E1754" s="349" t="inlineStr">
        <is>
          <t>PI 168</t>
        </is>
      </c>
      <c r="F1754" s="349" t="n">
        <v>29.97</v>
      </c>
      <c r="G1754" s="349" t="inlineStr">
        <is>
          <t>200</t>
        </is>
      </c>
      <c r="H1754" s="349" t="inlineStr">
        <is>
          <t>Tubo PVC</t>
        </is>
      </c>
      <c r="I1754" s="345" t="n">
        <v>0.6</v>
      </c>
      <c r="J1754" s="349" t="n">
        <v>14.39</v>
      </c>
      <c r="K1754" s="349" t="n">
        <v>0.373033</v>
      </c>
      <c r="L1754" s="349" t="inlineStr">
        <is>
          <t>PENDENTE</t>
        </is>
      </c>
    </row>
    <row r="1755" ht="15" customHeight="1" s="290">
      <c r="A1755" s="295" t="inlineStr">
        <is>
          <t>TETEU</t>
        </is>
      </c>
      <c r="B1755" s="295" t="inlineStr">
        <is>
          <t>ESGOTO</t>
        </is>
      </c>
      <c r="C1755" s="295" t="inlineStr">
        <is>
          <t>T-063</t>
        </is>
      </c>
      <c r="D1755" s="334" t="inlineStr">
        <is>
          <t>PI 168</t>
        </is>
      </c>
      <c r="E1755" s="334" t="inlineStr">
        <is>
          <t>PI 169</t>
        </is>
      </c>
      <c r="F1755" s="334" t="n">
        <v>3.06</v>
      </c>
      <c r="G1755" s="334" t="inlineStr">
        <is>
          <t>200</t>
        </is>
      </c>
      <c r="H1755" s="334" t="inlineStr">
        <is>
          <t>Tubo PVC</t>
        </is>
      </c>
      <c r="I1755" s="340" t="n">
        <v>0.6</v>
      </c>
      <c r="J1755" s="334" t="n">
        <v>1.47</v>
      </c>
      <c r="K1755" s="334" t="n">
        <v>0.585882</v>
      </c>
      <c r="L1755" s="334" t="inlineStr">
        <is>
          <t>PENDENTE</t>
        </is>
      </c>
    </row>
    <row r="1756" ht="15" customHeight="1" s="290">
      <c r="A1756" s="296" t="inlineStr">
        <is>
          <t>TETEU</t>
        </is>
      </c>
      <c r="B1756" s="296" t="inlineStr">
        <is>
          <t>ESGOTO</t>
        </is>
      </c>
      <c r="C1756" s="296" t="inlineStr">
        <is>
          <t>T-064</t>
        </is>
      </c>
      <c r="D1756" s="349" t="inlineStr">
        <is>
          <t>PI 169</t>
        </is>
      </c>
      <c r="E1756" s="349" t="inlineStr">
        <is>
          <t>PI 170</t>
        </is>
      </c>
      <c r="F1756" s="349" t="n">
        <v>2.36</v>
      </c>
      <c r="G1756" s="349" t="inlineStr">
        <is>
          <t>200</t>
        </is>
      </c>
      <c r="H1756" s="349" t="inlineStr">
        <is>
          <t>Tubo PVC</t>
        </is>
      </c>
      <c r="I1756" s="345" t="n">
        <v>0.6</v>
      </c>
      <c r="J1756" s="349" t="n">
        <v>1.13</v>
      </c>
      <c r="K1756" s="349" t="n">
        <v>1.127203</v>
      </c>
      <c r="L1756" s="349" t="inlineStr">
        <is>
          <t>PENDENTE</t>
        </is>
      </c>
    </row>
    <row r="1757" ht="15" customHeight="1" s="290">
      <c r="A1757" s="295" t="inlineStr">
        <is>
          <t>TETEU</t>
        </is>
      </c>
      <c r="B1757" s="295" t="inlineStr">
        <is>
          <t>ESGOTO</t>
        </is>
      </c>
      <c r="C1757" s="295" t="inlineStr">
        <is>
          <t>T-065</t>
        </is>
      </c>
      <c r="D1757" s="334" t="inlineStr">
        <is>
          <t>PI 170</t>
        </is>
      </c>
      <c r="E1757" s="334" t="inlineStr">
        <is>
          <t>PI 171</t>
        </is>
      </c>
      <c r="F1757" s="334" t="n">
        <v>18.71</v>
      </c>
      <c r="G1757" s="334" t="inlineStr">
        <is>
          <t>200</t>
        </is>
      </c>
      <c r="H1757" s="334" t="inlineStr">
        <is>
          <t>Tubo PVC</t>
        </is>
      </c>
      <c r="I1757" s="340" t="n">
        <v>0.6</v>
      </c>
      <c r="J1757" s="334" t="n">
        <v>8.98</v>
      </c>
      <c r="K1757" s="334" t="n">
        <v>0.484677</v>
      </c>
      <c r="L1757" s="334" t="inlineStr">
        <is>
          <t>PENDENTE</t>
        </is>
      </c>
    </row>
    <row r="1758" ht="15" customHeight="1" s="290">
      <c r="A1758" s="296" t="inlineStr">
        <is>
          <t>TETEU</t>
        </is>
      </c>
      <c r="B1758" s="296" t="inlineStr">
        <is>
          <t>ESGOTO</t>
        </is>
      </c>
      <c r="C1758" s="296" t="inlineStr">
        <is>
          <t>T-066</t>
        </is>
      </c>
      <c r="D1758" s="349" t="inlineStr">
        <is>
          <t>PI 171</t>
        </is>
      </c>
      <c r="E1758" s="349" t="inlineStr">
        <is>
          <t>PI 172</t>
        </is>
      </c>
      <c r="F1758" s="349" t="n">
        <v>3.89</v>
      </c>
      <c r="G1758" s="349" t="inlineStr">
        <is>
          <t>200</t>
        </is>
      </c>
      <c r="H1758" s="349" t="inlineStr">
        <is>
          <t>Tubo PVC</t>
        </is>
      </c>
      <c r="I1758" s="345" t="n">
        <v>0.6</v>
      </c>
      <c r="J1758" s="349" t="n">
        <v>1.87</v>
      </c>
      <c r="K1758" s="349" t="n">
        <v>0.556015</v>
      </c>
      <c r="L1758" s="349" t="inlineStr">
        <is>
          <t>PENDENTE</t>
        </is>
      </c>
    </row>
    <row r="1759" ht="15" customHeight="1" s="290">
      <c r="A1759" s="295" t="inlineStr">
        <is>
          <t>TETEU</t>
        </is>
      </c>
      <c r="B1759" s="295" t="inlineStr">
        <is>
          <t>ESGOTO</t>
        </is>
      </c>
      <c r="C1759" s="295" t="inlineStr">
        <is>
          <t>T-067</t>
        </is>
      </c>
      <c r="D1759" s="334" t="inlineStr">
        <is>
          <t>PI 172</t>
        </is>
      </c>
      <c r="E1759" s="334" t="inlineStr">
        <is>
          <t>PI 173</t>
        </is>
      </c>
      <c r="F1759" s="334" t="n">
        <v>4.59</v>
      </c>
      <c r="G1759" s="334" t="inlineStr">
        <is>
          <t>200</t>
        </is>
      </c>
      <c r="H1759" s="334" t="inlineStr">
        <is>
          <t>Tubo PVC</t>
        </is>
      </c>
      <c r="I1759" s="340" t="n">
        <v>0.6</v>
      </c>
      <c r="J1759" s="334" t="n">
        <v>2.2</v>
      </c>
      <c r="K1759" s="334" t="n">
        <v>0.780937</v>
      </c>
      <c r="L1759" s="334" t="inlineStr">
        <is>
          <t>PENDENTE</t>
        </is>
      </c>
    </row>
    <row r="1760" ht="15" customHeight="1" s="290">
      <c r="A1760" s="296" t="inlineStr">
        <is>
          <t>TETEU</t>
        </is>
      </c>
      <c r="B1760" s="296" t="inlineStr">
        <is>
          <t>ESGOTO</t>
        </is>
      </c>
      <c r="C1760" s="296" t="inlineStr">
        <is>
          <t>T-068</t>
        </is>
      </c>
      <c r="D1760" s="349" t="inlineStr">
        <is>
          <t>PI 174</t>
        </is>
      </c>
      <c r="E1760" s="349" t="inlineStr">
        <is>
          <t>PI 173</t>
        </is>
      </c>
      <c r="F1760" s="349" t="n">
        <v>23.37</v>
      </c>
      <c r="G1760" s="349" t="inlineStr">
        <is>
          <t>200</t>
        </is>
      </c>
      <c r="H1760" s="349" t="inlineStr">
        <is>
          <t>Tubo PVC</t>
        </is>
      </c>
      <c r="I1760" s="345" t="n">
        <v>0.6</v>
      </c>
      <c r="J1760" s="349" t="n">
        <v>11.22</v>
      </c>
      <c r="K1760" s="349" t="n">
        <v>0.043676</v>
      </c>
      <c r="L1760" s="349" t="inlineStr">
        <is>
          <t>PENDENTE</t>
        </is>
      </c>
    </row>
    <row r="1761" ht="15" customHeight="1" s="290">
      <c r="A1761" s="295" t="inlineStr">
        <is>
          <t>TETEU</t>
        </is>
      </c>
      <c r="B1761" s="295" t="inlineStr">
        <is>
          <t>ESGOTO</t>
        </is>
      </c>
      <c r="C1761" s="295" t="inlineStr">
        <is>
          <t>T-069</t>
        </is>
      </c>
      <c r="D1761" s="334" t="inlineStr">
        <is>
          <t>PI 174</t>
        </is>
      </c>
      <c r="E1761" s="334" t="inlineStr">
        <is>
          <t>PI 175</t>
        </is>
      </c>
      <c r="F1761" s="334" t="n">
        <v>24.89</v>
      </c>
      <c r="G1761" s="334" t="inlineStr">
        <is>
          <t>200</t>
        </is>
      </c>
      <c r="H1761" s="334" t="inlineStr">
        <is>
          <t>Tubo PVC</t>
        </is>
      </c>
      <c r="I1761" s="340" t="n">
        <v>0.6</v>
      </c>
      <c r="J1761" s="334" t="n">
        <v>11.95</v>
      </c>
      <c r="K1761" s="334" t="n">
        <v>0.027718</v>
      </c>
      <c r="L1761" s="334" t="inlineStr">
        <is>
          <t>PENDENTE</t>
        </is>
      </c>
    </row>
    <row r="1762" ht="15" customHeight="1" s="290">
      <c r="A1762" s="296" t="inlineStr">
        <is>
          <t>TETEU</t>
        </is>
      </c>
      <c r="B1762" s="296" t="inlineStr">
        <is>
          <t>ESGOTO</t>
        </is>
      </c>
      <c r="C1762" s="296" t="inlineStr">
        <is>
          <t>T-070</t>
        </is>
      </c>
      <c r="D1762" s="349" t="inlineStr">
        <is>
          <t>PI 175</t>
        </is>
      </c>
      <c r="E1762" s="349" t="inlineStr">
        <is>
          <t>PI 176</t>
        </is>
      </c>
      <c r="F1762" s="349" t="n">
        <v>10.73</v>
      </c>
      <c r="G1762" s="349" t="inlineStr">
        <is>
          <t>200</t>
        </is>
      </c>
      <c r="H1762" s="349" t="inlineStr">
        <is>
          <t>Tubo PVC</t>
        </is>
      </c>
      <c r="I1762" s="345" t="n">
        <v>0.6</v>
      </c>
      <c r="J1762" s="349" t="n">
        <v>5.15</v>
      </c>
      <c r="K1762" s="349" t="n">
        <v>0.488369</v>
      </c>
      <c r="L1762" s="349" t="inlineStr">
        <is>
          <t>PENDENTE</t>
        </is>
      </c>
    </row>
    <row r="1763" ht="15" customHeight="1" s="290">
      <c r="A1763" s="295" t="inlineStr">
        <is>
          <t>TETEU</t>
        </is>
      </c>
      <c r="B1763" s="295" t="inlineStr">
        <is>
          <t>ESGOTO</t>
        </is>
      </c>
      <c r="C1763" s="295" t="inlineStr">
        <is>
          <t>T-071</t>
        </is>
      </c>
      <c r="D1763" s="334" t="inlineStr">
        <is>
          <t>PI 176</t>
        </is>
      </c>
      <c r="E1763" s="334" t="inlineStr">
        <is>
          <t>PI 177</t>
        </is>
      </c>
      <c r="F1763" s="334" t="n">
        <v>7.26</v>
      </c>
      <c r="G1763" s="334" t="inlineStr">
        <is>
          <t>200</t>
        </is>
      </c>
      <c r="H1763" s="334" t="inlineStr">
        <is>
          <t>Tubo PVC</t>
        </is>
      </c>
      <c r="I1763" s="340" t="n">
        <v>0.6</v>
      </c>
      <c r="J1763" s="334" t="n">
        <v>3.48</v>
      </c>
      <c r="K1763" s="334" t="n">
        <v>0.219711</v>
      </c>
      <c r="L1763" s="334" t="inlineStr">
        <is>
          <t>PENDENTE</t>
        </is>
      </c>
    </row>
    <row r="1764" ht="15" customHeight="1" s="290">
      <c r="A1764" s="296" t="inlineStr">
        <is>
          <t>TETEU</t>
        </is>
      </c>
      <c r="B1764" s="296" t="inlineStr">
        <is>
          <t>ESGOTO</t>
        </is>
      </c>
      <c r="C1764" s="296" t="inlineStr">
        <is>
          <t>T-072</t>
        </is>
      </c>
      <c r="D1764" s="349" t="inlineStr">
        <is>
          <t>PI 177</t>
        </is>
      </c>
      <c r="E1764" s="349" t="inlineStr">
        <is>
          <t>PI 178</t>
        </is>
      </c>
      <c r="F1764" s="349" t="n">
        <v>12.59</v>
      </c>
      <c r="G1764" s="349" t="inlineStr">
        <is>
          <t>200</t>
        </is>
      </c>
      <c r="H1764" s="349" t="inlineStr">
        <is>
          <t>Tubo PVC</t>
        </is>
      </c>
      <c r="I1764" s="345" t="n">
        <v>0.6</v>
      </c>
      <c r="J1764" s="349" t="n">
        <v>6.04</v>
      </c>
      <c r="K1764" s="349" t="n">
        <v>0.35162</v>
      </c>
      <c r="L1764" s="349" t="inlineStr">
        <is>
          <t>PENDENTE</t>
        </is>
      </c>
    </row>
    <row r="1765" ht="15" customHeight="1" s="290">
      <c r="A1765" s="295" t="inlineStr">
        <is>
          <t>TETEU</t>
        </is>
      </c>
      <c r="B1765" s="295" t="inlineStr">
        <is>
          <t>ESGOTO</t>
        </is>
      </c>
      <c r="C1765" s="295" t="inlineStr">
        <is>
          <t>T-073</t>
        </is>
      </c>
      <c r="D1765" s="334" t="inlineStr">
        <is>
          <t>PI 178</t>
        </is>
      </c>
      <c r="E1765" s="334" t="inlineStr">
        <is>
          <t>PI 179</t>
        </is>
      </c>
      <c r="F1765" s="334" t="n">
        <v>20.25</v>
      </c>
      <c r="G1765" s="334" t="inlineStr">
        <is>
          <t>200</t>
        </is>
      </c>
      <c r="H1765" s="334" t="inlineStr">
        <is>
          <t>Tubo PVC</t>
        </is>
      </c>
      <c r="I1765" s="340" t="n">
        <v>0.6</v>
      </c>
      <c r="J1765" s="334" t="n">
        <v>9.720000000000001</v>
      </c>
      <c r="K1765" s="334" t="n">
        <v>0.196593</v>
      </c>
      <c r="L1765" s="334" t="inlineStr">
        <is>
          <t>PENDENTE</t>
        </is>
      </c>
    </row>
    <row r="1766" ht="15" customHeight="1" s="290">
      <c r="A1766" s="296" t="inlineStr">
        <is>
          <t>TETEU</t>
        </is>
      </c>
      <c r="B1766" s="296" t="inlineStr">
        <is>
          <t>ESGOTO</t>
        </is>
      </c>
      <c r="C1766" s="296" t="inlineStr">
        <is>
          <t>T-074</t>
        </is>
      </c>
      <c r="D1766" s="349" t="inlineStr">
        <is>
          <t>PI 179</t>
        </is>
      </c>
      <c r="E1766" s="349" t="inlineStr">
        <is>
          <t>PI 180</t>
        </is>
      </c>
      <c r="F1766" s="349" t="n">
        <v>14.87</v>
      </c>
      <c r="G1766" s="349" t="inlineStr">
        <is>
          <t>200</t>
        </is>
      </c>
      <c r="H1766" s="349" t="inlineStr">
        <is>
          <t>Tubo PVC</t>
        </is>
      </c>
      <c r="I1766" s="345" t="n">
        <v>0.6</v>
      </c>
      <c r="J1766" s="349" t="n">
        <v>7.14</v>
      </c>
      <c r="K1766" s="349" t="n">
        <v>0.162132</v>
      </c>
      <c r="L1766" s="349" t="inlineStr">
        <is>
          <t>PENDENTE</t>
        </is>
      </c>
    </row>
    <row r="1767" ht="15" customHeight="1" s="290">
      <c r="A1767" s="295" t="inlineStr">
        <is>
          <t>TETEU</t>
        </is>
      </c>
      <c r="B1767" s="295" t="inlineStr">
        <is>
          <t>ESGOTO</t>
        </is>
      </c>
      <c r="C1767" s="295" t="inlineStr">
        <is>
          <t>T-075</t>
        </is>
      </c>
      <c r="D1767" s="334" t="inlineStr">
        <is>
          <t>PI 180</t>
        </is>
      </c>
      <c r="E1767" s="334" t="inlineStr">
        <is>
          <t>PI 181</t>
        </is>
      </c>
      <c r="F1767" s="334" t="n">
        <v>13.21</v>
      </c>
      <c r="G1767" s="334" t="inlineStr">
        <is>
          <t>200</t>
        </is>
      </c>
      <c r="H1767" s="334" t="inlineStr">
        <is>
          <t>Tubo PVC</t>
        </is>
      </c>
      <c r="I1767" s="340" t="n">
        <v>0.6</v>
      </c>
      <c r="J1767" s="334" t="n">
        <v>6.34</v>
      </c>
      <c r="K1767" s="334" t="n">
        <v>0.090878</v>
      </c>
      <c r="L1767" s="334" t="inlineStr">
        <is>
          <t>PENDENTE</t>
        </is>
      </c>
    </row>
    <row r="1768" ht="15" customHeight="1" s="290">
      <c r="A1768" s="296" t="inlineStr">
        <is>
          <t>TETEU</t>
        </is>
      </c>
      <c r="B1768" s="296" t="inlineStr">
        <is>
          <t>ESGOTO</t>
        </is>
      </c>
      <c r="C1768" s="296" t="inlineStr">
        <is>
          <t>T-076</t>
        </is>
      </c>
      <c r="D1768" s="349" t="inlineStr">
        <is>
          <t>PI 181</t>
        </is>
      </c>
      <c r="E1768" s="349" t="inlineStr">
        <is>
          <t>PI 182</t>
        </is>
      </c>
      <c r="F1768" s="349" t="n">
        <v>37.81</v>
      </c>
      <c r="G1768" s="349" t="inlineStr">
        <is>
          <t>200</t>
        </is>
      </c>
      <c r="H1768" s="349" t="inlineStr">
        <is>
          <t>Tubo PVC</t>
        </is>
      </c>
      <c r="I1768" s="345" t="n">
        <v>0.6</v>
      </c>
      <c r="J1768" s="349" t="n">
        <v>18.15</v>
      </c>
      <c r="K1768" s="349" t="n">
        <v>0.143658</v>
      </c>
      <c r="L1768" s="349" t="inlineStr">
        <is>
          <t>PENDENTE</t>
        </is>
      </c>
    </row>
    <row r="1769" ht="15" customHeight="1" s="290">
      <c r="A1769" s="295" t="inlineStr">
        <is>
          <t>TETEU</t>
        </is>
      </c>
      <c r="B1769" s="295" t="inlineStr">
        <is>
          <t>ESGOTO</t>
        </is>
      </c>
      <c r="C1769" s="295" t="inlineStr">
        <is>
          <t>T-077</t>
        </is>
      </c>
      <c r="D1769" s="334" t="inlineStr">
        <is>
          <t>PI 166</t>
        </is>
      </c>
      <c r="E1769" s="334" t="inlineStr">
        <is>
          <t>PI 183</t>
        </is>
      </c>
      <c r="F1769" s="334" t="n">
        <v>33.96</v>
      </c>
      <c r="G1769" s="334" t="inlineStr">
        <is>
          <t>200</t>
        </is>
      </c>
      <c r="H1769" s="334" t="inlineStr">
        <is>
          <t>Tubo PVC</t>
        </is>
      </c>
      <c r="I1769" s="340" t="n">
        <v>0.6</v>
      </c>
      <c r="J1769" s="334" t="n">
        <v>16.3</v>
      </c>
      <c r="K1769" s="334" t="n">
        <v>0.029888</v>
      </c>
      <c r="L1769" s="334" t="inlineStr">
        <is>
          <t>PENDENTE</t>
        </is>
      </c>
    </row>
    <row r="1770" ht="15" customHeight="1" s="290">
      <c r="A1770" s="296" t="inlineStr">
        <is>
          <t>TETEU</t>
        </is>
      </c>
      <c r="B1770" s="296" t="inlineStr">
        <is>
          <t>ESGOTO</t>
        </is>
      </c>
      <c r="C1770" s="296" t="inlineStr">
        <is>
          <t>T-078</t>
        </is>
      </c>
      <c r="D1770" s="349" t="inlineStr">
        <is>
          <t>PI 183</t>
        </is>
      </c>
      <c r="E1770" s="349" t="inlineStr">
        <is>
          <t>PI 184</t>
        </is>
      </c>
      <c r="F1770" s="349" t="n">
        <v>30.29</v>
      </c>
      <c r="G1770" s="349" t="inlineStr">
        <is>
          <t>200</t>
        </is>
      </c>
      <c r="H1770" s="349" t="inlineStr">
        <is>
          <t>Tubo PVC</t>
        </is>
      </c>
      <c r="I1770" s="345" t="n">
        <v>0.6</v>
      </c>
      <c r="J1770" s="349" t="n">
        <v>14.54</v>
      </c>
      <c r="K1770" s="349" t="n">
        <v>0.097138</v>
      </c>
      <c r="L1770" s="349" t="inlineStr">
        <is>
          <t>PENDENTE</t>
        </is>
      </c>
    </row>
    <row r="1771" ht="15" customHeight="1" s="290">
      <c r="A1771" s="295" t="inlineStr">
        <is>
          <t>TETEU</t>
        </is>
      </c>
      <c r="B1771" s="295" t="inlineStr">
        <is>
          <t>ESGOTO</t>
        </is>
      </c>
      <c r="C1771" s="295" t="inlineStr">
        <is>
          <t>T-079</t>
        </is>
      </c>
      <c r="D1771" s="334" t="inlineStr">
        <is>
          <t>PI 184</t>
        </is>
      </c>
      <c r="E1771" s="334" t="inlineStr">
        <is>
          <t>PI 185</t>
        </is>
      </c>
      <c r="F1771" s="334" t="n">
        <v>35.67</v>
      </c>
      <c r="G1771" s="334" t="inlineStr">
        <is>
          <t>200</t>
        </is>
      </c>
      <c r="H1771" s="334" t="inlineStr">
        <is>
          <t>Tubo PVC</t>
        </is>
      </c>
      <c r="I1771" s="340" t="n">
        <v>0.6</v>
      </c>
      <c r="J1771" s="334" t="n">
        <v>17.12</v>
      </c>
      <c r="K1771" s="334" t="n">
        <v>0.237696</v>
      </c>
      <c r="L1771" s="334" t="inlineStr">
        <is>
          <t>PENDENTE</t>
        </is>
      </c>
    </row>
    <row r="1772" ht="15" customHeight="1" s="290">
      <c r="A1772" s="296" t="inlineStr">
        <is>
          <t>TETEU</t>
        </is>
      </c>
      <c r="B1772" s="296" t="inlineStr">
        <is>
          <t>ESGOTO</t>
        </is>
      </c>
      <c r="C1772" s="296" t="inlineStr">
        <is>
          <t>T-080</t>
        </is>
      </c>
      <c r="D1772" s="349" t="inlineStr">
        <is>
          <t>PI 185</t>
        </is>
      </c>
      <c r="E1772" s="349" t="inlineStr">
        <is>
          <t>PI 186</t>
        </is>
      </c>
      <c r="F1772" s="349" t="n">
        <v>7.07</v>
      </c>
      <c r="G1772" s="349" t="inlineStr">
        <is>
          <t>200</t>
        </is>
      </c>
      <c r="H1772" s="349" t="inlineStr">
        <is>
          <t>Tubo PVC</t>
        </is>
      </c>
      <c r="I1772" s="345" t="n">
        <v>0.6</v>
      </c>
      <c r="J1772" s="349" t="n">
        <v>3.39</v>
      </c>
      <c r="K1772" s="349" t="n">
        <v>0.256011</v>
      </c>
      <c r="L1772" s="349" t="inlineStr">
        <is>
          <t>PENDENTE</t>
        </is>
      </c>
    </row>
    <row r="1773" ht="15" customHeight="1" s="290">
      <c r="A1773" s="295" t="inlineStr">
        <is>
          <t>TETEU</t>
        </is>
      </c>
      <c r="B1773" s="295" t="inlineStr">
        <is>
          <t>ESGOTO</t>
        </is>
      </c>
      <c r="C1773" s="295" t="inlineStr">
        <is>
          <t>T-081</t>
        </is>
      </c>
      <c r="D1773" s="334" t="inlineStr">
        <is>
          <t>PI 186</t>
        </is>
      </c>
      <c r="E1773" s="334" t="inlineStr">
        <is>
          <t>PI 187</t>
        </is>
      </c>
      <c r="F1773" s="334" t="n">
        <v>9.58</v>
      </c>
      <c r="G1773" s="334" t="inlineStr">
        <is>
          <t>200</t>
        </is>
      </c>
      <c r="H1773" s="334" t="inlineStr">
        <is>
          <t>Tubo PVC</t>
        </is>
      </c>
      <c r="I1773" s="340" t="n">
        <v>0.6</v>
      </c>
      <c r="J1773" s="334" t="n">
        <v>4.6</v>
      </c>
      <c r="K1773" s="334" t="n">
        <v>0.070772</v>
      </c>
      <c r="L1773" s="334" t="inlineStr">
        <is>
          <t>PENDENTE</t>
        </is>
      </c>
    </row>
    <row r="1774" ht="15" customHeight="1" s="290">
      <c r="A1774" s="296" t="inlineStr">
        <is>
          <t>TETEU</t>
        </is>
      </c>
      <c r="B1774" s="296" t="inlineStr">
        <is>
          <t>ESGOTO</t>
        </is>
      </c>
      <c r="C1774" s="296" t="inlineStr">
        <is>
          <t>T-082</t>
        </is>
      </c>
      <c r="D1774" s="349" t="inlineStr">
        <is>
          <t>PI 187</t>
        </is>
      </c>
      <c r="E1774" s="349" t="inlineStr">
        <is>
          <t>PI 188</t>
        </is>
      </c>
      <c r="F1774" s="349" t="n">
        <v>3.27</v>
      </c>
      <c r="G1774" s="349" t="inlineStr">
        <is>
          <t>200</t>
        </is>
      </c>
      <c r="H1774" s="349" t="inlineStr">
        <is>
          <t>Tubo PVC</t>
        </is>
      </c>
      <c r="I1774" s="345" t="n">
        <v>0.6</v>
      </c>
      <c r="J1774" s="349" t="n">
        <v>1.57</v>
      </c>
      <c r="K1774" s="349" t="n">
        <v>0.6792049999999999</v>
      </c>
      <c r="L1774" s="349" t="inlineStr">
        <is>
          <t>PENDENTE</t>
        </is>
      </c>
    </row>
    <row r="1775" ht="15" customHeight="1" s="290">
      <c r="A1775" s="295" t="inlineStr">
        <is>
          <t>TETEU</t>
        </is>
      </c>
      <c r="B1775" s="295" t="inlineStr">
        <is>
          <t>ESGOTO</t>
        </is>
      </c>
      <c r="C1775" s="295" t="inlineStr">
        <is>
          <t>T-083</t>
        </is>
      </c>
      <c r="D1775" s="334" t="inlineStr">
        <is>
          <t>PI 188</t>
        </is>
      </c>
      <c r="E1775" s="334" t="inlineStr">
        <is>
          <t>PI 189</t>
        </is>
      </c>
      <c r="F1775" s="334" t="n">
        <v>5.01</v>
      </c>
      <c r="G1775" s="334" t="inlineStr">
        <is>
          <t>200</t>
        </is>
      </c>
      <c r="H1775" s="334" t="inlineStr">
        <is>
          <t>Tubo PVC</t>
        </is>
      </c>
      <c r="I1775" s="340" t="n">
        <v>0.6</v>
      </c>
      <c r="J1775" s="334" t="n">
        <v>2.4</v>
      </c>
      <c r="K1775" s="334" t="n">
        <v>0.237545</v>
      </c>
      <c r="L1775" s="334" t="inlineStr">
        <is>
          <t>PENDENTE</t>
        </is>
      </c>
    </row>
    <row r="1776" ht="15" customHeight="1" s="290">
      <c r="A1776" s="296" t="inlineStr">
        <is>
          <t>TETEU</t>
        </is>
      </c>
      <c r="B1776" s="296" t="inlineStr">
        <is>
          <t>ESGOTO</t>
        </is>
      </c>
      <c r="C1776" s="296" t="inlineStr">
        <is>
          <t>T-084</t>
        </is>
      </c>
      <c r="D1776" s="349" t="inlineStr">
        <is>
          <t>PI 189</t>
        </is>
      </c>
      <c r="E1776" s="349" t="inlineStr">
        <is>
          <t>PI 190</t>
        </is>
      </c>
      <c r="F1776" s="349" t="n">
        <v>10.95</v>
      </c>
      <c r="G1776" s="349" t="inlineStr">
        <is>
          <t>200</t>
        </is>
      </c>
      <c r="H1776" s="349" t="inlineStr">
        <is>
          <t>Tubo PVC</t>
        </is>
      </c>
      <c r="I1776" s="345" t="n">
        <v>1.05</v>
      </c>
      <c r="J1776" s="349" t="n">
        <v>9.199999999999999</v>
      </c>
      <c r="K1776" s="349" t="n">
        <v>0.471653</v>
      </c>
      <c r="L1776" s="349" t="inlineStr">
        <is>
          <t>PENDENTE</t>
        </is>
      </c>
    </row>
    <row r="1777" ht="15" customHeight="1" s="290">
      <c r="A1777" s="295" t="inlineStr">
        <is>
          <t>TETEU</t>
        </is>
      </c>
      <c r="B1777" s="295" t="inlineStr">
        <is>
          <t>ESGOTO</t>
        </is>
      </c>
      <c r="C1777" s="295" t="inlineStr">
        <is>
          <t>T-085</t>
        </is>
      </c>
      <c r="D1777" s="334" t="inlineStr">
        <is>
          <t>PI 190</t>
        </is>
      </c>
      <c r="E1777" s="334" t="inlineStr">
        <is>
          <t>PI 191</t>
        </is>
      </c>
      <c r="F1777" s="334" t="n">
        <v>7.9</v>
      </c>
      <c r="G1777" s="334" t="inlineStr">
        <is>
          <t>200</t>
        </is>
      </c>
      <c r="H1777" s="334" t="inlineStr">
        <is>
          <t>Tubo PVC</t>
        </is>
      </c>
      <c r="I1777" s="340" t="n">
        <v>1.35</v>
      </c>
      <c r="J1777" s="334" t="n">
        <v>8.529999999999999</v>
      </c>
      <c r="K1777" s="334" t="n">
        <v>0.035013</v>
      </c>
      <c r="L1777" s="334" t="inlineStr">
        <is>
          <t>PENDENTE</t>
        </is>
      </c>
    </row>
    <row r="1778" ht="15" customHeight="1" s="290">
      <c r="A1778" s="296" t="inlineStr">
        <is>
          <t>TETEU</t>
        </is>
      </c>
      <c r="B1778" s="296" t="inlineStr">
        <is>
          <t>ESGOTO</t>
        </is>
      </c>
      <c r="C1778" s="296" t="inlineStr">
        <is>
          <t>T-086</t>
        </is>
      </c>
      <c r="D1778" s="349" t="inlineStr">
        <is>
          <t>PI 193</t>
        </is>
      </c>
      <c r="E1778" s="349" t="inlineStr">
        <is>
          <t>PI 194</t>
        </is>
      </c>
      <c r="F1778" s="349" t="n">
        <v>12.82</v>
      </c>
      <c r="G1778" s="349" t="inlineStr">
        <is>
          <t>200</t>
        </is>
      </c>
      <c r="H1778" s="349" t="inlineStr">
        <is>
          <t>Tubo PVC</t>
        </is>
      </c>
      <c r="I1778" s="345" t="n">
        <v>0.6</v>
      </c>
      <c r="J1778" s="349" t="n">
        <v>6.15</v>
      </c>
      <c r="K1778" s="349" t="n">
        <v>0.119111</v>
      </c>
      <c r="L1778" s="349" t="inlineStr">
        <is>
          <t>PENDENTE</t>
        </is>
      </c>
    </row>
    <row r="1779" ht="15" customHeight="1" s="290">
      <c r="A1779" s="295" t="inlineStr">
        <is>
          <t>TETEU</t>
        </is>
      </c>
      <c r="B1779" s="295" t="inlineStr">
        <is>
          <t>ESGOTO</t>
        </is>
      </c>
      <c r="C1779" s="295" t="inlineStr">
        <is>
          <t>T-087</t>
        </is>
      </c>
      <c r="D1779" s="334" t="inlineStr">
        <is>
          <t>PI 194</t>
        </is>
      </c>
      <c r="E1779" s="334" t="inlineStr">
        <is>
          <t>PI 195</t>
        </is>
      </c>
      <c r="F1779" s="334" t="n">
        <v>6.9</v>
      </c>
      <c r="G1779" s="334" t="inlineStr">
        <is>
          <t>200</t>
        </is>
      </c>
      <c r="H1779" s="334" t="inlineStr">
        <is>
          <t>Tubo PVC</t>
        </is>
      </c>
      <c r="I1779" s="340" t="n">
        <v>0.6</v>
      </c>
      <c r="J1779" s="334" t="n">
        <v>3.31</v>
      </c>
      <c r="K1779" s="334" t="n">
        <v>0.356739</v>
      </c>
      <c r="L1779" s="334" t="inlineStr">
        <is>
          <t>PENDENTE</t>
        </is>
      </c>
    </row>
    <row r="1780" ht="15" customHeight="1" s="290">
      <c r="A1780" s="296" t="inlineStr">
        <is>
          <t>TETEU</t>
        </is>
      </c>
      <c r="B1780" s="296" t="inlineStr">
        <is>
          <t>ESGOTO</t>
        </is>
      </c>
      <c r="C1780" s="296" t="inlineStr">
        <is>
          <t>T-088</t>
        </is>
      </c>
      <c r="D1780" s="349" t="inlineStr">
        <is>
          <t>PI 195</t>
        </is>
      </c>
      <c r="E1780" s="349" t="inlineStr">
        <is>
          <t>PI 196</t>
        </is>
      </c>
      <c r="F1780" s="349" t="n">
        <v>7.37</v>
      </c>
      <c r="G1780" s="349" t="inlineStr">
        <is>
          <t>200</t>
        </is>
      </c>
      <c r="H1780" s="349" t="inlineStr">
        <is>
          <t>Tubo PVC</t>
        </is>
      </c>
      <c r="I1780" s="345" t="n">
        <v>0.6</v>
      </c>
      <c r="J1780" s="349" t="n">
        <v>3.54</v>
      </c>
      <c r="K1780" s="349" t="n">
        <v>0.377354</v>
      </c>
      <c r="L1780" s="349" t="inlineStr">
        <is>
          <t>PENDENTE</t>
        </is>
      </c>
    </row>
    <row r="1781" ht="15" customHeight="1" s="290">
      <c r="A1781" s="295" t="inlineStr">
        <is>
          <t>TETEU</t>
        </is>
      </c>
      <c r="B1781" s="295" t="inlineStr">
        <is>
          <t>ESGOTO</t>
        </is>
      </c>
      <c r="C1781" s="295" t="inlineStr">
        <is>
          <t>T-089</t>
        </is>
      </c>
      <c r="D1781" s="334" t="inlineStr">
        <is>
          <t>PI 196</t>
        </is>
      </c>
      <c r="E1781" s="334" t="inlineStr">
        <is>
          <t>PI 197</t>
        </is>
      </c>
      <c r="F1781" s="334" t="n">
        <v>5.41</v>
      </c>
      <c r="G1781" s="334" t="inlineStr">
        <is>
          <t>200</t>
        </is>
      </c>
      <c r="H1781" s="334" t="inlineStr">
        <is>
          <t>Tubo PVC</t>
        </is>
      </c>
      <c r="I1781" s="340" t="n">
        <v>0.6</v>
      </c>
      <c r="J1781" s="334" t="n">
        <v>2.6</v>
      </c>
      <c r="K1781" s="334" t="n">
        <v>0.757763</v>
      </c>
      <c r="L1781" s="334" t="inlineStr">
        <is>
          <t>PENDENTE</t>
        </is>
      </c>
    </row>
    <row r="1782" ht="15" customHeight="1" s="290">
      <c r="A1782" s="296" t="inlineStr">
        <is>
          <t>TETEU</t>
        </is>
      </c>
      <c r="B1782" s="296" t="inlineStr">
        <is>
          <t>ESGOTO</t>
        </is>
      </c>
      <c r="C1782" s="296" t="inlineStr">
        <is>
          <t>T-090</t>
        </is>
      </c>
      <c r="D1782" s="349" t="inlineStr">
        <is>
          <t>PI 197</t>
        </is>
      </c>
      <c r="E1782" s="349" t="inlineStr">
        <is>
          <t>PI 198</t>
        </is>
      </c>
      <c r="F1782" s="349" t="n">
        <v>4.25</v>
      </c>
      <c r="G1782" s="349" t="inlineStr">
        <is>
          <t>200</t>
        </is>
      </c>
      <c r="H1782" s="349" t="inlineStr">
        <is>
          <t>Tubo PVC</t>
        </is>
      </c>
      <c r="I1782" s="345" t="n">
        <v>0.6</v>
      </c>
      <c r="J1782" s="349" t="n">
        <v>2.04</v>
      </c>
      <c r="K1782" s="349" t="n">
        <v>0.308424</v>
      </c>
      <c r="L1782" s="349" t="inlineStr">
        <is>
          <t>PENDENTE</t>
        </is>
      </c>
    </row>
    <row r="1783" ht="15" customHeight="1" s="290">
      <c r="A1783" s="295" t="inlineStr">
        <is>
          <t>TETEU</t>
        </is>
      </c>
      <c r="B1783" s="295" t="inlineStr">
        <is>
          <t>ESGOTO</t>
        </is>
      </c>
      <c r="C1783" s="295" t="inlineStr">
        <is>
          <t>T-091</t>
        </is>
      </c>
      <c r="D1783" s="334" t="inlineStr">
        <is>
          <t>PI 198</t>
        </is>
      </c>
      <c r="E1783" s="334" t="inlineStr">
        <is>
          <t>PI 176</t>
        </is>
      </c>
      <c r="F1783" s="334" t="n">
        <v>25.76</v>
      </c>
      <c r="G1783" s="334" t="inlineStr">
        <is>
          <t>200</t>
        </is>
      </c>
      <c r="H1783" s="334" t="inlineStr">
        <is>
          <t>Tubo PVC</t>
        </is>
      </c>
      <c r="I1783" s="340" t="n">
        <v>0.6</v>
      </c>
      <c r="J1783" s="334" t="n">
        <v>12.36</v>
      </c>
      <c r="K1783" s="334" t="n">
        <v>0.240481</v>
      </c>
      <c r="L1783" s="334" t="inlineStr">
        <is>
          <t>PENDENTE</t>
        </is>
      </c>
    </row>
    <row r="1784" ht="15" customHeight="1" s="290">
      <c r="A1784" s="296" t="inlineStr">
        <is>
          <t>TETEU</t>
        </is>
      </c>
      <c r="B1784" s="296" t="inlineStr">
        <is>
          <t>ESGOTO</t>
        </is>
      </c>
      <c r="C1784" s="296" t="inlineStr">
        <is>
          <t>T-092</t>
        </is>
      </c>
      <c r="D1784" s="349" t="inlineStr">
        <is>
          <t>PI 198</t>
        </is>
      </c>
      <c r="E1784" s="349" t="inlineStr">
        <is>
          <t>PI 199</t>
        </is>
      </c>
      <c r="F1784" s="349" t="n">
        <v>7.97</v>
      </c>
      <c r="G1784" s="349" t="inlineStr">
        <is>
          <t>200</t>
        </is>
      </c>
      <c r="H1784" s="349" t="inlineStr">
        <is>
          <t>Tubo PVC</t>
        </is>
      </c>
      <c r="I1784" s="345" t="n">
        <v>0.6</v>
      </c>
      <c r="J1784" s="349" t="n">
        <v>3.83</v>
      </c>
      <c r="K1784" s="349" t="n">
        <v>0.295094</v>
      </c>
      <c r="L1784" s="349" t="inlineStr">
        <is>
          <t>PENDENTE</t>
        </is>
      </c>
    </row>
    <row r="1785" ht="15" customHeight="1" s="290">
      <c r="A1785" s="295" t="inlineStr">
        <is>
          <t>TETEU</t>
        </is>
      </c>
      <c r="B1785" s="295" t="inlineStr">
        <is>
          <t>ESGOTO</t>
        </is>
      </c>
      <c r="C1785" s="295" t="inlineStr">
        <is>
          <t>T-093</t>
        </is>
      </c>
      <c r="D1785" s="334" t="inlineStr">
        <is>
          <t>PI 199</t>
        </is>
      </c>
      <c r="E1785" s="334" t="inlineStr">
        <is>
          <t>PI 200</t>
        </is>
      </c>
      <c r="F1785" s="334" t="n">
        <v>6.79</v>
      </c>
      <c r="G1785" s="334" t="inlineStr">
        <is>
          <t>200</t>
        </is>
      </c>
      <c r="H1785" s="334" t="inlineStr">
        <is>
          <t>Tubo PVC</t>
        </is>
      </c>
      <c r="I1785" s="340" t="n">
        <v>0.6</v>
      </c>
      <c r="J1785" s="334" t="n">
        <v>3.26</v>
      </c>
      <c r="K1785" s="334" t="n">
        <v>0.808247</v>
      </c>
      <c r="L1785" s="334" t="inlineStr">
        <is>
          <t>PENDENTE</t>
        </is>
      </c>
    </row>
    <row r="1786" ht="15" customHeight="1" s="290">
      <c r="A1786" s="296" t="inlineStr">
        <is>
          <t>TETEU</t>
        </is>
      </c>
      <c r="B1786" s="296" t="inlineStr">
        <is>
          <t>ESGOTO</t>
        </is>
      </c>
      <c r="C1786" s="296" t="inlineStr">
        <is>
          <t>T-094</t>
        </is>
      </c>
      <c r="D1786" s="349" t="inlineStr">
        <is>
          <t>PI 200</t>
        </is>
      </c>
      <c r="E1786" s="349" t="inlineStr">
        <is>
          <t>PI 201</t>
        </is>
      </c>
      <c r="F1786" s="349" t="n">
        <v>4.74</v>
      </c>
      <c r="G1786" s="349" t="inlineStr">
        <is>
          <t>200</t>
        </is>
      </c>
      <c r="H1786" s="349" t="inlineStr">
        <is>
          <t>Tubo PVC</t>
        </is>
      </c>
      <c r="I1786" s="345" t="n">
        <v>0.6</v>
      </c>
      <c r="J1786" s="349" t="n">
        <v>2.28</v>
      </c>
      <c r="K1786" s="349" t="n">
        <v>0.261899</v>
      </c>
      <c r="L1786" s="349" t="inlineStr">
        <is>
          <t>PENDENTE</t>
        </is>
      </c>
    </row>
    <row r="1787" ht="15" customHeight="1" s="290">
      <c r="A1787" s="295" t="inlineStr">
        <is>
          <t>TETEU</t>
        </is>
      </c>
      <c r="B1787" s="295" t="inlineStr">
        <is>
          <t>ESGOTO</t>
        </is>
      </c>
      <c r="C1787" s="295" t="inlineStr">
        <is>
          <t>T-095</t>
        </is>
      </c>
      <c r="D1787" s="334" t="inlineStr">
        <is>
          <t>PI 201</t>
        </is>
      </c>
      <c r="E1787" s="334" t="inlineStr">
        <is>
          <t>PI 202</t>
        </is>
      </c>
      <c r="F1787" s="334" t="n">
        <v>11.84</v>
      </c>
      <c r="G1787" s="334" t="inlineStr">
        <is>
          <t>200</t>
        </is>
      </c>
      <c r="H1787" s="334" t="inlineStr">
        <is>
          <t>Tubo PVC</t>
        </is>
      </c>
      <c r="I1787" s="340" t="n">
        <v>0.6</v>
      </c>
      <c r="J1787" s="334" t="n">
        <v>5.68</v>
      </c>
      <c r="K1787" s="334" t="n">
        <v>0.152584</v>
      </c>
      <c r="L1787" s="334" t="inlineStr">
        <is>
          <t>PENDENTE</t>
        </is>
      </c>
    </row>
    <row r="1788" ht="15" customHeight="1" s="290">
      <c r="A1788" s="296" t="inlineStr">
        <is>
          <t>TETEU</t>
        </is>
      </c>
      <c r="B1788" s="296" t="inlineStr">
        <is>
          <t>ESGOTO</t>
        </is>
      </c>
      <c r="C1788" s="296" t="inlineStr">
        <is>
          <t>T-096</t>
        </is>
      </c>
      <c r="D1788" s="349" t="inlineStr">
        <is>
          <t>PI 202</t>
        </is>
      </c>
      <c r="E1788" s="349" t="inlineStr">
        <is>
          <t>PI 203</t>
        </is>
      </c>
      <c r="F1788" s="349" t="n">
        <v>7.35</v>
      </c>
      <c r="G1788" s="349" t="inlineStr">
        <is>
          <t>200</t>
        </is>
      </c>
      <c r="H1788" s="349" t="inlineStr">
        <is>
          <t>Tubo PVC</t>
        </is>
      </c>
      <c r="I1788" s="345" t="n">
        <v>0.6</v>
      </c>
      <c r="J1788" s="349" t="n">
        <v>3.53</v>
      </c>
      <c r="K1788" s="349" t="n">
        <v>0.244898</v>
      </c>
      <c r="L1788" s="349" t="inlineStr">
        <is>
          <t>PENDENTE</t>
        </is>
      </c>
    </row>
    <row r="1789" ht="15" customHeight="1" s="290">
      <c r="A1789" s="295" t="inlineStr">
        <is>
          <t>TETEU</t>
        </is>
      </c>
      <c r="B1789" s="295" t="inlineStr">
        <is>
          <t>ESGOTO</t>
        </is>
      </c>
      <c r="C1789" s="295" t="inlineStr">
        <is>
          <t>T-097</t>
        </is>
      </c>
      <c r="D1789" s="334" t="inlineStr">
        <is>
          <t>PI 203</t>
        </is>
      </c>
      <c r="E1789" s="334" t="inlineStr">
        <is>
          <t>PI 204</t>
        </is>
      </c>
      <c r="F1789" s="334" t="n">
        <v>10.64</v>
      </c>
      <c r="G1789" s="334" t="inlineStr">
        <is>
          <t>200</t>
        </is>
      </c>
      <c r="H1789" s="334" t="inlineStr">
        <is>
          <t>Tubo PVC</t>
        </is>
      </c>
      <c r="I1789" s="340" t="n">
        <v>0.6</v>
      </c>
      <c r="J1789" s="334" t="n">
        <v>5.11</v>
      </c>
      <c r="K1789" s="334" t="n">
        <v>0.468966</v>
      </c>
      <c r="L1789" s="334" t="inlineStr">
        <is>
          <t>PENDENTE</t>
        </is>
      </c>
    </row>
    <row r="1790" ht="15" customHeight="1" s="290">
      <c r="A1790" s="296" t="inlineStr">
        <is>
          <t>TETEU</t>
        </is>
      </c>
      <c r="B1790" s="296" t="inlineStr">
        <is>
          <t>ESGOTO</t>
        </is>
      </c>
      <c r="C1790" s="296" t="inlineStr">
        <is>
          <t>T-098</t>
        </is>
      </c>
      <c r="D1790" s="349" t="inlineStr">
        <is>
          <t>PI 204</t>
        </is>
      </c>
      <c r="E1790" s="349" t="inlineStr">
        <is>
          <t>PI 205</t>
        </is>
      </c>
      <c r="F1790" s="349" t="n">
        <v>3.28</v>
      </c>
      <c r="G1790" s="349" t="inlineStr">
        <is>
          <t>200</t>
        </is>
      </c>
      <c r="H1790" s="349" t="inlineStr">
        <is>
          <t>Tubo PVC</t>
        </is>
      </c>
      <c r="I1790" s="345" t="n">
        <v>0.6</v>
      </c>
      <c r="J1790" s="349" t="n">
        <v>1.57</v>
      </c>
      <c r="K1790" s="349" t="n">
        <v>0.429878</v>
      </c>
      <c r="L1790" s="349" t="inlineStr">
        <is>
          <t>PENDENTE</t>
        </is>
      </c>
    </row>
    <row r="1791" ht="15" customHeight="1" s="290">
      <c r="A1791" s="295" t="inlineStr">
        <is>
          <t>TETEU</t>
        </is>
      </c>
      <c r="B1791" s="295" t="inlineStr">
        <is>
          <t>ESGOTO</t>
        </is>
      </c>
      <c r="C1791" s="295" t="inlineStr">
        <is>
          <t>T-099</t>
        </is>
      </c>
      <c r="D1791" s="334" t="inlineStr">
        <is>
          <t>PI 205</t>
        </is>
      </c>
      <c r="E1791" s="334" t="inlineStr">
        <is>
          <t>PI 210</t>
        </is>
      </c>
      <c r="F1791" s="334" t="n">
        <v>13.5</v>
      </c>
      <c r="G1791" s="334" t="inlineStr">
        <is>
          <t>200</t>
        </is>
      </c>
      <c r="H1791" s="334" t="inlineStr">
        <is>
          <t>Tubo PVC</t>
        </is>
      </c>
      <c r="I1791" s="340" t="n">
        <v>1</v>
      </c>
      <c r="J1791" s="334" t="n">
        <v>10.8</v>
      </c>
      <c r="K1791" s="334" t="n">
        <v>0.007415</v>
      </c>
      <c r="L1791" s="334" t="inlineStr">
        <is>
          <t>PENDENTE</t>
        </is>
      </c>
    </row>
    <row r="1792" ht="15" customHeight="1" s="290">
      <c r="A1792" s="296" t="inlineStr">
        <is>
          <t>TETEU</t>
        </is>
      </c>
      <c r="B1792" s="296" t="inlineStr">
        <is>
          <t>ESGOTO</t>
        </is>
      </c>
      <c r="C1792" s="296" t="inlineStr">
        <is>
          <t>T-100</t>
        </is>
      </c>
      <c r="D1792" s="349" t="inlineStr">
        <is>
          <t>PI 210</t>
        </is>
      </c>
      <c r="E1792" s="349" t="inlineStr">
        <is>
          <t>PI 206</t>
        </is>
      </c>
      <c r="F1792" s="349" t="n">
        <v>4.75</v>
      </c>
      <c r="G1792" s="349" t="inlineStr">
        <is>
          <t>200</t>
        </is>
      </c>
      <c r="H1792" s="349" t="inlineStr">
        <is>
          <t>Tubo PVC</t>
        </is>
      </c>
      <c r="I1792" s="345" t="n">
        <v>1</v>
      </c>
      <c r="J1792" s="349" t="n">
        <v>3.8</v>
      </c>
      <c r="K1792" s="349" t="n">
        <v>0.174337</v>
      </c>
      <c r="L1792" s="349" t="inlineStr">
        <is>
          <t>PENDENTE</t>
        </is>
      </c>
    </row>
    <row r="1793" ht="15" customHeight="1" s="290">
      <c r="A1793" s="295" t="inlineStr">
        <is>
          <t>TETEU</t>
        </is>
      </c>
      <c r="B1793" s="295" t="inlineStr">
        <is>
          <t>ESGOTO</t>
        </is>
      </c>
      <c r="C1793" s="295" t="inlineStr">
        <is>
          <t>T-101</t>
        </is>
      </c>
      <c r="D1793" s="334" t="inlineStr">
        <is>
          <t>PI 207</t>
        </is>
      </c>
      <c r="E1793" s="334" t="inlineStr">
        <is>
          <t>PI 206</t>
        </is>
      </c>
      <c r="F1793" s="334" t="n">
        <v>12.21</v>
      </c>
      <c r="G1793" s="334" t="inlineStr">
        <is>
          <t>200</t>
        </is>
      </c>
      <c r="H1793" s="334" t="inlineStr">
        <is>
          <t>Tubo PVC</t>
        </is>
      </c>
      <c r="I1793" s="340" t="n">
        <v>0.6</v>
      </c>
      <c r="J1793" s="334" t="n">
        <v>5.86</v>
      </c>
      <c r="K1793" s="334" t="n">
        <v>0.114365</v>
      </c>
      <c r="L1793" s="334" t="inlineStr">
        <is>
          <t>PENDENTE</t>
        </is>
      </c>
    </row>
    <row r="1794" ht="15" customHeight="1" s="290">
      <c r="A1794" s="296" t="inlineStr">
        <is>
          <t>TETEU</t>
        </is>
      </c>
      <c r="B1794" s="296" t="inlineStr">
        <is>
          <t>ESGOTO</t>
        </is>
      </c>
      <c r="C1794" s="296" t="inlineStr">
        <is>
          <t>T-102</t>
        </is>
      </c>
      <c r="D1794" s="349" t="inlineStr">
        <is>
          <t>PI 207</t>
        </is>
      </c>
      <c r="E1794" s="349" t="inlineStr">
        <is>
          <t>PI 168</t>
        </is>
      </c>
      <c r="F1794" s="349" t="n">
        <v>8.380000000000001</v>
      </c>
      <c r="G1794" s="349" t="inlineStr">
        <is>
          <t>200</t>
        </is>
      </c>
      <c r="H1794" s="349" t="inlineStr">
        <is>
          <t>Tubo PVC</t>
        </is>
      </c>
      <c r="I1794" s="345" t="n">
        <v>0.6</v>
      </c>
      <c r="J1794" s="349" t="n">
        <v>4.02</v>
      </c>
      <c r="K1794" s="349" t="n">
        <v>0.032053</v>
      </c>
      <c r="L1794" s="349" t="inlineStr">
        <is>
          <t>PENDENTE</t>
        </is>
      </c>
    </row>
    <row r="1795" ht="15" customHeight="1" s="290">
      <c r="A1795" s="295" t="inlineStr">
        <is>
          <t>TETEU</t>
        </is>
      </c>
      <c r="B1795" s="295" t="inlineStr">
        <is>
          <t>ESGOTO</t>
        </is>
      </c>
      <c r="C1795" s="295" t="inlineStr">
        <is>
          <t>T-103</t>
        </is>
      </c>
      <c r="D1795" s="334" t="inlineStr">
        <is>
          <t>PI 195</t>
        </is>
      </c>
      <c r="E1795" s="334" t="inlineStr">
        <is>
          <t>PI 208</t>
        </is>
      </c>
      <c r="F1795" s="334" t="n">
        <v>4.99</v>
      </c>
      <c r="G1795" s="334" t="inlineStr">
        <is>
          <t>200</t>
        </is>
      </c>
      <c r="H1795" s="334" t="inlineStr">
        <is>
          <t>Tubo PVC</t>
        </is>
      </c>
      <c r="I1795" s="340" t="n">
        <v>0.58</v>
      </c>
      <c r="J1795" s="334" t="n">
        <v>2.32</v>
      </c>
      <c r="K1795" s="334" t="n">
        <v>0.007395</v>
      </c>
      <c r="L1795" s="334" t="inlineStr">
        <is>
          <t>PENDENTE</t>
        </is>
      </c>
    </row>
    <row r="1796" ht="15" customHeight="1" s="290">
      <c r="A1796" s="296" t="inlineStr">
        <is>
          <t>TETEU</t>
        </is>
      </c>
      <c r="B1796" s="296" t="inlineStr">
        <is>
          <t>ESGOTO</t>
        </is>
      </c>
      <c r="C1796" s="296" t="inlineStr">
        <is>
          <t>T-104</t>
        </is>
      </c>
      <c r="D1796" s="349" t="inlineStr">
        <is>
          <t>PI 208</t>
        </is>
      </c>
      <c r="E1796" s="349" t="inlineStr">
        <is>
          <t>PI 209</t>
        </is>
      </c>
      <c r="F1796" s="349" t="n">
        <v>16.94</v>
      </c>
      <c r="G1796" s="349" t="inlineStr">
        <is>
          <t>200</t>
        </is>
      </c>
      <c r="H1796" s="349" t="inlineStr">
        <is>
          <t>Tubo PVC</t>
        </is>
      </c>
      <c r="I1796" s="345" t="n">
        <v>1.18</v>
      </c>
      <c r="J1796" s="349" t="n">
        <v>16.01</v>
      </c>
      <c r="K1796" s="349" t="n">
        <v>0.117332</v>
      </c>
      <c r="L1796" s="349" t="inlineStr">
        <is>
          <t>PENDENTE</t>
        </is>
      </c>
    </row>
    <row r="1797" ht="15" customHeight="1" s="290">
      <c r="A1797" s="295" t="inlineStr">
        <is>
          <t>TETEU</t>
        </is>
      </c>
      <c r="B1797" s="295" t="inlineStr">
        <is>
          <t>ESGOTO</t>
        </is>
      </c>
      <c r="C1797" s="295" t="inlineStr">
        <is>
          <t>T-105</t>
        </is>
      </c>
      <c r="D1797" s="334" t="inlineStr">
        <is>
          <t>PI 209</t>
        </is>
      </c>
      <c r="E1797" s="334" t="inlineStr">
        <is>
          <t>PI 211</t>
        </is>
      </c>
      <c r="F1797" s="334" t="n">
        <v>3.32</v>
      </c>
      <c r="G1797" s="334" t="inlineStr">
        <is>
          <t>200</t>
        </is>
      </c>
      <c r="H1797" s="334" t="inlineStr">
        <is>
          <t>Tubo PVC</t>
        </is>
      </c>
      <c r="I1797" s="340" t="n">
        <v>1.88</v>
      </c>
      <c r="J1797" s="334" t="n">
        <v>4.98</v>
      </c>
      <c r="K1797" s="334" t="n">
        <v>0.016988</v>
      </c>
      <c r="L1797" s="334" t="inlineStr">
        <is>
          <t>PENDENTE</t>
        </is>
      </c>
    </row>
    <row r="1798" ht="15" customHeight="1" s="290">
      <c r="A1798" s="296" t="inlineStr">
        <is>
          <t>TETEU</t>
        </is>
      </c>
      <c r="B1798" s="296" t="inlineStr">
        <is>
          <t>ESGOTO</t>
        </is>
      </c>
      <c r="C1798" s="296" t="inlineStr">
        <is>
          <t>T-106</t>
        </is>
      </c>
      <c r="D1798" s="349" t="inlineStr">
        <is>
          <t>PI 209</t>
        </is>
      </c>
      <c r="E1798" s="349" t="inlineStr">
        <is>
          <t>PI 212</t>
        </is>
      </c>
      <c r="F1798" s="349" t="n">
        <v>28.64</v>
      </c>
      <c r="G1798" s="349" t="inlineStr">
        <is>
          <t>200</t>
        </is>
      </c>
      <c r="H1798" s="349" t="inlineStr">
        <is>
          <t>Tubo PVC</t>
        </is>
      </c>
      <c r="I1798" s="345" t="n">
        <v>1.2</v>
      </c>
      <c r="J1798" s="349" t="n">
        <v>27.49</v>
      </c>
      <c r="K1798" s="349" t="n">
        <v>0.375848</v>
      </c>
      <c r="L1798" s="349" t="inlineStr">
        <is>
          <t>PENDENTE</t>
        </is>
      </c>
    </row>
    <row r="1799" ht="15" customHeight="1" s="290">
      <c r="A1799" s="295" t="inlineStr">
        <is>
          <t>TETEU</t>
        </is>
      </c>
      <c r="B1799" s="295" t="inlineStr">
        <is>
          <t>ESGOTO</t>
        </is>
      </c>
      <c r="C1799" s="295" t="inlineStr">
        <is>
          <t>T-107</t>
        </is>
      </c>
      <c r="D1799" s="334" t="inlineStr">
        <is>
          <t>PI 212</t>
        </is>
      </c>
      <c r="E1799" s="334" t="inlineStr">
        <is>
          <t>PI 213</t>
        </is>
      </c>
      <c r="F1799" s="334" t="n">
        <v>22.87</v>
      </c>
      <c r="G1799" s="334" t="inlineStr">
        <is>
          <t>200</t>
        </is>
      </c>
      <c r="H1799" s="334" t="inlineStr">
        <is>
          <t>Tubo PVC</t>
        </is>
      </c>
      <c r="I1799" s="340" t="n">
        <v>0.6</v>
      </c>
      <c r="J1799" s="334" t="n">
        <v>10.98</v>
      </c>
      <c r="K1799" s="334" t="n">
        <v>0.080927</v>
      </c>
      <c r="L1799" s="334" t="inlineStr">
        <is>
          <t>PENDENTE</t>
        </is>
      </c>
    </row>
    <row r="1800" ht="15" customHeight="1" s="290">
      <c r="A1800" s="296" t="inlineStr">
        <is>
          <t>TETEU</t>
        </is>
      </c>
      <c r="B1800" s="296" t="inlineStr">
        <is>
          <t>ESGOTO</t>
        </is>
      </c>
      <c r="C1800" s="296" t="inlineStr">
        <is>
          <t>T-108</t>
        </is>
      </c>
      <c r="D1800" s="349" t="inlineStr">
        <is>
          <t>PI 213</t>
        </is>
      </c>
      <c r="E1800" s="349" t="inlineStr">
        <is>
          <t>PI 214</t>
        </is>
      </c>
      <c r="F1800" s="349" t="n">
        <v>15.9</v>
      </c>
      <c r="G1800" s="349" t="inlineStr">
        <is>
          <t>200</t>
        </is>
      </c>
      <c r="H1800" s="349" t="inlineStr">
        <is>
          <t>Tubo PVC</t>
        </is>
      </c>
      <c r="I1800" s="345" t="n">
        <v>0.6</v>
      </c>
      <c r="J1800" s="349" t="n">
        <v>7.63</v>
      </c>
      <c r="K1800" s="349" t="n">
        <v>0.13622</v>
      </c>
      <c r="L1800" s="349" t="inlineStr">
        <is>
          <t>PENDENTE</t>
        </is>
      </c>
    </row>
    <row r="1801" ht="15" customHeight="1" s="290">
      <c r="A1801" s="295" t="inlineStr">
        <is>
          <t>TETEU</t>
        </is>
      </c>
      <c r="B1801" s="295" t="inlineStr">
        <is>
          <t>ESGOTO</t>
        </is>
      </c>
      <c r="C1801" s="295" t="inlineStr">
        <is>
          <t>T-109</t>
        </is>
      </c>
      <c r="D1801" s="334" t="inlineStr">
        <is>
          <t>PI 214</t>
        </is>
      </c>
      <c r="E1801" s="334" t="inlineStr">
        <is>
          <t>PI 215</t>
        </is>
      </c>
      <c r="F1801" s="334" t="n">
        <v>13.68</v>
      </c>
      <c r="G1801" s="334" t="inlineStr">
        <is>
          <t>200</t>
        </is>
      </c>
      <c r="H1801" s="334" t="inlineStr">
        <is>
          <t>Tubo PVC</t>
        </is>
      </c>
      <c r="I1801" s="340" t="n">
        <v>0.6</v>
      </c>
      <c r="J1801" s="334" t="n">
        <v>6.57</v>
      </c>
      <c r="K1801" s="334" t="n">
        <v>0.156937</v>
      </c>
      <c r="L1801" s="334" t="inlineStr">
        <is>
          <t>PENDENTE</t>
        </is>
      </c>
    </row>
    <row r="1802" ht="15" customHeight="1" s="290">
      <c r="A1802" s="296" t="inlineStr">
        <is>
          <t>TETEU</t>
        </is>
      </c>
      <c r="B1802" s="296" t="inlineStr">
        <is>
          <t>ESGOTO</t>
        </is>
      </c>
      <c r="C1802" s="296" t="inlineStr">
        <is>
          <t>T-110</t>
        </is>
      </c>
      <c r="D1802" s="349" t="inlineStr">
        <is>
          <t>PI 208</t>
        </is>
      </c>
      <c r="E1802" s="349" t="inlineStr">
        <is>
          <t>PI 216</t>
        </is>
      </c>
      <c r="F1802" s="349" t="n">
        <v>3.78</v>
      </c>
      <c r="G1802" s="349" t="inlineStr">
        <is>
          <t>200</t>
        </is>
      </c>
      <c r="H1802" s="349" t="inlineStr">
        <is>
          <t>Tubo PVC</t>
        </is>
      </c>
      <c r="I1802" s="345" t="n">
        <v>0.58</v>
      </c>
      <c r="J1802" s="349" t="n">
        <v>1.76</v>
      </c>
      <c r="K1802" s="349" t="n">
        <v>0.222434</v>
      </c>
      <c r="L1802" s="349" t="inlineStr">
        <is>
          <t>PENDENTE</t>
        </is>
      </c>
    </row>
    <row r="1803" ht="15" customHeight="1" s="290">
      <c r="A1803" s="295" t="inlineStr">
        <is>
          <t>TETEU</t>
        </is>
      </c>
      <c r="B1803" s="295" t="inlineStr">
        <is>
          <t>ESGOTO</t>
        </is>
      </c>
      <c r="C1803" s="295" t="inlineStr">
        <is>
          <t>T-111</t>
        </is>
      </c>
      <c r="D1803" s="334" t="inlineStr">
        <is>
          <t>PI 216</t>
        </is>
      </c>
      <c r="E1803" s="334" t="inlineStr">
        <is>
          <t>PI 217</t>
        </is>
      </c>
      <c r="F1803" s="334" t="n">
        <v>5.06</v>
      </c>
      <c r="G1803" s="334" t="inlineStr">
        <is>
          <t>200</t>
        </is>
      </c>
      <c r="H1803" s="334" t="inlineStr">
        <is>
          <t>Tubo PVC</t>
        </is>
      </c>
      <c r="I1803" s="340" t="n">
        <v>0.6</v>
      </c>
      <c r="J1803" s="334" t="n">
        <v>2.43</v>
      </c>
      <c r="K1803" s="334" t="n">
        <v>0.65002</v>
      </c>
      <c r="L1803" s="334" t="inlineStr">
        <is>
          <t>PENDENTE</t>
        </is>
      </c>
    </row>
    <row r="1804" ht="15" customHeight="1" s="290">
      <c r="A1804" s="296" t="inlineStr">
        <is>
          <t>TETEU</t>
        </is>
      </c>
      <c r="B1804" s="296" t="inlineStr">
        <is>
          <t>ESGOTO</t>
        </is>
      </c>
      <c r="C1804" s="296" t="inlineStr">
        <is>
          <t>T-112</t>
        </is>
      </c>
      <c r="D1804" s="349" t="inlineStr">
        <is>
          <t>PI 217</t>
        </is>
      </c>
      <c r="E1804" s="349" t="inlineStr">
        <is>
          <t>PI 218</t>
        </is>
      </c>
      <c r="F1804" s="349" t="n">
        <v>3.18</v>
      </c>
      <c r="G1804" s="349" t="inlineStr">
        <is>
          <t>200</t>
        </is>
      </c>
      <c r="H1804" s="349" t="inlineStr">
        <is>
          <t>Tubo PVC</t>
        </is>
      </c>
      <c r="I1804" s="345" t="n">
        <v>0.6</v>
      </c>
      <c r="J1804" s="349" t="n">
        <v>1.53</v>
      </c>
      <c r="K1804" s="349" t="n">
        <v>0.714591</v>
      </c>
      <c r="L1804" s="349" t="inlineStr">
        <is>
          <t>PENDENTE</t>
        </is>
      </c>
    </row>
    <row r="1805" ht="15" customHeight="1" s="290">
      <c r="A1805" s="295" t="inlineStr">
        <is>
          <t>TETEU</t>
        </is>
      </c>
      <c r="B1805" s="295" t="inlineStr">
        <is>
          <t>ESGOTO</t>
        </is>
      </c>
      <c r="C1805" s="295" t="inlineStr">
        <is>
          <t>T-113</t>
        </is>
      </c>
      <c r="D1805" s="334" t="inlineStr">
        <is>
          <t>PI 218</t>
        </is>
      </c>
      <c r="E1805" s="334" t="inlineStr">
        <is>
          <t>PI 219</t>
        </is>
      </c>
      <c r="F1805" s="334" t="n">
        <v>6.17</v>
      </c>
      <c r="G1805" s="334" t="inlineStr">
        <is>
          <t>200</t>
        </is>
      </c>
      <c r="H1805" s="334" t="inlineStr">
        <is>
          <t>Tubo PVC</t>
        </is>
      </c>
      <c r="I1805" s="340" t="n">
        <v>0.6</v>
      </c>
      <c r="J1805" s="334" t="n">
        <v>2.96</v>
      </c>
      <c r="K1805" s="334" t="n">
        <v>0.402253</v>
      </c>
      <c r="L1805" s="334" t="inlineStr">
        <is>
          <t>PENDENTE</t>
        </is>
      </c>
    </row>
    <row r="1806" ht="15" customHeight="1" s="290">
      <c r="A1806" s="296" t="inlineStr">
        <is>
          <t>TETEU</t>
        </is>
      </c>
      <c r="B1806" s="296" t="inlineStr">
        <is>
          <t>ESGOTO</t>
        </is>
      </c>
      <c r="C1806" s="296" t="inlineStr">
        <is>
          <t>T-114</t>
        </is>
      </c>
      <c r="D1806" s="349" t="inlineStr">
        <is>
          <t>PI 219</t>
        </is>
      </c>
      <c r="E1806" s="349" t="inlineStr">
        <is>
          <t>PI 220</t>
        </is>
      </c>
      <c r="F1806" s="349" t="n">
        <v>6.38</v>
      </c>
      <c r="G1806" s="349" t="inlineStr">
        <is>
          <t>200</t>
        </is>
      </c>
      <c r="H1806" s="349" t="inlineStr">
        <is>
          <t>Tubo PVC</t>
        </is>
      </c>
      <c r="I1806" s="345" t="n">
        <v>0.6</v>
      </c>
      <c r="J1806" s="349" t="n">
        <v>3.06</v>
      </c>
      <c r="K1806" s="349" t="n">
        <v>0.470502</v>
      </c>
      <c r="L1806" s="349" t="inlineStr">
        <is>
          <t>PENDENTE</t>
        </is>
      </c>
    </row>
    <row r="1807" ht="15" customHeight="1" s="290">
      <c r="A1807" s="295" t="inlineStr">
        <is>
          <t>TETEU</t>
        </is>
      </c>
      <c r="B1807" s="295" t="inlineStr">
        <is>
          <t>ESGOTO</t>
        </is>
      </c>
      <c r="C1807" s="295" t="inlineStr">
        <is>
          <t>T-115</t>
        </is>
      </c>
      <c r="D1807" s="334" t="inlineStr">
        <is>
          <t>PI 220</t>
        </is>
      </c>
      <c r="E1807" s="334" t="inlineStr">
        <is>
          <t>PI 221</t>
        </is>
      </c>
      <c r="F1807" s="334" t="n">
        <v>12.41</v>
      </c>
      <c r="G1807" s="334" t="inlineStr">
        <is>
          <t>200</t>
        </is>
      </c>
      <c r="H1807" s="334" t="inlineStr">
        <is>
          <t>Tubo PVC</t>
        </is>
      </c>
      <c r="I1807" s="340" t="n">
        <v>0.6</v>
      </c>
      <c r="J1807" s="334" t="n">
        <v>5.96</v>
      </c>
      <c r="K1807" s="334" t="n">
        <v>0.375818</v>
      </c>
      <c r="L1807" s="334" t="inlineStr">
        <is>
          <t>PENDENTE</t>
        </is>
      </c>
    </row>
    <row r="1808" ht="15" customHeight="1" s="290">
      <c r="A1808" s="296" t="inlineStr">
        <is>
          <t>TETEU</t>
        </is>
      </c>
      <c r="B1808" s="296" t="inlineStr">
        <is>
          <t>ESGOTO</t>
        </is>
      </c>
      <c r="C1808" s="296" t="inlineStr">
        <is>
          <t>T-116</t>
        </is>
      </c>
      <c r="D1808" s="349" t="inlineStr">
        <is>
          <t>PI 211</t>
        </is>
      </c>
      <c r="E1808" s="349" t="inlineStr">
        <is>
          <t>PI 222</t>
        </is>
      </c>
      <c r="F1808" s="349" t="n">
        <v>26.2</v>
      </c>
      <c r="G1808" s="349" t="inlineStr">
        <is>
          <t>200</t>
        </is>
      </c>
      <c r="H1808" s="349" t="inlineStr">
        <is>
          <t>Tubo PVC</t>
        </is>
      </c>
      <c r="I1808" s="345" t="n">
        <v>1.18</v>
      </c>
      <c r="J1808" s="349" t="n">
        <v>24.63</v>
      </c>
      <c r="K1808" s="349" t="n">
        <v>0.005416</v>
      </c>
      <c r="L1808" s="349" t="inlineStr">
        <is>
          <t>PENDENTE</t>
        </is>
      </c>
    </row>
    <row r="1809" ht="15" customHeight="1" s="290">
      <c r="A1809" s="295" t="inlineStr">
        <is>
          <t>TETEU</t>
        </is>
      </c>
      <c r="B1809" s="295" t="inlineStr">
        <is>
          <t>ESGOTO</t>
        </is>
      </c>
      <c r="C1809" s="295" t="inlineStr">
        <is>
          <t>T-117</t>
        </is>
      </c>
      <c r="D1809" s="334" t="inlineStr">
        <is>
          <t>PI 222</t>
        </is>
      </c>
      <c r="E1809" s="334" t="inlineStr">
        <is>
          <t>PI 223</t>
        </is>
      </c>
      <c r="F1809" s="334" t="n">
        <v>17.41</v>
      </c>
      <c r="G1809" s="334" t="inlineStr">
        <is>
          <t>200</t>
        </is>
      </c>
      <c r="H1809" s="334" t="inlineStr">
        <is>
          <t>Tubo PVC</t>
        </is>
      </c>
      <c r="I1809" s="340" t="n">
        <v>0.5</v>
      </c>
      <c r="J1809" s="334" t="n">
        <v>6.96</v>
      </c>
      <c r="K1809" s="334" t="n">
        <v>0.08901199999999999</v>
      </c>
      <c r="L1809" s="334" t="inlineStr">
        <is>
          <t>PENDENTE</t>
        </is>
      </c>
    </row>
    <row r="1810" ht="15" customHeight="1" s="290">
      <c r="A1810" s="296" t="inlineStr">
        <is>
          <t>TETEU</t>
        </is>
      </c>
      <c r="B1810" s="296" t="inlineStr">
        <is>
          <t>ESGOTO</t>
        </is>
      </c>
      <c r="C1810" s="296" t="inlineStr">
        <is>
          <t>T-118</t>
        </is>
      </c>
      <c r="D1810" s="349" t="inlineStr">
        <is>
          <t>PI 223</t>
        </is>
      </c>
      <c r="E1810" s="349" t="inlineStr">
        <is>
          <t>PI 224</t>
        </is>
      </c>
      <c r="F1810" s="349" t="n">
        <v>19.94</v>
      </c>
      <c r="G1810" s="349" t="inlineStr">
        <is>
          <t>200</t>
        </is>
      </c>
      <c r="H1810" s="349" t="inlineStr">
        <is>
          <t>Tubo PVC</t>
        </is>
      </c>
      <c r="I1810" s="345" t="n">
        <v>0.6</v>
      </c>
      <c r="J1810" s="349" t="n">
        <v>9.57</v>
      </c>
      <c r="K1810" s="349" t="n">
        <v>0.109744</v>
      </c>
      <c r="L1810" s="349" t="inlineStr">
        <is>
          <t>PENDENTE</t>
        </is>
      </c>
    </row>
    <row r="1811" ht="15" customHeight="1" s="290">
      <c r="A1811" s="295" t="inlineStr">
        <is>
          <t>TETEU</t>
        </is>
      </c>
      <c r="B1811" s="295" t="inlineStr">
        <is>
          <t>ESGOTO</t>
        </is>
      </c>
      <c r="C1811" s="295" t="inlineStr">
        <is>
          <t>T-119</t>
        </is>
      </c>
      <c r="D1811" s="334" t="inlineStr">
        <is>
          <t>PI 232</t>
        </is>
      </c>
      <c r="E1811" s="334" t="inlineStr">
        <is>
          <t>PI 223</t>
        </is>
      </c>
      <c r="F1811" s="334" t="n">
        <v>13.41</v>
      </c>
      <c r="G1811" s="334" t="inlineStr">
        <is>
          <t>200</t>
        </is>
      </c>
      <c r="H1811" s="334" t="inlineStr">
        <is>
          <t>Tubo PVC</t>
        </is>
      </c>
      <c r="I1811" s="340" t="n">
        <v>0.6</v>
      </c>
      <c r="J1811" s="334" t="n">
        <v>6.44</v>
      </c>
      <c r="K1811" s="334" t="n">
        <v>0.185884</v>
      </c>
      <c r="L1811" s="334" t="inlineStr">
        <is>
          <t>PENDENTE</t>
        </is>
      </c>
    </row>
    <row r="1812" ht="15" customHeight="1" s="290">
      <c r="A1812" s="296" t="inlineStr">
        <is>
          <t>TETEU</t>
        </is>
      </c>
      <c r="B1812" s="296" t="inlineStr">
        <is>
          <t>ESGOTO</t>
        </is>
      </c>
      <c r="C1812" s="296" t="inlineStr">
        <is>
          <t>T-120</t>
        </is>
      </c>
      <c r="D1812" s="349" t="inlineStr">
        <is>
          <t>PI 232</t>
        </is>
      </c>
      <c r="E1812" s="349" t="inlineStr">
        <is>
          <t>PI 233</t>
        </is>
      </c>
      <c r="F1812" s="349" t="n">
        <v>6.41</v>
      </c>
      <c r="G1812" s="349" t="inlineStr">
        <is>
          <t>200</t>
        </is>
      </c>
      <c r="H1812" s="349" t="inlineStr">
        <is>
          <t>Tubo PVC</t>
        </is>
      </c>
      <c r="I1812" s="345" t="n">
        <v>0.6</v>
      </c>
      <c r="J1812" s="349" t="n">
        <v>3.08</v>
      </c>
      <c r="K1812" s="349" t="n">
        <v>0.787894</v>
      </c>
      <c r="L1812" s="349" t="inlineStr">
        <is>
          <t>PENDENTE</t>
        </is>
      </c>
    </row>
    <row r="1813" ht="15" customHeight="1" s="290">
      <c r="A1813" s="295" t="inlineStr">
        <is>
          <t>TETEU</t>
        </is>
      </c>
      <c r="B1813" s="295" t="inlineStr">
        <is>
          <t>ESGOTO</t>
        </is>
      </c>
      <c r="C1813" s="295" t="inlineStr">
        <is>
          <t>T-121</t>
        </is>
      </c>
      <c r="D1813" s="334" t="inlineStr">
        <is>
          <t>PI 233</t>
        </is>
      </c>
      <c r="E1813" s="334" t="inlineStr">
        <is>
          <t>PI 234</t>
        </is>
      </c>
      <c r="F1813" s="334" t="n">
        <v>1.64</v>
      </c>
      <c r="G1813" s="334" t="inlineStr">
        <is>
          <t>200</t>
        </is>
      </c>
      <c r="H1813" s="334" t="inlineStr">
        <is>
          <t>Tubo PVC</t>
        </is>
      </c>
      <c r="I1813" s="340" t="n">
        <v>0.6</v>
      </c>
      <c r="J1813" s="334" t="n">
        <v>0.79</v>
      </c>
      <c r="K1813" s="334" t="n">
        <v>0.731341</v>
      </c>
      <c r="L1813" s="334" t="inlineStr">
        <is>
          <t>PENDENTE</t>
        </is>
      </c>
    </row>
    <row r="1814" ht="15" customHeight="1" s="290">
      <c r="A1814" s="296" t="inlineStr">
        <is>
          <t>TETEU</t>
        </is>
      </c>
      <c r="B1814" s="296" t="inlineStr">
        <is>
          <t>ESGOTO</t>
        </is>
      </c>
      <c r="C1814" s="296" t="inlineStr">
        <is>
          <t>T-122</t>
        </is>
      </c>
      <c r="D1814" s="349" t="inlineStr">
        <is>
          <t>PI 234</t>
        </is>
      </c>
      <c r="E1814" s="349" t="inlineStr">
        <is>
          <t>PI 235</t>
        </is>
      </c>
      <c r="F1814" s="349" t="n">
        <v>12.3</v>
      </c>
      <c r="G1814" s="349" t="inlineStr">
        <is>
          <t>200</t>
        </is>
      </c>
      <c r="H1814" s="349" t="inlineStr">
        <is>
          <t>Tubo PVC</t>
        </is>
      </c>
      <c r="I1814" s="345" t="n">
        <v>0.6</v>
      </c>
      <c r="J1814" s="349" t="n">
        <v>5.9</v>
      </c>
      <c r="K1814" s="349" t="n">
        <v>0.512171</v>
      </c>
      <c r="L1814" s="349" t="inlineStr">
        <is>
          <t>PENDENTE</t>
        </is>
      </c>
    </row>
    <row r="1815" ht="15" customHeight="1" s="290">
      <c r="A1815" s="295" t="inlineStr">
        <is>
          <t>TETEU</t>
        </is>
      </c>
      <c r="B1815" s="295" t="inlineStr">
        <is>
          <t>ESGOTO</t>
        </is>
      </c>
      <c r="C1815" s="295" t="inlineStr">
        <is>
          <t>T-123</t>
        </is>
      </c>
      <c r="D1815" s="334" t="inlineStr">
        <is>
          <t>PI 235</t>
        </is>
      </c>
      <c r="E1815" s="334" t="inlineStr">
        <is>
          <t>PI 236</t>
        </is>
      </c>
      <c r="F1815" s="334" t="n">
        <v>8.4</v>
      </c>
      <c r="G1815" s="334" t="inlineStr">
        <is>
          <t>200</t>
        </is>
      </c>
      <c r="H1815" s="334" t="inlineStr">
        <is>
          <t>Tubo PVC</t>
        </is>
      </c>
      <c r="I1815" s="340" t="n">
        <v>0.54</v>
      </c>
      <c r="J1815" s="334" t="n">
        <v>3.65</v>
      </c>
      <c r="K1815" s="334" t="n">
        <v>0.006429</v>
      </c>
      <c r="L1815" s="334" t="inlineStr">
        <is>
          <t>PENDENTE</t>
        </is>
      </c>
    </row>
    <row r="1816" ht="15" customHeight="1" s="290">
      <c r="A1816" s="296" t="inlineStr">
        <is>
          <t>TETEU</t>
        </is>
      </c>
      <c r="B1816" s="296" t="inlineStr">
        <is>
          <t>ESGOTO</t>
        </is>
      </c>
      <c r="C1816" s="296" t="inlineStr">
        <is>
          <t>T-124</t>
        </is>
      </c>
      <c r="D1816" s="349" t="inlineStr">
        <is>
          <t>PI 236</t>
        </is>
      </c>
      <c r="E1816" s="349" t="inlineStr">
        <is>
          <t>PI 237</t>
        </is>
      </c>
      <c r="F1816" s="349" t="n">
        <v>15.43</v>
      </c>
      <c r="G1816" s="349" t="inlineStr">
        <is>
          <t>200</t>
        </is>
      </c>
      <c r="H1816" s="349" t="inlineStr">
        <is>
          <t>Tubo PVC</t>
        </is>
      </c>
      <c r="I1816" s="345" t="n">
        <v>0.54</v>
      </c>
      <c r="J1816" s="349" t="n">
        <v>6.7</v>
      </c>
      <c r="K1816" s="349" t="n">
        <v>0.177751</v>
      </c>
      <c r="L1816" s="349" t="inlineStr">
        <is>
          <t>PENDENTE</t>
        </is>
      </c>
    </row>
    <row r="1817" ht="15" customHeight="1" s="290">
      <c r="A1817" s="295" t="inlineStr">
        <is>
          <t>TETEU</t>
        </is>
      </c>
      <c r="B1817" s="295" t="inlineStr">
        <is>
          <t>ESGOTO</t>
        </is>
      </c>
      <c r="C1817" s="295" t="inlineStr">
        <is>
          <t>T-125</t>
        </is>
      </c>
      <c r="D1817" s="334" t="inlineStr">
        <is>
          <t>PI 237</t>
        </is>
      </c>
      <c r="E1817" s="334" t="inlineStr">
        <is>
          <t>PI 238</t>
        </is>
      </c>
      <c r="F1817" s="334" t="n">
        <v>6.74</v>
      </c>
      <c r="G1817" s="334" t="inlineStr">
        <is>
          <t>200</t>
        </is>
      </c>
      <c r="H1817" s="334" t="inlineStr">
        <is>
          <t>Tubo PVC</t>
        </is>
      </c>
      <c r="I1817" s="340" t="n">
        <v>0.6</v>
      </c>
      <c r="J1817" s="334" t="n">
        <v>3.24</v>
      </c>
      <c r="K1817" s="334" t="n">
        <v>0.404318</v>
      </c>
      <c r="L1817" s="334" t="inlineStr">
        <is>
          <t>PENDENTE</t>
        </is>
      </c>
    </row>
    <row r="1818" ht="15" customHeight="1" s="290">
      <c r="A1818" s="296" t="inlineStr">
        <is>
          <t>TETEU</t>
        </is>
      </c>
      <c r="B1818" s="296" t="inlineStr">
        <is>
          <t>ESGOTO</t>
        </is>
      </c>
      <c r="C1818" s="296" t="inlineStr">
        <is>
          <t>T-126</t>
        </is>
      </c>
      <c r="D1818" s="349" t="inlineStr">
        <is>
          <t>PI 224</t>
        </is>
      </c>
      <c r="E1818" s="349" t="inlineStr">
        <is>
          <t>PI 239</t>
        </is>
      </c>
      <c r="F1818" s="349" t="n">
        <v>7.84</v>
      </c>
      <c r="G1818" s="349" t="inlineStr">
        <is>
          <t>200</t>
        </is>
      </c>
      <c r="H1818" s="349" t="inlineStr">
        <is>
          <t>Tubo PVC</t>
        </is>
      </c>
      <c r="I1818" s="345" t="n">
        <v>0.6</v>
      </c>
      <c r="J1818" s="349" t="n">
        <v>3.76</v>
      </c>
      <c r="K1818" s="349" t="n">
        <v>0.875153</v>
      </c>
      <c r="L1818" s="349" t="inlineStr">
        <is>
          <t>PENDENTE</t>
        </is>
      </c>
    </row>
    <row r="1819" ht="15" customHeight="1" s="290">
      <c r="A1819" s="295" t="inlineStr">
        <is>
          <t>TETEU</t>
        </is>
      </c>
      <c r="B1819" s="295" t="inlineStr">
        <is>
          <t>ESGOTO</t>
        </is>
      </c>
      <c r="C1819" s="295" t="inlineStr">
        <is>
          <t>T-127</t>
        </is>
      </c>
      <c r="D1819" s="334" t="inlineStr">
        <is>
          <t>PI 239</t>
        </is>
      </c>
      <c r="E1819" s="334" t="inlineStr">
        <is>
          <t>PI 240</t>
        </is>
      </c>
      <c r="F1819" s="334" t="n">
        <v>6.49</v>
      </c>
      <c r="G1819" s="334" t="inlineStr">
        <is>
          <t>200</t>
        </is>
      </c>
      <c r="H1819" s="334" t="inlineStr">
        <is>
          <t>Tubo PVC</t>
        </is>
      </c>
      <c r="I1819" s="340" t="n">
        <v>0.6</v>
      </c>
      <c r="J1819" s="334" t="n">
        <v>3.12</v>
      </c>
      <c r="K1819" s="334" t="n">
        <v>0.752619</v>
      </c>
      <c r="L1819" s="334" t="inlineStr">
        <is>
          <t>PENDENTE</t>
        </is>
      </c>
    </row>
    <row r="1820" ht="15" customHeight="1" s="290">
      <c r="A1820" s="296" t="inlineStr">
        <is>
          <t>TETEU</t>
        </is>
      </c>
      <c r="B1820" s="296" t="inlineStr">
        <is>
          <t>ESGOTO</t>
        </is>
      </c>
      <c r="C1820" s="296" t="inlineStr">
        <is>
          <t>T-128</t>
        </is>
      </c>
      <c r="D1820" s="349" t="inlineStr">
        <is>
          <t>PI 240</t>
        </is>
      </c>
      <c r="E1820" s="349" t="inlineStr">
        <is>
          <t>PI 241</t>
        </is>
      </c>
      <c r="F1820" s="349" t="n">
        <v>7.23</v>
      </c>
      <c r="G1820" s="349" t="inlineStr">
        <is>
          <t>200</t>
        </is>
      </c>
      <c r="H1820" s="349" t="inlineStr">
        <is>
          <t>Tubo PVC</t>
        </is>
      </c>
      <c r="I1820" s="345" t="n">
        <v>0.6</v>
      </c>
      <c r="J1820" s="349" t="n">
        <v>3.47</v>
      </c>
      <c r="K1820" s="349" t="n">
        <v>0.741646</v>
      </c>
      <c r="L1820" s="349" t="inlineStr">
        <is>
          <t>PENDENTE</t>
        </is>
      </c>
    </row>
    <row r="1821" ht="15" customHeight="1" s="290">
      <c r="A1821" s="295" t="inlineStr">
        <is>
          <t>TETEU</t>
        </is>
      </c>
      <c r="B1821" s="295" t="inlineStr">
        <is>
          <t>ESGOTO</t>
        </is>
      </c>
      <c r="C1821" s="295" t="inlineStr">
        <is>
          <t>T-129</t>
        </is>
      </c>
      <c r="D1821" s="334" t="inlineStr">
        <is>
          <t>PI 241</t>
        </is>
      </c>
      <c r="E1821" s="334" t="inlineStr">
        <is>
          <t>PI 242</t>
        </is>
      </c>
      <c r="F1821" s="334" t="n">
        <v>4.6</v>
      </c>
      <c r="G1821" s="334" t="inlineStr">
        <is>
          <t>200</t>
        </is>
      </c>
      <c r="H1821" s="334" t="inlineStr">
        <is>
          <t>Tubo PVC</t>
        </is>
      </c>
      <c r="I1821" s="340" t="n">
        <v>0.57</v>
      </c>
      <c r="J1821" s="334" t="n">
        <v>2.08</v>
      </c>
      <c r="K1821" s="334" t="n">
        <v>0.007609</v>
      </c>
      <c r="L1821" s="334" t="inlineStr">
        <is>
          <t>PENDENTE</t>
        </is>
      </c>
    </row>
    <row r="1822" ht="15" customHeight="1" s="290">
      <c r="A1822" s="296" t="inlineStr">
        <is>
          <t>TETEU</t>
        </is>
      </c>
      <c r="B1822" s="296" t="inlineStr">
        <is>
          <t>ESGOTO</t>
        </is>
      </c>
      <c r="C1822" s="296" t="inlineStr">
        <is>
          <t>T-130</t>
        </is>
      </c>
      <c r="D1822" s="349" t="inlineStr">
        <is>
          <t>PI 242</t>
        </is>
      </c>
      <c r="E1822" s="349" t="inlineStr">
        <is>
          <t>PI 243</t>
        </is>
      </c>
      <c r="F1822" s="349" t="n">
        <v>3.44</v>
      </c>
      <c r="G1822" s="349" t="inlineStr">
        <is>
          <t>200</t>
        </is>
      </c>
      <c r="H1822" s="349" t="inlineStr">
        <is>
          <t>Tubo PVC</t>
        </is>
      </c>
      <c r="I1822" s="345" t="n">
        <v>0.57</v>
      </c>
      <c r="J1822" s="349" t="n">
        <v>1.56</v>
      </c>
      <c r="K1822" s="349" t="n">
        <v>0.804186</v>
      </c>
      <c r="L1822" s="349" t="inlineStr">
        <is>
          <t>PENDENTE</t>
        </is>
      </c>
    </row>
    <row r="1823" ht="15" customHeight="1" s="290">
      <c r="A1823" s="295" t="inlineStr">
        <is>
          <t>TETEU</t>
        </is>
      </c>
      <c r="B1823" s="295" t="inlineStr">
        <is>
          <t>ESGOTO</t>
        </is>
      </c>
      <c r="C1823" s="295" t="inlineStr">
        <is>
          <t>T-131</t>
        </is>
      </c>
      <c r="D1823" s="334" t="inlineStr">
        <is>
          <t>PI 243</t>
        </is>
      </c>
      <c r="E1823" s="334" t="inlineStr">
        <is>
          <t>PI 244</t>
        </is>
      </c>
      <c r="F1823" s="334" t="n">
        <v>4.52</v>
      </c>
      <c r="G1823" s="334" t="inlineStr">
        <is>
          <t>200</t>
        </is>
      </c>
      <c r="H1823" s="334" t="inlineStr">
        <is>
          <t>Tubo PVC</t>
        </is>
      </c>
      <c r="I1823" s="340" t="n">
        <v>0.6</v>
      </c>
      <c r="J1823" s="334" t="n">
        <v>2.17</v>
      </c>
      <c r="K1823" s="334" t="n">
        <v>0.5401550000000001</v>
      </c>
      <c r="L1823" s="334" t="inlineStr">
        <is>
          <t>PENDENTE</t>
        </is>
      </c>
    </row>
    <row r="1824" ht="15" customHeight="1" s="290">
      <c r="A1824" s="296" t="inlineStr">
        <is>
          <t>TETEU</t>
        </is>
      </c>
      <c r="B1824" s="296" t="inlineStr">
        <is>
          <t>ESGOTO</t>
        </is>
      </c>
      <c r="C1824" s="296" t="inlineStr">
        <is>
          <t>T-132</t>
        </is>
      </c>
      <c r="D1824" s="349" t="inlineStr">
        <is>
          <t>PI 244</t>
        </is>
      </c>
      <c r="E1824" s="349" t="inlineStr">
        <is>
          <t>PI 245</t>
        </is>
      </c>
      <c r="F1824" s="349" t="n">
        <v>4.49</v>
      </c>
      <c r="G1824" s="349" t="inlineStr">
        <is>
          <t>200</t>
        </is>
      </c>
      <c r="H1824" s="349" t="inlineStr">
        <is>
          <t>Tubo PVC</t>
        </is>
      </c>
      <c r="I1824" s="345" t="n">
        <v>0.6</v>
      </c>
      <c r="J1824" s="349" t="n">
        <v>2.16</v>
      </c>
      <c r="K1824" s="349" t="n">
        <v>0.696659</v>
      </c>
      <c r="L1824" s="349" t="inlineStr">
        <is>
          <t>PENDENTE</t>
        </is>
      </c>
    </row>
    <row r="1825" ht="15" customHeight="1" s="290">
      <c r="A1825" s="295" t="inlineStr">
        <is>
          <t>TETEU</t>
        </is>
      </c>
      <c r="B1825" s="295" t="inlineStr">
        <is>
          <t>ESGOTO</t>
        </is>
      </c>
      <c r="C1825" s="295" t="inlineStr">
        <is>
          <t>T-133</t>
        </is>
      </c>
      <c r="D1825" s="334" t="inlineStr">
        <is>
          <t>PI 245</t>
        </is>
      </c>
      <c r="E1825" s="334" t="inlineStr">
        <is>
          <t>PI 246</t>
        </is>
      </c>
      <c r="F1825" s="334" t="n">
        <v>8.06</v>
      </c>
      <c r="G1825" s="334" t="inlineStr">
        <is>
          <t>200</t>
        </is>
      </c>
      <c r="H1825" s="334" t="inlineStr">
        <is>
          <t>Tubo PVC</t>
        </is>
      </c>
      <c r="I1825" s="340" t="n">
        <v>0.6</v>
      </c>
      <c r="J1825" s="334" t="n">
        <v>3.87</v>
      </c>
      <c r="K1825" s="334" t="n">
        <v>0.592382</v>
      </c>
      <c r="L1825" s="334" t="inlineStr">
        <is>
          <t>PENDENTE</t>
        </is>
      </c>
    </row>
    <row r="1826" ht="15" customHeight="1" s="290">
      <c r="A1826" s="296" t="inlineStr">
        <is>
          <t>TETEU</t>
        </is>
      </c>
      <c r="B1826" s="296" t="inlineStr">
        <is>
          <t>ESGOTO</t>
        </is>
      </c>
      <c r="C1826" s="296" t="inlineStr">
        <is>
          <t>T-134</t>
        </is>
      </c>
      <c r="D1826" s="349" t="inlineStr">
        <is>
          <t>PI 246</t>
        </is>
      </c>
      <c r="E1826" s="349" t="inlineStr">
        <is>
          <t>PI 247</t>
        </is>
      </c>
      <c r="F1826" s="349" t="n">
        <v>11.23</v>
      </c>
      <c r="G1826" s="349" t="inlineStr">
        <is>
          <t>200</t>
        </is>
      </c>
      <c r="H1826" s="349" t="inlineStr">
        <is>
          <t>Tubo PVC</t>
        </is>
      </c>
      <c r="I1826" s="345" t="n">
        <v>0.6</v>
      </c>
      <c r="J1826" s="349" t="n">
        <v>5.39</v>
      </c>
      <c r="K1826" s="349" t="n">
        <v>0.118727</v>
      </c>
      <c r="L1826" s="349" t="inlineStr">
        <is>
          <t>PENDENTE</t>
        </is>
      </c>
    </row>
    <row r="1827" ht="15" customHeight="1" s="290">
      <c r="A1827" s="295" t="inlineStr">
        <is>
          <t>TETEU</t>
        </is>
      </c>
      <c r="B1827" s="295" t="inlineStr">
        <is>
          <t>ESGOTO</t>
        </is>
      </c>
      <c r="C1827" s="295" t="inlineStr">
        <is>
          <t>T-135</t>
        </is>
      </c>
      <c r="D1827" s="334" t="inlineStr">
        <is>
          <t>PI 225</t>
        </is>
      </c>
      <c r="E1827" s="334" t="inlineStr">
        <is>
          <t>PI 226</t>
        </is>
      </c>
      <c r="F1827" s="334" t="n">
        <v>6.34</v>
      </c>
      <c r="G1827" s="334" t="inlineStr">
        <is>
          <t>200</t>
        </is>
      </c>
      <c r="H1827" s="334" t="inlineStr">
        <is>
          <t>Tubo PVC</t>
        </is>
      </c>
      <c r="I1827" s="340" t="n">
        <v>0.6</v>
      </c>
      <c r="J1827" s="334" t="n">
        <v>3.04</v>
      </c>
      <c r="K1827" s="334" t="n">
        <v>0.410189</v>
      </c>
      <c r="L1827" s="334" t="inlineStr">
        <is>
          <t>PENDENTE</t>
        </is>
      </c>
    </row>
    <row r="1828" ht="15" customHeight="1" s="290">
      <c r="A1828" s="296" t="inlineStr">
        <is>
          <t>TETEU</t>
        </is>
      </c>
      <c r="B1828" s="296" t="inlineStr">
        <is>
          <t>ESGOTO</t>
        </is>
      </c>
      <c r="C1828" s="296" t="inlineStr">
        <is>
          <t>T-136</t>
        </is>
      </c>
      <c r="D1828" s="349" t="inlineStr">
        <is>
          <t>PI 226</t>
        </is>
      </c>
      <c r="E1828" s="349" t="inlineStr">
        <is>
          <t>PI 227</t>
        </is>
      </c>
      <c r="F1828" s="349" t="n">
        <v>0.34</v>
      </c>
      <c r="G1828" s="349" t="inlineStr">
        <is>
          <t>200</t>
        </is>
      </c>
      <c r="H1828" s="349" t="inlineStr">
        <is>
          <t>Tubo PVC</t>
        </is>
      </c>
      <c r="I1828" s="345" t="n">
        <v>0.6</v>
      </c>
      <c r="J1828" s="349" t="n">
        <v>0.16</v>
      </c>
      <c r="K1828" s="349" t="n">
        <v>6.748529</v>
      </c>
      <c r="L1828" s="349" t="inlineStr">
        <is>
          <t>PENDENTE</t>
        </is>
      </c>
    </row>
    <row r="1829" ht="15" customHeight="1" s="290">
      <c r="A1829" s="295" t="inlineStr">
        <is>
          <t>TETEU</t>
        </is>
      </c>
      <c r="B1829" s="295" t="inlineStr">
        <is>
          <t>ESGOTO</t>
        </is>
      </c>
      <c r="C1829" s="295" t="inlineStr">
        <is>
          <t>T-137</t>
        </is>
      </c>
      <c r="D1829" s="334" t="inlineStr">
        <is>
          <t>PI 227</t>
        </is>
      </c>
      <c r="E1829" s="334" t="inlineStr">
        <is>
          <t>PI 228</t>
        </is>
      </c>
      <c r="F1829" s="334" t="n">
        <v>13.46</v>
      </c>
      <c r="G1829" s="334" t="inlineStr">
        <is>
          <t>200</t>
        </is>
      </c>
      <c r="H1829" s="334" t="inlineStr">
        <is>
          <t>Tubo PVC</t>
        </is>
      </c>
      <c r="I1829" s="340" t="n">
        <v>0.6</v>
      </c>
      <c r="J1829" s="334" t="n">
        <v>6.46</v>
      </c>
      <c r="K1829" s="334" t="n">
        <v>0.18581</v>
      </c>
      <c r="L1829" s="334" t="inlineStr">
        <is>
          <t>PENDENTE</t>
        </is>
      </c>
    </row>
    <row r="1830" ht="15" customHeight="1" s="290">
      <c r="A1830" s="296" t="inlineStr">
        <is>
          <t>TETEU</t>
        </is>
      </c>
      <c r="B1830" s="296" t="inlineStr">
        <is>
          <t>ESGOTO</t>
        </is>
      </c>
      <c r="C1830" s="296" t="inlineStr">
        <is>
          <t>T-138</t>
        </is>
      </c>
      <c r="D1830" s="349" t="inlineStr">
        <is>
          <t>PI 228</t>
        </is>
      </c>
      <c r="E1830" s="349" t="inlineStr">
        <is>
          <t>PI 229</t>
        </is>
      </c>
      <c r="F1830" s="349" t="n">
        <v>6.38</v>
      </c>
      <c r="G1830" s="349" t="inlineStr">
        <is>
          <t>200</t>
        </is>
      </c>
      <c r="H1830" s="349" t="inlineStr">
        <is>
          <t>Tubo PVC</t>
        </is>
      </c>
      <c r="I1830" s="345" t="n">
        <v>0.6</v>
      </c>
      <c r="J1830" s="349" t="n">
        <v>3.06</v>
      </c>
      <c r="K1830" s="349" t="n">
        <v>0.426066</v>
      </c>
      <c r="L1830" s="349" t="inlineStr">
        <is>
          <t>PENDENTE</t>
        </is>
      </c>
    </row>
    <row r="1831" ht="15" customHeight="1" s="290">
      <c r="A1831" s="295" t="inlineStr">
        <is>
          <t>TETEU</t>
        </is>
      </c>
      <c r="B1831" s="295" t="inlineStr">
        <is>
          <t>ESGOTO</t>
        </is>
      </c>
      <c r="C1831" s="295" t="inlineStr">
        <is>
          <t>T-139</t>
        </is>
      </c>
      <c r="D1831" s="334" t="inlineStr">
        <is>
          <t>PI 229</t>
        </is>
      </c>
      <c r="E1831" s="334" t="inlineStr">
        <is>
          <t>PI 230</t>
        </is>
      </c>
      <c r="F1831" s="334" t="n">
        <v>4.87</v>
      </c>
      <c r="G1831" s="334" t="inlineStr">
        <is>
          <t>200</t>
        </is>
      </c>
      <c r="H1831" s="334" t="inlineStr">
        <is>
          <t>Tubo PVC</t>
        </is>
      </c>
      <c r="I1831" s="340" t="n">
        <v>0.7</v>
      </c>
      <c r="J1831" s="334" t="n">
        <v>2.73</v>
      </c>
      <c r="K1831" s="334" t="n">
        <v>0.007474</v>
      </c>
      <c r="L1831" s="334" t="inlineStr">
        <is>
          <t>PENDENTE</t>
        </is>
      </c>
    </row>
    <row r="1832" ht="15" customHeight="1" s="290">
      <c r="A1832" s="296" t="inlineStr">
        <is>
          <t>TETEU</t>
        </is>
      </c>
      <c r="B1832" s="296" t="inlineStr">
        <is>
          <t>ESGOTO</t>
        </is>
      </c>
      <c r="C1832" s="296" t="inlineStr">
        <is>
          <t>T-140</t>
        </is>
      </c>
      <c r="D1832" s="349" t="inlineStr">
        <is>
          <t>PI 230</t>
        </is>
      </c>
      <c r="E1832" s="349" t="inlineStr">
        <is>
          <t>PI 231</t>
        </is>
      </c>
      <c r="F1832" s="349" t="n">
        <v>2.54</v>
      </c>
      <c r="G1832" s="349" t="inlineStr">
        <is>
          <t>200</t>
        </is>
      </c>
      <c r="H1832" s="349" t="inlineStr">
        <is>
          <t>Tubo PVC</t>
        </is>
      </c>
      <c r="I1832" s="345" t="n">
        <v>0.7</v>
      </c>
      <c r="J1832" s="349" t="n">
        <v>1.42</v>
      </c>
      <c r="K1832" s="349" t="n">
        <v>0.487559</v>
      </c>
      <c r="L1832" s="349" t="inlineStr">
        <is>
          <t>PENDENTE</t>
        </is>
      </c>
    </row>
    <row r="1833" ht="15" customHeight="1" s="290">
      <c r="A1833" s="295" t="inlineStr">
        <is>
          <t>TETEU</t>
        </is>
      </c>
      <c r="B1833" s="295" t="inlineStr">
        <is>
          <t>ESGOTO</t>
        </is>
      </c>
      <c r="C1833" s="295" t="inlineStr">
        <is>
          <t>T-141</t>
        </is>
      </c>
      <c r="D1833" s="334" t="inlineStr">
        <is>
          <t>PI 231</t>
        </is>
      </c>
      <c r="E1833" s="334" t="inlineStr">
        <is>
          <t>PI 248</t>
        </is>
      </c>
      <c r="F1833" s="334" t="n">
        <v>7.33</v>
      </c>
      <c r="G1833" s="334" t="inlineStr">
        <is>
          <t>200</t>
        </is>
      </c>
      <c r="H1833" s="334" t="inlineStr">
        <is>
          <t>Tubo PVC</t>
        </is>
      </c>
      <c r="I1833" s="340" t="n">
        <v>1.28</v>
      </c>
      <c r="J1833" s="334" t="n">
        <v>7.5</v>
      </c>
      <c r="K1833" s="334" t="n">
        <v>0.006644</v>
      </c>
      <c r="L1833" s="334" t="inlineStr">
        <is>
          <t>PENDENTE</t>
        </is>
      </c>
    </row>
    <row r="1834" ht="15" customHeight="1" s="290">
      <c r="A1834" s="296" t="inlineStr">
        <is>
          <t>TETEU</t>
        </is>
      </c>
      <c r="B1834" s="296" t="inlineStr">
        <is>
          <t>ESGOTO</t>
        </is>
      </c>
      <c r="C1834" s="296" t="inlineStr">
        <is>
          <t>T-142</t>
        </is>
      </c>
      <c r="D1834" s="349" t="inlineStr">
        <is>
          <t>PI 114</t>
        </is>
      </c>
      <c r="E1834" s="349" t="inlineStr">
        <is>
          <t>PI 249</t>
        </is>
      </c>
      <c r="F1834" s="349" t="n">
        <v>5.37</v>
      </c>
      <c r="G1834" s="349" t="inlineStr">
        <is>
          <t>200</t>
        </is>
      </c>
      <c r="H1834" s="349" t="inlineStr">
        <is>
          <t>Tubo PVC</t>
        </is>
      </c>
      <c r="I1834" s="345" t="n">
        <v>1.1</v>
      </c>
      <c r="J1834" s="349" t="n">
        <v>4.73</v>
      </c>
      <c r="K1834" s="349" t="n">
        <v>0.006443</v>
      </c>
      <c r="L1834" s="349" t="inlineStr">
        <is>
          <t>PENDENTE</t>
        </is>
      </c>
    </row>
    <row r="1835" ht="15" customHeight="1" s="290">
      <c r="A1835" s="295" t="inlineStr">
        <is>
          <t>TETEU</t>
        </is>
      </c>
      <c r="B1835" s="295" t="inlineStr">
        <is>
          <t>ESGOTO</t>
        </is>
      </c>
      <c r="C1835" s="295" t="inlineStr">
        <is>
          <t>T-143</t>
        </is>
      </c>
      <c r="D1835" s="334" t="inlineStr">
        <is>
          <t>PI 113</t>
        </is>
      </c>
      <c r="E1835" s="334" t="inlineStr">
        <is>
          <t>PI 249</t>
        </is>
      </c>
      <c r="F1835" s="334" t="n">
        <v>6.54</v>
      </c>
      <c r="G1835" s="334" t="inlineStr">
        <is>
          <t>200</t>
        </is>
      </c>
      <c r="H1835" s="334" t="inlineStr">
        <is>
          <t>Tubo PVC</t>
        </is>
      </c>
      <c r="I1835" s="340" t="n">
        <v>0.5</v>
      </c>
      <c r="J1835" s="334" t="n">
        <v>2.62</v>
      </c>
      <c r="K1835" s="334" t="n">
        <v>0.188165</v>
      </c>
      <c r="L1835" s="334" t="inlineStr">
        <is>
          <t>PENDENTE</t>
        </is>
      </c>
    </row>
    <row r="1836" ht="15" customHeight="1" s="290">
      <c r="A1836" s="296" t="inlineStr">
        <is>
          <t>TETEU</t>
        </is>
      </c>
      <c r="B1836" s="296" t="inlineStr">
        <is>
          <t>ESGOTO</t>
        </is>
      </c>
      <c r="C1836" s="296" t="inlineStr">
        <is>
          <t>T-144</t>
        </is>
      </c>
      <c r="D1836" s="349" t="inlineStr">
        <is>
          <t>PI 249</t>
        </is>
      </c>
      <c r="E1836" s="349" t="inlineStr">
        <is>
          <t>PI 248</t>
        </is>
      </c>
      <c r="F1836" s="349" t="n">
        <v>9.199999999999999</v>
      </c>
      <c r="G1836" s="349" t="inlineStr">
        <is>
          <t>200</t>
        </is>
      </c>
      <c r="H1836" s="349" t="inlineStr">
        <is>
          <t>Tubo PVC</t>
        </is>
      </c>
      <c r="I1836" s="345" t="n">
        <v>1.18</v>
      </c>
      <c r="J1836" s="349" t="n">
        <v>8.68</v>
      </c>
      <c r="K1836" s="349" t="n">
        <v>0.531402</v>
      </c>
      <c r="L1836" s="349" t="inlineStr">
        <is>
          <t>PENDENTE</t>
        </is>
      </c>
    </row>
    <row r="1837" ht="15" customHeight="1" s="290">
      <c r="A1837" s="295" t="inlineStr">
        <is>
          <t>TETEU</t>
        </is>
      </c>
      <c r="B1837" s="295" t="inlineStr">
        <is>
          <t>ESGOTO</t>
        </is>
      </c>
      <c r="C1837" s="295" t="inlineStr">
        <is>
          <t>T-145</t>
        </is>
      </c>
      <c r="D1837" s="334" t="inlineStr">
        <is>
          <t>PI 228</t>
        </is>
      </c>
      <c r="E1837" s="334" t="inlineStr">
        <is>
          <t>PI 250</t>
        </is>
      </c>
      <c r="F1837" s="334" t="n">
        <v>10.21</v>
      </c>
      <c r="G1837" s="334" t="inlineStr">
        <is>
          <t>200</t>
        </is>
      </c>
      <c r="H1837" s="334" t="inlineStr">
        <is>
          <t>Tubo PVC</t>
        </is>
      </c>
      <c r="I1837" s="340" t="n">
        <v>0.6</v>
      </c>
      <c r="J1837" s="334" t="n">
        <v>4.9</v>
      </c>
      <c r="K1837" s="334" t="n">
        <v>0.079696</v>
      </c>
      <c r="L1837" s="334" t="inlineStr">
        <is>
          <t>PENDENTE</t>
        </is>
      </c>
    </row>
    <row r="1838" ht="15" customHeight="1" s="290">
      <c r="A1838" s="296" t="inlineStr">
        <is>
          <t>TETEU</t>
        </is>
      </c>
      <c r="B1838" s="296" t="inlineStr">
        <is>
          <t>ESGOTO</t>
        </is>
      </c>
      <c r="C1838" s="296" t="inlineStr">
        <is>
          <t>T-146</t>
        </is>
      </c>
      <c r="D1838" s="349" t="inlineStr">
        <is>
          <t>PI 250</t>
        </is>
      </c>
      <c r="E1838" s="349" t="inlineStr">
        <is>
          <t>PI 251</t>
        </is>
      </c>
      <c r="F1838" s="349" t="n">
        <v>2.99</v>
      </c>
      <c r="G1838" s="349" t="inlineStr">
        <is>
          <t>200</t>
        </is>
      </c>
      <c r="H1838" s="349" t="inlineStr">
        <is>
          <t>Tubo PVC</t>
        </is>
      </c>
      <c r="I1838" s="345" t="n">
        <v>0.6</v>
      </c>
      <c r="J1838" s="349" t="n">
        <v>1.44</v>
      </c>
      <c r="K1838" s="349" t="n">
        <v>0.583846</v>
      </c>
      <c r="L1838" s="349" t="inlineStr">
        <is>
          <t>PENDENTE</t>
        </is>
      </c>
    </row>
    <row r="1839" ht="15" customHeight="1" s="290">
      <c r="A1839" s="295" t="inlineStr">
        <is>
          <t>TETEU</t>
        </is>
      </c>
      <c r="B1839" s="295" t="inlineStr">
        <is>
          <t>ESGOTO</t>
        </is>
      </c>
      <c r="C1839" s="295" t="inlineStr">
        <is>
          <t>T-147</t>
        </is>
      </c>
      <c r="D1839" s="334" t="inlineStr">
        <is>
          <t>PI 251</t>
        </is>
      </c>
      <c r="E1839" s="334" t="inlineStr">
        <is>
          <t>PI 252</t>
        </is>
      </c>
      <c r="F1839" s="334" t="n">
        <v>16.53</v>
      </c>
      <c r="G1839" s="334" t="inlineStr">
        <is>
          <t>200</t>
        </is>
      </c>
      <c r="H1839" s="334" t="inlineStr">
        <is>
          <t>Tubo PVC</t>
        </is>
      </c>
      <c r="I1839" s="340" t="n">
        <v>0.6</v>
      </c>
      <c r="J1839" s="334" t="n">
        <v>7.93</v>
      </c>
      <c r="K1839" s="334" t="n">
        <v>0.021639</v>
      </c>
      <c r="L1839" s="334" t="inlineStr">
        <is>
          <t>PENDENTE</t>
        </is>
      </c>
    </row>
    <row r="1840" ht="15" customHeight="1" s="290">
      <c r="A1840" s="296" t="inlineStr">
        <is>
          <t>TETEU</t>
        </is>
      </c>
      <c r="B1840" s="296" t="inlineStr">
        <is>
          <t>ESGOTO</t>
        </is>
      </c>
      <c r="C1840" s="296" t="inlineStr">
        <is>
          <t>T-148</t>
        </is>
      </c>
      <c r="D1840" s="349" t="inlineStr">
        <is>
          <t>PI 252</t>
        </is>
      </c>
      <c r="E1840" s="349" t="inlineStr">
        <is>
          <t>PI 253</t>
        </is>
      </c>
      <c r="F1840" s="349" t="n">
        <v>5.74</v>
      </c>
      <c r="G1840" s="349" t="inlineStr">
        <is>
          <t>200</t>
        </is>
      </c>
      <c r="H1840" s="349" t="inlineStr">
        <is>
          <t>Tubo PVC</t>
        </is>
      </c>
      <c r="I1840" s="345" t="n">
        <v>0.6</v>
      </c>
      <c r="J1840" s="349" t="n">
        <v>2.76</v>
      </c>
      <c r="K1840" s="349" t="n">
        <v>0.72885</v>
      </c>
      <c r="L1840" s="349" t="inlineStr">
        <is>
          <t>PENDENTE</t>
        </is>
      </c>
    </row>
    <row r="1841" ht="15" customHeight="1" s="290">
      <c r="A1841" s="295" t="inlineStr">
        <is>
          <t>TETEU</t>
        </is>
      </c>
      <c r="B1841" s="295" t="inlineStr">
        <is>
          <t>ESGOTO</t>
        </is>
      </c>
      <c r="C1841" s="295" t="inlineStr">
        <is>
          <t>T-149</t>
        </is>
      </c>
      <c r="D1841" s="334" t="inlineStr">
        <is>
          <t>PI 253</t>
        </is>
      </c>
      <c r="E1841" s="334" t="inlineStr">
        <is>
          <t>PI 254</t>
        </is>
      </c>
      <c r="F1841" s="334" t="n">
        <v>6.72</v>
      </c>
      <c r="G1841" s="334" t="inlineStr">
        <is>
          <t>200</t>
        </is>
      </c>
      <c r="H1841" s="334" t="inlineStr">
        <is>
          <t>Tubo PVC</t>
        </is>
      </c>
      <c r="I1841" s="340" t="n">
        <v>0.74</v>
      </c>
      <c r="J1841" s="334" t="n">
        <v>3.99</v>
      </c>
      <c r="K1841" s="334" t="n">
        <v>0.006771</v>
      </c>
      <c r="L1841" s="334" t="inlineStr">
        <is>
          <t>PENDENTE</t>
        </is>
      </c>
    </row>
    <row r="1842" ht="15" customHeight="1" s="290">
      <c r="A1842" s="296" t="inlineStr">
        <is>
          <t>TETEU</t>
        </is>
      </c>
      <c r="B1842" s="296" t="inlineStr">
        <is>
          <t>ESGOTO</t>
        </is>
      </c>
      <c r="C1842" s="296" t="inlineStr">
        <is>
          <t>T-150</t>
        </is>
      </c>
      <c r="D1842" s="349" t="inlineStr">
        <is>
          <t>PI 119</t>
        </is>
      </c>
      <c r="E1842" s="349" t="inlineStr">
        <is>
          <t>PI 255</t>
        </is>
      </c>
      <c r="F1842" s="349" t="n">
        <v>18.94</v>
      </c>
      <c r="G1842" s="349" t="inlineStr">
        <is>
          <t>200</t>
        </is>
      </c>
      <c r="H1842" s="349" t="inlineStr">
        <is>
          <t>Tubo PVC</t>
        </is>
      </c>
      <c r="I1842" s="345" t="n">
        <v>0.6</v>
      </c>
      <c r="J1842" s="349" t="n">
        <v>9.09</v>
      </c>
      <c r="K1842" s="349" t="n">
        <v>0.043516</v>
      </c>
      <c r="L1842" s="349" t="inlineStr">
        <is>
          <t>PENDENTE</t>
        </is>
      </c>
    </row>
    <row r="1843" ht="15" customHeight="1" s="290">
      <c r="A1843" s="295" t="inlineStr">
        <is>
          <t>TETEU</t>
        </is>
      </c>
      <c r="B1843" s="295" t="inlineStr">
        <is>
          <t>ESGOTO</t>
        </is>
      </c>
      <c r="C1843" s="295" t="inlineStr">
        <is>
          <t>T-151</t>
        </is>
      </c>
      <c r="D1843" s="334" t="inlineStr">
        <is>
          <t>PI 255</t>
        </is>
      </c>
      <c r="E1843" s="334" t="inlineStr">
        <is>
          <t>PI 118</t>
        </is>
      </c>
      <c r="F1843" s="334" t="n">
        <v>22.3</v>
      </c>
      <c r="G1843" s="334" t="inlineStr">
        <is>
          <t>200</t>
        </is>
      </c>
      <c r="H1843" s="334" t="inlineStr">
        <is>
          <t>Tubo PVC</t>
        </is>
      </c>
      <c r="I1843" s="340" t="n">
        <v>0.6</v>
      </c>
      <c r="J1843" s="334" t="n">
        <v>10.7</v>
      </c>
      <c r="K1843" s="334" t="n">
        <v>0.130265</v>
      </c>
      <c r="L1843" s="334" t="inlineStr">
        <is>
          <t>PENDENTE</t>
        </is>
      </c>
    </row>
    <row r="1844" ht="15" customHeight="1" s="290">
      <c r="A1844" s="296" t="inlineStr">
        <is>
          <t>TETEU</t>
        </is>
      </c>
      <c r="B1844" s="296" t="inlineStr">
        <is>
          <t>ESGOTO</t>
        </is>
      </c>
      <c r="C1844" s="296" t="inlineStr">
        <is>
          <t>T-152</t>
        </is>
      </c>
      <c r="D1844" s="349" t="inlineStr">
        <is>
          <t>PI 254</t>
        </is>
      </c>
      <c r="E1844" s="349" t="inlineStr">
        <is>
          <t>PI 255</t>
        </is>
      </c>
      <c r="F1844" s="349" t="n">
        <v>2.73</v>
      </c>
      <c r="G1844" s="349" t="inlineStr">
        <is>
          <t>200</t>
        </is>
      </c>
      <c r="H1844" s="349" t="inlineStr">
        <is>
          <t>Tubo PVC</t>
        </is>
      </c>
      <c r="I1844" s="345" t="n">
        <v>0.74</v>
      </c>
      <c r="J1844" s="349" t="n">
        <v>1.62</v>
      </c>
      <c r="K1844" s="349" t="n">
        <v>0.561905</v>
      </c>
      <c r="L1844" s="349" t="inlineStr">
        <is>
          <t>PENDENTE</t>
        </is>
      </c>
    </row>
    <row r="1845" ht="15" customHeight="1" s="290">
      <c r="A1845" s="295" t="inlineStr">
        <is>
          <t>TETEU</t>
        </is>
      </c>
      <c r="B1845" s="295" t="inlineStr">
        <is>
          <t>ESGOTO</t>
        </is>
      </c>
      <c r="C1845" s="295" t="inlineStr">
        <is>
          <t>T-153</t>
        </is>
      </c>
      <c r="D1845" s="334" t="inlineStr">
        <is>
          <t>PI 227</t>
        </is>
      </c>
      <c r="E1845" s="334" t="inlineStr">
        <is>
          <t>PI 256</t>
        </is>
      </c>
      <c r="F1845" s="334" t="n">
        <v>11.14</v>
      </c>
      <c r="G1845" s="334" t="inlineStr">
        <is>
          <t>200</t>
        </is>
      </c>
      <c r="H1845" s="334" t="inlineStr">
        <is>
          <t>Tubo PVC</t>
        </is>
      </c>
      <c r="I1845" s="340" t="n">
        <v>0.6</v>
      </c>
      <c r="J1845" s="334" t="n">
        <v>5.35</v>
      </c>
      <c r="K1845" s="334" t="n">
        <v>0.053151</v>
      </c>
      <c r="L1845" s="334" t="inlineStr">
        <is>
          <t>PENDENTE</t>
        </is>
      </c>
    </row>
    <row r="1846" ht="15" customHeight="1" s="290">
      <c r="A1846" s="296" t="inlineStr">
        <is>
          <t>TETEU</t>
        </is>
      </c>
      <c r="B1846" s="296" t="inlineStr">
        <is>
          <t>ESGOTO</t>
        </is>
      </c>
      <c r="C1846" s="296" t="inlineStr">
        <is>
          <t>T-154</t>
        </is>
      </c>
      <c r="D1846" s="349" t="inlineStr">
        <is>
          <t>PI 256</t>
        </is>
      </c>
      <c r="E1846" s="349" t="inlineStr">
        <is>
          <t>PI 257</t>
        </is>
      </c>
      <c r="F1846" s="349" t="n">
        <v>10.3</v>
      </c>
      <c r="G1846" s="349" t="inlineStr">
        <is>
          <t>200</t>
        </is>
      </c>
      <c r="H1846" s="349" t="inlineStr">
        <is>
          <t>Tubo PVC</t>
        </is>
      </c>
      <c r="I1846" s="345" t="n">
        <v>0.6</v>
      </c>
      <c r="J1846" s="349" t="n">
        <v>4.94</v>
      </c>
      <c r="K1846" s="349" t="n">
        <v>0.354165</v>
      </c>
      <c r="L1846" s="349" t="inlineStr">
        <is>
          <t>PENDENTE</t>
        </is>
      </c>
    </row>
    <row r="1847" ht="15" customHeight="1" s="290">
      <c r="A1847" s="295" t="inlineStr">
        <is>
          <t>TETEU</t>
        </is>
      </c>
      <c r="B1847" s="295" t="inlineStr">
        <is>
          <t>ESGOTO</t>
        </is>
      </c>
      <c r="C1847" s="295" t="inlineStr">
        <is>
          <t>T-155</t>
        </is>
      </c>
      <c r="D1847" s="334" t="inlineStr">
        <is>
          <t>PI 257</t>
        </is>
      </c>
      <c r="E1847" s="334" t="inlineStr">
        <is>
          <t>PI 258</t>
        </is>
      </c>
      <c r="F1847" s="334" t="n">
        <v>3.16</v>
      </c>
      <c r="G1847" s="334" t="inlineStr">
        <is>
          <t>200</t>
        </is>
      </c>
      <c r="H1847" s="334" t="inlineStr">
        <is>
          <t>Tubo PVC</t>
        </is>
      </c>
      <c r="I1847" s="340" t="n">
        <v>0.6</v>
      </c>
      <c r="J1847" s="334" t="n">
        <v>1.52</v>
      </c>
      <c r="K1847" s="334" t="n">
        <v>0.576234</v>
      </c>
      <c r="L1847" s="334" t="inlineStr">
        <is>
          <t>PENDENTE</t>
        </is>
      </c>
    </row>
    <row r="1848" ht="15" customHeight="1" s="290">
      <c r="A1848" s="296" t="inlineStr">
        <is>
          <t>TETEU</t>
        </is>
      </c>
      <c r="B1848" s="296" t="inlineStr">
        <is>
          <t>ESGOTO</t>
        </is>
      </c>
      <c r="C1848" s="296" t="inlineStr">
        <is>
          <t>T-156</t>
        </is>
      </c>
      <c r="D1848" s="349" t="inlineStr">
        <is>
          <t>PI 258</t>
        </is>
      </c>
      <c r="E1848" s="349" t="inlineStr">
        <is>
          <t>PI 259</t>
        </is>
      </c>
      <c r="F1848" s="349" t="n">
        <v>5.52</v>
      </c>
      <c r="G1848" s="349" t="inlineStr">
        <is>
          <t>200</t>
        </is>
      </c>
      <c r="H1848" s="349" t="inlineStr">
        <is>
          <t>Tubo PVC</t>
        </is>
      </c>
      <c r="I1848" s="345" t="n">
        <v>0.6</v>
      </c>
      <c r="J1848" s="349" t="n">
        <v>2.65</v>
      </c>
      <c r="K1848" s="349" t="n">
        <v>0.331123</v>
      </c>
      <c r="L1848" s="349" t="inlineStr">
        <is>
          <t>PENDENTE</t>
        </is>
      </c>
    </row>
    <row r="1849" ht="15" customHeight="1" s="290">
      <c r="A1849" s="295" t="inlineStr">
        <is>
          <t>TETEU</t>
        </is>
      </c>
      <c r="B1849" s="295" t="inlineStr">
        <is>
          <t>ESGOTO</t>
        </is>
      </c>
      <c r="C1849" s="295" t="inlineStr">
        <is>
          <t>T-157</t>
        </is>
      </c>
      <c r="D1849" s="334" t="inlineStr">
        <is>
          <t>PI 124</t>
        </is>
      </c>
      <c r="E1849" s="334" t="inlineStr">
        <is>
          <t>PI 259</t>
        </is>
      </c>
      <c r="F1849" s="334" t="n">
        <v>1.6</v>
      </c>
      <c r="G1849" s="334" t="inlineStr">
        <is>
          <t>200</t>
        </is>
      </c>
      <c r="H1849" s="334" t="inlineStr">
        <is>
          <t>Tubo PVC</t>
        </is>
      </c>
      <c r="I1849" s="340" t="n">
        <v>0.6</v>
      </c>
      <c r="J1849" s="334" t="n">
        <v>0.77</v>
      </c>
      <c r="K1849" s="334" t="n">
        <v>0.732625</v>
      </c>
      <c r="L1849" s="334" t="inlineStr">
        <is>
          <t>PENDENTE</t>
        </is>
      </c>
    </row>
    <row r="1850" ht="15" customHeight="1" s="290">
      <c r="A1850" s="296" t="inlineStr">
        <is>
          <t>TETEU</t>
        </is>
      </c>
      <c r="B1850" s="296" t="inlineStr">
        <is>
          <t>ESGOTO</t>
        </is>
      </c>
      <c r="C1850" s="296" t="inlineStr">
        <is>
          <t>T-158</t>
        </is>
      </c>
      <c r="D1850" s="349" t="inlineStr">
        <is>
          <t>PI 163</t>
        </is>
      </c>
      <c r="E1850" s="349" t="inlineStr">
        <is>
          <t>PI 260</t>
        </is>
      </c>
      <c r="F1850" s="349" t="n">
        <v>22.73</v>
      </c>
      <c r="G1850" s="349" t="inlineStr">
        <is>
          <t>200</t>
        </is>
      </c>
      <c r="H1850" s="349" t="inlineStr">
        <is>
          <t>Tubo PVC</t>
        </is>
      </c>
      <c r="I1850" s="345" t="n">
        <v>0.6</v>
      </c>
      <c r="J1850" s="349" t="n">
        <v>10.91</v>
      </c>
      <c r="K1850" s="349" t="n">
        <v>0.168253</v>
      </c>
      <c r="L1850" s="349" t="inlineStr">
        <is>
          <t>PENDENTE</t>
        </is>
      </c>
    </row>
    <row r="1851" ht="15" customHeight="1" s="290">
      <c r="A1851" s="295" t="inlineStr">
        <is>
          <t>TETEU</t>
        </is>
      </c>
      <c r="B1851" s="295" t="inlineStr">
        <is>
          <t>ESGOTO</t>
        </is>
      </c>
      <c r="C1851" s="295" t="inlineStr">
        <is>
          <t>T-159</t>
        </is>
      </c>
      <c r="D1851" s="334" t="inlineStr">
        <is>
          <t>PI 260</t>
        </is>
      </c>
      <c r="E1851" s="334" t="inlineStr">
        <is>
          <t>PI 261</t>
        </is>
      </c>
      <c r="F1851" s="334" t="n">
        <v>2.5</v>
      </c>
      <c r="G1851" s="334" t="inlineStr">
        <is>
          <t>200</t>
        </is>
      </c>
      <c r="H1851" s="334" t="inlineStr">
        <is>
          <t>Tubo PVC</t>
        </is>
      </c>
      <c r="I1851" s="340" t="n">
        <v>0.6</v>
      </c>
      <c r="J1851" s="334" t="n">
        <v>1.2</v>
      </c>
      <c r="K1851" s="334" t="n">
        <v>0.32324</v>
      </c>
      <c r="L1851" s="334" t="inlineStr">
        <is>
          <t>PENDENTE</t>
        </is>
      </c>
    </row>
    <row r="1852" ht="15" customHeight="1" s="290">
      <c r="A1852" s="296" t="inlineStr">
        <is>
          <t>TETEU</t>
        </is>
      </c>
      <c r="B1852" s="296" t="inlineStr">
        <is>
          <t>ESGOTO</t>
        </is>
      </c>
      <c r="C1852" s="296" t="inlineStr">
        <is>
          <t>T-160</t>
        </is>
      </c>
      <c r="D1852" s="349" t="inlineStr">
        <is>
          <t>PI 261</t>
        </is>
      </c>
      <c r="E1852" s="349" t="inlineStr">
        <is>
          <t>PI 262</t>
        </is>
      </c>
      <c r="F1852" s="349" t="n">
        <v>1.29</v>
      </c>
      <c r="G1852" s="349" t="inlineStr">
        <is>
          <t>200</t>
        </is>
      </c>
      <c r="H1852" s="349" t="inlineStr">
        <is>
          <t>Tubo PVC</t>
        </is>
      </c>
      <c r="I1852" s="345" t="n">
        <v>0.6</v>
      </c>
      <c r="J1852" s="349" t="n">
        <v>0.62</v>
      </c>
      <c r="K1852" s="349" t="n">
        <v>0.650853</v>
      </c>
      <c r="L1852" s="349" t="inlineStr">
        <is>
          <t>PENDENTE</t>
        </is>
      </c>
    </row>
    <row r="1853" ht="15" customHeight="1" s="290">
      <c r="A1853" s="295" t="inlineStr">
        <is>
          <t>TETEU</t>
        </is>
      </c>
      <c r="B1853" s="295" t="inlineStr">
        <is>
          <t>ESGOTO</t>
        </is>
      </c>
      <c r="C1853" s="295" t="inlineStr">
        <is>
          <t>T-161</t>
        </is>
      </c>
      <c r="D1853" s="334" t="inlineStr">
        <is>
          <t>PI 262</t>
        </is>
      </c>
      <c r="E1853" s="334" t="inlineStr">
        <is>
          <t>PI 263</t>
        </is>
      </c>
      <c r="F1853" s="334" t="n">
        <v>2.13</v>
      </c>
      <c r="G1853" s="334" t="inlineStr">
        <is>
          <t>200</t>
        </is>
      </c>
      <c r="H1853" s="334" t="inlineStr">
        <is>
          <t>Tubo PVC</t>
        </is>
      </c>
      <c r="I1853" s="340" t="n">
        <v>0.6</v>
      </c>
      <c r="J1853" s="334" t="n">
        <v>1.02</v>
      </c>
      <c r="K1853" s="334" t="n">
        <v>0.313897</v>
      </c>
      <c r="L1853" s="334" t="inlineStr">
        <is>
          <t>PENDENTE</t>
        </is>
      </c>
    </row>
    <row r="1854" ht="15" customHeight="1" s="290">
      <c r="A1854" s="296" t="inlineStr">
        <is>
          <t>TETEU</t>
        </is>
      </c>
      <c r="B1854" s="296" t="inlineStr">
        <is>
          <t>ESGOTO</t>
        </is>
      </c>
      <c r="C1854" s="296" t="inlineStr">
        <is>
          <t>T-162</t>
        </is>
      </c>
      <c r="D1854" s="349" t="inlineStr">
        <is>
          <t>PI 262</t>
        </is>
      </c>
      <c r="E1854" s="349" t="inlineStr">
        <is>
          <t>PI 264</t>
        </is>
      </c>
      <c r="F1854" s="349" t="n">
        <v>5.26</v>
      </c>
      <c r="G1854" s="349" t="inlineStr">
        <is>
          <t>200</t>
        </is>
      </c>
      <c r="H1854" s="349" t="inlineStr">
        <is>
          <t>Tubo PVC</t>
        </is>
      </c>
      <c r="I1854" s="345" t="n">
        <v>0.59</v>
      </c>
      <c r="J1854" s="349" t="n">
        <v>2.49</v>
      </c>
      <c r="K1854" s="349" t="n">
        <v>0.007281</v>
      </c>
      <c r="L1854" s="349" t="inlineStr">
        <is>
          <t>PENDENTE</t>
        </is>
      </c>
    </row>
    <row r="1855" ht="15" customHeight="1" s="290">
      <c r="A1855" s="295" t="inlineStr">
        <is>
          <t>TETEU</t>
        </is>
      </c>
      <c r="B1855" s="295" t="inlineStr">
        <is>
          <t>ESGOTO</t>
        </is>
      </c>
      <c r="C1855" s="295" t="inlineStr">
        <is>
          <t>T-163</t>
        </is>
      </c>
      <c r="D1855" s="334" t="inlineStr">
        <is>
          <t>PI 164</t>
        </is>
      </c>
      <c r="E1855" s="334" t="inlineStr">
        <is>
          <t>PI 265</t>
        </is>
      </c>
      <c r="F1855" s="334" t="n">
        <v>32</v>
      </c>
      <c r="G1855" s="334" t="inlineStr">
        <is>
          <t>200</t>
        </is>
      </c>
      <c r="H1855" s="334" t="inlineStr">
        <is>
          <t>Tubo PVC</t>
        </is>
      </c>
      <c r="I1855" s="340" t="n">
        <v>0.6</v>
      </c>
      <c r="J1855" s="334" t="n">
        <v>15.36</v>
      </c>
      <c r="K1855" s="334" t="n">
        <v>0.202422</v>
      </c>
      <c r="L1855" s="334" t="inlineStr">
        <is>
          <t>PENDENTE</t>
        </is>
      </c>
    </row>
    <row r="1856" ht="15" customHeight="1" s="290">
      <c r="A1856" s="296" t="inlineStr">
        <is>
          <t>TETEU</t>
        </is>
      </c>
      <c r="B1856" s="296" t="inlineStr">
        <is>
          <t>ESGOTO</t>
        </is>
      </c>
      <c r="C1856" s="296" t="inlineStr">
        <is>
          <t>T-164</t>
        </is>
      </c>
      <c r="D1856" s="349" t="inlineStr">
        <is>
          <t>PI 265</t>
        </is>
      </c>
      <c r="E1856" s="349" t="inlineStr">
        <is>
          <t>PI 163</t>
        </is>
      </c>
      <c r="F1856" s="349" t="n">
        <v>44.1</v>
      </c>
      <c r="G1856" s="349" t="inlineStr">
        <is>
          <t>200</t>
        </is>
      </c>
      <c r="H1856" s="349" t="inlineStr">
        <is>
          <t>Tubo PVC</t>
        </is>
      </c>
      <c r="I1856" s="345" t="n">
        <v>0.6</v>
      </c>
      <c r="J1856" s="349" t="n">
        <v>21.17</v>
      </c>
      <c r="K1856" s="349" t="n">
        <v>0.170685</v>
      </c>
      <c r="L1856" s="349" t="inlineStr">
        <is>
          <t>PENDENTE</t>
        </is>
      </c>
    </row>
    <row r="1857" ht="15" customHeight="1" s="290">
      <c r="A1857" s="295" t="inlineStr">
        <is>
          <t>TETEU</t>
        </is>
      </c>
      <c r="B1857" s="295" t="inlineStr">
        <is>
          <t>ESGOTO</t>
        </is>
      </c>
      <c r="C1857" s="295" t="inlineStr">
        <is>
          <t>T-165</t>
        </is>
      </c>
      <c r="D1857" s="334" t="inlineStr">
        <is>
          <t>PI 265</t>
        </is>
      </c>
      <c r="E1857" s="334" t="inlineStr">
        <is>
          <t>PI 266</t>
        </is>
      </c>
      <c r="F1857" s="334" t="n">
        <v>12.59</v>
      </c>
      <c r="G1857" s="334" t="inlineStr">
        <is>
          <t>200</t>
        </is>
      </c>
      <c r="H1857" s="334" t="inlineStr">
        <is>
          <t>Tubo PVC</t>
        </is>
      </c>
      <c r="I1857" s="340" t="n">
        <v>0.6</v>
      </c>
      <c r="J1857" s="334" t="n">
        <v>6.04</v>
      </c>
      <c r="K1857" s="334" t="n">
        <v>0.095107</v>
      </c>
      <c r="L1857" s="334" t="inlineStr">
        <is>
          <t>PENDENTE</t>
        </is>
      </c>
    </row>
    <row r="1858" ht="15" customHeight="1" s="290">
      <c r="A1858" s="296" t="inlineStr">
        <is>
          <t>TETEU</t>
        </is>
      </c>
      <c r="B1858" s="296" t="inlineStr">
        <is>
          <t>ESGOTO</t>
        </is>
      </c>
      <c r="C1858" s="296" t="inlineStr">
        <is>
          <t>T-166</t>
        </is>
      </c>
      <c r="D1858" s="349" t="inlineStr">
        <is>
          <t>PI 266</t>
        </is>
      </c>
      <c r="E1858" s="349" t="inlineStr">
        <is>
          <t>PI 267</t>
        </is>
      </c>
      <c r="F1858" s="349" t="n">
        <v>4.06</v>
      </c>
      <c r="G1858" s="349" t="inlineStr">
        <is>
          <t>200</t>
        </is>
      </c>
      <c r="H1858" s="349" t="inlineStr">
        <is>
          <t>Tubo PVC</t>
        </is>
      </c>
      <c r="I1858" s="345" t="n">
        <v>0.6</v>
      </c>
      <c r="J1858" s="349" t="n">
        <v>1.95</v>
      </c>
      <c r="K1858" s="349" t="n">
        <v>0.560714</v>
      </c>
      <c r="L1858" s="349" t="inlineStr">
        <is>
          <t>PENDENTE</t>
        </is>
      </c>
    </row>
    <row r="1859" ht="15" customHeight="1" s="290">
      <c r="A1859" s="295" t="inlineStr">
        <is>
          <t>TETEU</t>
        </is>
      </c>
      <c r="B1859" s="295" t="inlineStr">
        <is>
          <t>ESGOTO</t>
        </is>
      </c>
      <c r="C1859" s="295" t="inlineStr">
        <is>
          <t>T-167</t>
        </is>
      </c>
      <c r="D1859" s="334" t="inlineStr">
        <is>
          <t>PI 267</t>
        </is>
      </c>
      <c r="E1859" s="334" t="inlineStr">
        <is>
          <t>PI 268</t>
        </is>
      </c>
      <c r="F1859" s="334" t="n">
        <v>11.69</v>
      </c>
      <c r="G1859" s="334" t="inlineStr">
        <is>
          <t>200</t>
        </is>
      </c>
      <c r="H1859" s="334" t="inlineStr">
        <is>
          <t>Tubo PVC</t>
        </is>
      </c>
      <c r="I1859" s="340" t="n">
        <v>0.6</v>
      </c>
      <c r="J1859" s="334" t="n">
        <v>5.61</v>
      </c>
      <c r="K1859" s="334" t="n">
        <v>0.048905</v>
      </c>
      <c r="L1859" s="334" t="inlineStr">
        <is>
          <t>PENDENTE</t>
        </is>
      </c>
    </row>
    <row r="1860" ht="15" customHeight="1" s="290">
      <c r="A1860" s="296" t="inlineStr">
        <is>
          <t>TETEU</t>
        </is>
      </c>
      <c r="B1860" s="296" t="inlineStr">
        <is>
          <t>ESGOTO</t>
        </is>
      </c>
      <c r="C1860" s="296" t="inlineStr">
        <is>
          <t>T-168</t>
        </is>
      </c>
      <c r="D1860" s="349" t="inlineStr">
        <is>
          <t>PI 268</t>
        </is>
      </c>
      <c r="E1860" s="349" t="inlineStr">
        <is>
          <t>PI 269</t>
        </is>
      </c>
      <c r="F1860" s="349" t="n">
        <v>13.76</v>
      </c>
      <c r="G1860" s="349" t="inlineStr">
        <is>
          <t>200</t>
        </is>
      </c>
      <c r="H1860" s="349" t="inlineStr">
        <is>
          <t>Tubo PVC</t>
        </is>
      </c>
      <c r="I1860" s="345" t="n">
        <v>0.6</v>
      </c>
      <c r="J1860" s="349" t="n">
        <v>6.6</v>
      </c>
      <c r="K1860" s="349" t="n">
        <v>0.189041</v>
      </c>
      <c r="L1860" s="349" t="inlineStr">
        <is>
          <t>PENDENTE</t>
        </is>
      </c>
    </row>
    <row r="1861" ht="15" customHeight="1" s="290">
      <c r="A1861" s="295" t="inlineStr">
        <is>
          <t>TETEU</t>
        </is>
      </c>
      <c r="B1861" s="295" t="inlineStr">
        <is>
          <t>ESGOTO</t>
        </is>
      </c>
      <c r="C1861" s="295" t="inlineStr">
        <is>
          <t>T-169</t>
        </is>
      </c>
      <c r="D1861" s="334" t="inlineStr">
        <is>
          <t>PI 269</t>
        </is>
      </c>
      <c r="E1861" s="334" t="inlineStr">
        <is>
          <t>PI 270</t>
        </is>
      </c>
      <c r="F1861" s="334" t="n">
        <v>10.88</v>
      </c>
      <c r="G1861" s="334" t="inlineStr">
        <is>
          <t>200</t>
        </is>
      </c>
      <c r="H1861" s="334" t="inlineStr">
        <is>
          <t>Tubo PVC</t>
        </is>
      </c>
      <c r="I1861" s="340" t="n">
        <v>0.6</v>
      </c>
      <c r="J1861" s="334" t="n">
        <v>5.22</v>
      </c>
      <c r="K1861" s="334" t="n">
        <v>0.093906</v>
      </c>
      <c r="L1861" s="334" t="inlineStr">
        <is>
          <t>PENDENTE</t>
        </is>
      </c>
    </row>
    <row r="1862" ht="15" customHeight="1" s="290">
      <c r="A1862" s="296" t="inlineStr">
        <is>
          <t>TETEU</t>
        </is>
      </c>
      <c r="B1862" s="296" t="inlineStr">
        <is>
          <t>ESGOTO</t>
        </is>
      </c>
      <c r="C1862" s="296" t="inlineStr">
        <is>
          <t>T-170</t>
        </is>
      </c>
      <c r="D1862" s="349" t="inlineStr">
        <is>
          <t>PI 269</t>
        </is>
      </c>
      <c r="E1862" s="349" t="inlineStr">
        <is>
          <t>PI 271</t>
        </is>
      </c>
      <c r="F1862" s="349" t="n">
        <v>3.11</v>
      </c>
      <c r="G1862" s="349" t="inlineStr">
        <is>
          <t>200</t>
        </is>
      </c>
      <c r="H1862" s="349" t="inlineStr">
        <is>
          <t>Tubo PVC</t>
        </is>
      </c>
      <c r="I1862" s="345" t="n">
        <v>0.6</v>
      </c>
      <c r="J1862" s="349" t="n">
        <v>1.49</v>
      </c>
      <c r="K1862" s="349" t="n">
        <v>0.291383</v>
      </c>
      <c r="L1862" s="349" t="inlineStr">
        <is>
          <t>PENDENTE</t>
        </is>
      </c>
    </row>
    <row r="1863" ht="15" customHeight="1" s="290">
      <c r="A1863" s="295" t="inlineStr">
        <is>
          <t>TETEU</t>
        </is>
      </c>
      <c r="B1863" s="295" t="inlineStr">
        <is>
          <t>ESGOTO</t>
        </is>
      </c>
      <c r="C1863" s="295" t="inlineStr">
        <is>
          <t>T-171</t>
        </is>
      </c>
      <c r="D1863" s="334" t="inlineStr">
        <is>
          <t>PV 03</t>
        </is>
      </c>
      <c r="E1863" s="334" t="inlineStr">
        <is>
          <t>PV 04</t>
        </is>
      </c>
      <c r="F1863" s="334" t="n">
        <v>47.35</v>
      </c>
      <c r="G1863" s="334" t="inlineStr">
        <is>
          <t>200</t>
        </is>
      </c>
      <c r="H1863" s="334" t="inlineStr">
        <is>
          <t>Tubo PVC</t>
        </is>
      </c>
      <c r="I1863" s="340" t="n">
        <v>0.6</v>
      </c>
      <c r="J1863" s="334" t="n">
        <v>22.73</v>
      </c>
      <c r="K1863" s="334" t="n">
        <v>0.077894</v>
      </c>
      <c r="L1863" s="334" t="inlineStr">
        <is>
          <t>PENDENTE</t>
        </is>
      </c>
    </row>
    <row r="1864" ht="15" customHeight="1" s="290">
      <c r="A1864" s="296" t="inlineStr">
        <is>
          <t>TETEU</t>
        </is>
      </c>
      <c r="B1864" s="296" t="inlineStr">
        <is>
          <t>ESGOTO</t>
        </is>
      </c>
      <c r="C1864" s="296" t="inlineStr">
        <is>
          <t>T-172</t>
        </is>
      </c>
      <c r="D1864" s="349" t="inlineStr">
        <is>
          <t>PV 04</t>
        </is>
      </c>
      <c r="E1864" s="349" t="inlineStr">
        <is>
          <t>PV 05</t>
        </is>
      </c>
      <c r="F1864" s="349" t="n">
        <v>13.5</v>
      </c>
      <c r="G1864" s="349" t="inlineStr">
        <is>
          <t>200</t>
        </is>
      </c>
      <c r="H1864" s="349" t="inlineStr">
        <is>
          <t>Tubo PVC</t>
        </is>
      </c>
      <c r="I1864" s="345" t="n">
        <v>0.6</v>
      </c>
      <c r="J1864" s="349" t="n">
        <v>6.48</v>
      </c>
      <c r="K1864" s="349" t="n">
        <v>0.186267</v>
      </c>
      <c r="L1864" s="349" t="inlineStr">
        <is>
          <t>PENDENTE</t>
        </is>
      </c>
    </row>
    <row r="1865" ht="15" customHeight="1" s="290">
      <c r="A1865" s="295" t="inlineStr">
        <is>
          <t>TETEU</t>
        </is>
      </c>
      <c r="B1865" s="295" t="inlineStr">
        <is>
          <t>ESGOTO</t>
        </is>
      </c>
      <c r="C1865" s="295" t="inlineStr">
        <is>
          <t>T-173</t>
        </is>
      </c>
      <c r="D1865" s="334" t="inlineStr">
        <is>
          <t>PV 05</t>
        </is>
      </c>
      <c r="E1865" s="334" t="inlineStr">
        <is>
          <t>PV 06</t>
        </is>
      </c>
      <c r="F1865" s="334" t="n">
        <v>49.36</v>
      </c>
      <c r="G1865" s="334" t="inlineStr">
        <is>
          <t>200</t>
        </is>
      </c>
      <c r="H1865" s="334" t="inlineStr">
        <is>
          <t>Tubo PVC</t>
        </is>
      </c>
      <c r="I1865" s="340" t="n">
        <v>0.6</v>
      </c>
      <c r="J1865" s="334" t="n">
        <v>23.69</v>
      </c>
      <c r="K1865" s="334" t="n">
        <v>0.088049</v>
      </c>
      <c r="L1865" s="334" t="inlineStr">
        <is>
          <t>PENDENTE</t>
        </is>
      </c>
    </row>
    <row r="1866" ht="15" customHeight="1" s="290">
      <c r="A1866" s="296" t="inlineStr">
        <is>
          <t>TETEU</t>
        </is>
      </c>
      <c r="B1866" s="296" t="inlineStr">
        <is>
          <t>ESGOTO</t>
        </is>
      </c>
      <c r="C1866" s="296" t="inlineStr">
        <is>
          <t>T-174</t>
        </is>
      </c>
      <c r="D1866" s="349" t="inlineStr">
        <is>
          <t>PV 06</t>
        </is>
      </c>
      <c r="E1866" s="349" t="inlineStr">
        <is>
          <t>PV 07</t>
        </is>
      </c>
      <c r="F1866" s="349" t="n">
        <v>19.54</v>
      </c>
      <c r="G1866" s="349" t="inlineStr">
        <is>
          <t>200</t>
        </is>
      </c>
      <c r="H1866" s="349" t="inlineStr">
        <is>
          <t>Tubo PVC</t>
        </is>
      </c>
      <c r="I1866" s="345" t="n">
        <v>0.6</v>
      </c>
      <c r="J1866" s="349" t="n">
        <v>9.380000000000001</v>
      </c>
      <c r="K1866" s="349" t="n">
        <v>0.025394</v>
      </c>
      <c r="L1866" s="349" t="inlineStr">
        <is>
          <t>PENDENTE</t>
        </is>
      </c>
    </row>
    <row r="1867" ht="15" customHeight="1" s="290">
      <c r="A1867" s="295" t="inlineStr">
        <is>
          <t>TETEU</t>
        </is>
      </c>
      <c r="B1867" s="295" t="inlineStr">
        <is>
          <t>ESGOTO</t>
        </is>
      </c>
      <c r="C1867" s="295" t="inlineStr">
        <is>
          <t>T-175</t>
        </is>
      </c>
      <c r="D1867" s="334" t="inlineStr">
        <is>
          <t>PV 07</t>
        </is>
      </c>
      <c r="E1867" s="334" t="inlineStr">
        <is>
          <t>PV 08</t>
        </is>
      </c>
      <c r="F1867" s="334" t="n">
        <v>22.86</v>
      </c>
      <c r="G1867" s="334" t="inlineStr">
        <is>
          <t>200</t>
        </is>
      </c>
      <c r="H1867" s="334" t="inlineStr">
        <is>
          <t>Tubo PVC</t>
        </is>
      </c>
      <c r="I1867" s="340" t="n">
        <v>0.6</v>
      </c>
      <c r="J1867" s="334" t="n">
        <v>10.97</v>
      </c>
      <c r="K1867" s="334" t="n">
        <v>0.031054</v>
      </c>
      <c r="L1867" s="334" t="inlineStr">
        <is>
          <t>PENDENTE</t>
        </is>
      </c>
    </row>
    <row r="1868" ht="15" customHeight="1" s="290">
      <c r="A1868" s="296" t="inlineStr">
        <is>
          <t>TETEU</t>
        </is>
      </c>
      <c r="B1868" s="296" t="inlineStr">
        <is>
          <t>ESGOTO</t>
        </is>
      </c>
      <c r="C1868" s="296" t="inlineStr">
        <is>
          <t>T-176</t>
        </is>
      </c>
      <c r="D1868" s="349" t="inlineStr">
        <is>
          <t>PV 08</t>
        </is>
      </c>
      <c r="E1868" s="349" t="inlineStr">
        <is>
          <t>PV 09</t>
        </is>
      </c>
      <c r="F1868" s="349" t="n">
        <v>8.32</v>
      </c>
      <c r="G1868" s="349" t="inlineStr">
        <is>
          <t>200</t>
        </is>
      </c>
      <c r="H1868" s="349" t="inlineStr">
        <is>
          <t>Tubo PVC</t>
        </is>
      </c>
      <c r="I1868" s="345" t="n">
        <v>0.6</v>
      </c>
      <c r="J1868" s="349" t="n">
        <v>3.99</v>
      </c>
      <c r="K1868" s="349" t="n">
        <v>0.374591</v>
      </c>
      <c r="L1868" s="349" t="inlineStr">
        <is>
          <t>PENDENTE</t>
        </is>
      </c>
    </row>
    <row r="1869" ht="15" customHeight="1" s="290">
      <c r="A1869" s="295" t="inlineStr">
        <is>
          <t>TETEU</t>
        </is>
      </c>
      <c r="B1869" s="295" t="inlineStr">
        <is>
          <t>ESGOTO</t>
        </is>
      </c>
      <c r="C1869" s="295" t="inlineStr">
        <is>
          <t>T-177</t>
        </is>
      </c>
      <c r="D1869" s="334" t="inlineStr">
        <is>
          <t>PV 09</t>
        </is>
      </c>
      <c r="E1869" s="334" t="inlineStr">
        <is>
          <t>PV 10</t>
        </is>
      </c>
      <c r="F1869" s="334" t="n">
        <v>16.88</v>
      </c>
      <c r="G1869" s="334" t="inlineStr">
        <is>
          <t>200</t>
        </is>
      </c>
      <c r="H1869" s="334" t="inlineStr">
        <is>
          <t>Tubo PVC</t>
        </is>
      </c>
      <c r="I1869" s="340" t="n">
        <v>0.6</v>
      </c>
      <c r="J1869" s="334" t="n">
        <v>8.1</v>
      </c>
      <c r="K1869" s="334" t="n">
        <v>0.059117</v>
      </c>
      <c r="L1869" s="334" t="inlineStr">
        <is>
          <t>PENDENTE</t>
        </is>
      </c>
    </row>
    <row r="1870" ht="15" customHeight="1" s="290">
      <c r="A1870" s="296" t="inlineStr">
        <is>
          <t>TETEU</t>
        </is>
      </c>
      <c r="B1870" s="296" t="inlineStr">
        <is>
          <t>ESGOTO</t>
        </is>
      </c>
      <c r="C1870" s="296" t="inlineStr">
        <is>
          <t>T-178</t>
        </is>
      </c>
      <c r="D1870" s="349" t="inlineStr">
        <is>
          <t>PV 10</t>
        </is>
      </c>
      <c r="E1870" s="349" t="inlineStr">
        <is>
          <t>PV 11</t>
        </is>
      </c>
      <c r="F1870" s="349" t="n">
        <v>14.97</v>
      </c>
      <c r="G1870" s="349" t="inlineStr">
        <is>
          <t>200</t>
        </is>
      </c>
      <c r="H1870" s="349" t="inlineStr">
        <is>
          <t>Tubo PVC</t>
        </is>
      </c>
      <c r="I1870" s="345" t="n">
        <v>0.6</v>
      </c>
      <c r="J1870" s="349" t="n">
        <v>7.19</v>
      </c>
      <c r="K1870" s="349" t="n">
        <v>0.169412</v>
      </c>
      <c r="L1870" s="349" t="inlineStr">
        <is>
          <t>PENDENTE</t>
        </is>
      </c>
    </row>
    <row r="1871" ht="15" customHeight="1" s="290">
      <c r="A1871" s="295" t="inlineStr">
        <is>
          <t>TETEU</t>
        </is>
      </c>
      <c r="B1871" s="295" t="inlineStr">
        <is>
          <t>ESGOTO</t>
        </is>
      </c>
      <c r="C1871" s="295" t="inlineStr">
        <is>
          <t>T-179</t>
        </is>
      </c>
      <c r="D1871" s="334" t="inlineStr">
        <is>
          <t>PV 11</t>
        </is>
      </c>
      <c r="E1871" s="334" t="inlineStr">
        <is>
          <t>PV 12</t>
        </is>
      </c>
      <c r="F1871" s="334" t="n">
        <v>4.4</v>
      </c>
      <c r="G1871" s="334" t="inlineStr">
        <is>
          <t>200</t>
        </is>
      </c>
      <c r="H1871" s="334" t="inlineStr">
        <is>
          <t>Tubo PVC</t>
        </is>
      </c>
      <c r="I1871" s="340" t="n">
        <v>0.6</v>
      </c>
      <c r="J1871" s="334" t="n">
        <v>2.11</v>
      </c>
      <c r="K1871" s="334" t="n">
        <v>0.587773</v>
      </c>
      <c r="L1871" s="334" t="inlineStr">
        <is>
          <t>PENDENTE</t>
        </is>
      </c>
    </row>
    <row r="1872" ht="15" customHeight="1" s="290">
      <c r="A1872" s="296" t="inlineStr">
        <is>
          <t>TETEU</t>
        </is>
      </c>
      <c r="B1872" s="296" t="inlineStr">
        <is>
          <t>ESGOTO</t>
        </is>
      </c>
      <c r="C1872" s="296" t="inlineStr">
        <is>
          <t>T-180</t>
        </is>
      </c>
      <c r="D1872" s="349" t="inlineStr">
        <is>
          <t>PV 12</t>
        </is>
      </c>
      <c r="E1872" s="349" t="inlineStr">
        <is>
          <t>PV 13</t>
        </is>
      </c>
      <c r="F1872" s="349" t="n">
        <v>1.76</v>
      </c>
      <c r="G1872" s="349" t="inlineStr">
        <is>
          <t>200</t>
        </is>
      </c>
      <c r="H1872" s="349" t="inlineStr">
        <is>
          <t>Tubo PVC</t>
        </is>
      </c>
      <c r="I1872" s="345" t="n">
        <v>0.5</v>
      </c>
      <c r="J1872" s="349" t="n">
        <v>0.7</v>
      </c>
      <c r="K1872" s="349" t="n">
        <v>0.011818</v>
      </c>
      <c r="L1872" s="349" t="inlineStr">
        <is>
          <t>PENDENTE</t>
        </is>
      </c>
    </row>
    <row r="1873" ht="15" customHeight="1" s="290">
      <c r="A1873" s="295" t="inlineStr">
        <is>
          <t>TETEU</t>
        </is>
      </c>
      <c r="B1873" s="295" t="inlineStr">
        <is>
          <t>ESGOTO</t>
        </is>
      </c>
      <c r="C1873" s="295" t="inlineStr">
        <is>
          <t>T-181</t>
        </is>
      </c>
      <c r="D1873" s="334" t="inlineStr">
        <is>
          <t>PV 13</t>
        </is>
      </c>
      <c r="E1873" s="334" t="inlineStr">
        <is>
          <t>PV 14</t>
        </is>
      </c>
      <c r="F1873" s="334" t="n">
        <v>17.35</v>
      </c>
      <c r="G1873" s="334" t="inlineStr">
        <is>
          <t>200</t>
        </is>
      </c>
      <c r="H1873" s="334" t="inlineStr">
        <is>
          <t>Tubo PVC</t>
        </is>
      </c>
      <c r="I1873" s="340" t="n">
        <v>0.5</v>
      </c>
      <c r="J1873" s="334" t="n">
        <v>6.95</v>
      </c>
      <c r="K1873" s="334" t="n">
        <v>0.227354</v>
      </c>
      <c r="L1873" s="334" t="inlineStr">
        <is>
          <t>PENDENTE</t>
        </is>
      </c>
    </row>
    <row r="1874" ht="15" customHeight="1" s="290">
      <c r="A1874" s="296" t="inlineStr">
        <is>
          <t>TETEU</t>
        </is>
      </c>
      <c r="B1874" s="296" t="inlineStr">
        <is>
          <t>ESGOTO</t>
        </is>
      </c>
      <c r="C1874" s="296" t="inlineStr">
        <is>
          <t>T-182</t>
        </is>
      </c>
      <c r="D1874" s="349" t="inlineStr">
        <is>
          <t>PV 14</t>
        </is>
      </c>
      <c r="E1874" s="349" t="inlineStr">
        <is>
          <t>PV 15</t>
        </is>
      </c>
      <c r="F1874" s="349" t="n">
        <v>6.73</v>
      </c>
      <c r="G1874" s="349" t="inlineStr">
        <is>
          <t>200</t>
        </is>
      </c>
      <c r="H1874" s="349" t="inlineStr">
        <is>
          <t>Tubo PVC</t>
        </is>
      </c>
      <c r="I1874" s="345" t="n">
        <v>0.6</v>
      </c>
      <c r="J1874" s="349" t="n">
        <v>3.23</v>
      </c>
      <c r="K1874" s="349" t="n">
        <v>0.195617</v>
      </c>
      <c r="L1874" s="349" t="inlineStr">
        <is>
          <t>PENDENTE</t>
        </is>
      </c>
    </row>
    <row r="1875" ht="15" customHeight="1" s="290">
      <c r="A1875" s="295" t="inlineStr">
        <is>
          <t>TETEU</t>
        </is>
      </c>
      <c r="B1875" s="295" t="inlineStr">
        <is>
          <t>ESGOTO</t>
        </is>
      </c>
      <c r="C1875" s="295" t="inlineStr">
        <is>
          <t>T-183</t>
        </is>
      </c>
      <c r="D1875" s="334" t="inlineStr">
        <is>
          <t>PV 15</t>
        </is>
      </c>
      <c r="E1875" s="334" t="inlineStr">
        <is>
          <t>PV 16</t>
        </is>
      </c>
      <c r="F1875" s="334" t="n">
        <v>23.26</v>
      </c>
      <c r="G1875" s="334" t="inlineStr">
        <is>
          <t>200</t>
        </is>
      </c>
      <c r="H1875" s="334" t="inlineStr">
        <is>
          <t>Tubo PVC</t>
        </is>
      </c>
      <c r="I1875" s="340" t="n">
        <v>0.6</v>
      </c>
      <c r="J1875" s="334" t="n">
        <v>11.16</v>
      </c>
      <c r="K1875" s="334" t="n">
        <v>0.098624</v>
      </c>
      <c r="L1875" s="334" t="inlineStr">
        <is>
          <t>PENDENTE</t>
        </is>
      </c>
    </row>
    <row r="1876" ht="15" customHeight="1" s="290">
      <c r="A1876" s="296" t="inlineStr">
        <is>
          <t>TETEU</t>
        </is>
      </c>
      <c r="B1876" s="296" t="inlineStr">
        <is>
          <t>ESGOTO</t>
        </is>
      </c>
      <c r="C1876" s="296" t="inlineStr">
        <is>
          <t>T-184</t>
        </is>
      </c>
      <c r="D1876" s="349" t="inlineStr">
        <is>
          <t>PV 16</t>
        </is>
      </c>
      <c r="E1876" s="349" t="inlineStr">
        <is>
          <t>PV 17</t>
        </is>
      </c>
      <c r="F1876" s="349" t="n">
        <v>19.11</v>
      </c>
      <c r="G1876" s="349" t="inlineStr">
        <is>
          <t>200</t>
        </is>
      </c>
      <c r="H1876" s="349" t="inlineStr">
        <is>
          <t>Tubo PVC</t>
        </is>
      </c>
      <c r="I1876" s="345" t="n">
        <v>0.6</v>
      </c>
      <c r="J1876" s="349" t="n">
        <v>9.17</v>
      </c>
      <c r="K1876" s="349" t="n">
        <v>0.146965</v>
      </c>
      <c r="L1876" s="349" t="inlineStr">
        <is>
          <t>PENDENTE</t>
        </is>
      </c>
    </row>
    <row r="1877" ht="15" customHeight="1" s="290">
      <c r="A1877" s="295" t="inlineStr">
        <is>
          <t>TETEU</t>
        </is>
      </c>
      <c r="B1877" s="295" t="inlineStr">
        <is>
          <t>ESGOTO</t>
        </is>
      </c>
      <c r="C1877" s="295" t="inlineStr">
        <is>
          <t>T-185</t>
        </is>
      </c>
      <c r="D1877" s="334" t="inlineStr">
        <is>
          <t>PV 17</t>
        </is>
      </c>
      <c r="E1877" s="334" t="inlineStr">
        <is>
          <t>PV 18</t>
        </is>
      </c>
      <c r="F1877" s="334" t="n">
        <v>42.03</v>
      </c>
      <c r="G1877" s="334" t="inlineStr">
        <is>
          <t>200</t>
        </is>
      </c>
      <c r="H1877" s="334" t="inlineStr">
        <is>
          <t>Tubo PVC</t>
        </is>
      </c>
      <c r="I1877" s="340" t="n">
        <v>0.6</v>
      </c>
      <c r="J1877" s="334" t="n">
        <v>20.17</v>
      </c>
      <c r="K1877" s="334" t="n">
        <v>0.14251</v>
      </c>
      <c r="L1877" s="334" t="inlineStr">
        <is>
          <t>PENDENTE</t>
        </is>
      </c>
    </row>
    <row r="1878" ht="15" customHeight="1" s="290">
      <c r="A1878" s="296" t="inlineStr">
        <is>
          <t>TETEU</t>
        </is>
      </c>
      <c r="B1878" s="296" t="inlineStr">
        <is>
          <t>ESGOTO</t>
        </is>
      </c>
      <c r="C1878" s="296" t="inlineStr">
        <is>
          <t>T-186</t>
        </is>
      </c>
      <c r="D1878" s="349" t="inlineStr">
        <is>
          <t>PV 18</t>
        </is>
      </c>
      <c r="E1878" s="349" t="inlineStr">
        <is>
          <t>PV 19</t>
        </is>
      </c>
      <c r="F1878" s="349" t="n">
        <v>10.75</v>
      </c>
      <c r="G1878" s="349" t="inlineStr">
        <is>
          <t>200</t>
        </is>
      </c>
      <c r="H1878" s="349" t="inlineStr">
        <is>
          <t>Tubo PVC</t>
        </is>
      </c>
      <c r="I1878" s="345" t="n">
        <v>0.6</v>
      </c>
      <c r="J1878" s="349" t="n">
        <v>5.16</v>
      </c>
      <c r="K1878" s="349" t="n">
        <v>0.149888</v>
      </c>
      <c r="L1878" s="349" t="inlineStr">
        <is>
          <t>PENDENTE</t>
        </is>
      </c>
    </row>
    <row r="1879" ht="15" customHeight="1" s="290">
      <c r="A1879" s="295" t="inlineStr">
        <is>
          <t>TETEU</t>
        </is>
      </c>
      <c r="B1879" s="295" t="inlineStr">
        <is>
          <t>ESGOTO</t>
        </is>
      </c>
      <c r="C1879" s="295" t="inlineStr">
        <is>
          <t>T-187</t>
        </is>
      </c>
      <c r="D1879" s="334" t="inlineStr">
        <is>
          <t>PV 19</t>
        </is>
      </c>
      <c r="E1879" s="334" t="inlineStr">
        <is>
          <t>PV 20</t>
        </is>
      </c>
      <c r="F1879" s="334" t="n">
        <v>14.47</v>
      </c>
      <c r="G1879" s="334" t="inlineStr">
        <is>
          <t>200</t>
        </is>
      </c>
      <c r="H1879" s="334" t="inlineStr">
        <is>
          <t>Tubo PVC</t>
        </is>
      </c>
      <c r="I1879" s="340" t="n">
        <v>0.6</v>
      </c>
      <c r="J1879" s="334" t="n">
        <v>6.95</v>
      </c>
      <c r="K1879" s="334" t="n">
        <v>0.056593</v>
      </c>
      <c r="L1879" s="334" t="inlineStr">
        <is>
          <t>PENDENTE</t>
        </is>
      </c>
    </row>
    <row r="1880" ht="15" customHeight="1" s="290">
      <c r="A1880" s="296" t="inlineStr">
        <is>
          <t>TETEU</t>
        </is>
      </c>
      <c r="B1880" s="296" t="inlineStr">
        <is>
          <t>ESGOTO</t>
        </is>
      </c>
      <c r="C1880" s="296" t="inlineStr">
        <is>
          <t>T-188</t>
        </is>
      </c>
      <c r="D1880" s="349" t="inlineStr">
        <is>
          <t>PV 20</t>
        </is>
      </c>
      <c r="E1880" s="349" t="inlineStr">
        <is>
          <t>PV 21</t>
        </is>
      </c>
      <c r="F1880" s="349" t="n">
        <v>11.84</v>
      </c>
      <c r="G1880" s="349" t="inlineStr">
        <is>
          <t>200</t>
        </is>
      </c>
      <c r="H1880" s="349" t="inlineStr">
        <is>
          <t>Tubo PVC</t>
        </is>
      </c>
      <c r="I1880" s="345" t="n">
        <v>0.6</v>
      </c>
      <c r="J1880" s="349" t="n">
        <v>5.68</v>
      </c>
      <c r="K1880" s="349" t="n">
        <v>0.135625</v>
      </c>
      <c r="L1880" s="349" t="inlineStr">
        <is>
          <t>PENDENTE</t>
        </is>
      </c>
    </row>
    <row r="1881" ht="15" customHeight="1" s="290">
      <c r="A1881" s="295" t="inlineStr">
        <is>
          <t>TETEU</t>
        </is>
      </c>
      <c r="B1881" s="295" t="inlineStr">
        <is>
          <t>ESGOTO</t>
        </is>
      </c>
      <c r="C1881" s="295" t="inlineStr">
        <is>
          <t>T-189</t>
        </is>
      </c>
      <c r="D1881" s="334" t="inlineStr">
        <is>
          <t>PV 21</t>
        </is>
      </c>
      <c r="E1881" s="334" t="inlineStr">
        <is>
          <t>PV 22</t>
        </is>
      </c>
      <c r="F1881" s="334" t="n">
        <v>4.15</v>
      </c>
      <c r="G1881" s="334" t="inlineStr">
        <is>
          <t>200</t>
        </is>
      </c>
      <c r="H1881" s="334" t="inlineStr">
        <is>
          <t>Tubo PVC</t>
        </is>
      </c>
      <c r="I1881" s="340" t="n">
        <v>0.38</v>
      </c>
      <c r="J1881" s="334" t="n">
        <v>1.26</v>
      </c>
      <c r="K1881" s="334" t="n">
        <v>0.00788</v>
      </c>
      <c r="L1881" s="334" t="inlineStr">
        <is>
          <t>PENDENTE</t>
        </is>
      </c>
    </row>
    <row r="1882" ht="15" customHeight="1" s="290">
      <c r="A1882" s="296" t="inlineStr">
        <is>
          <t>TETEU</t>
        </is>
      </c>
      <c r="B1882" s="296" t="inlineStr">
        <is>
          <t>ESGOTO</t>
        </is>
      </c>
      <c r="C1882" s="296" t="inlineStr">
        <is>
          <t>T-190</t>
        </is>
      </c>
      <c r="D1882" s="349" t="inlineStr">
        <is>
          <t>PV 22</t>
        </is>
      </c>
      <c r="E1882" s="349" t="inlineStr">
        <is>
          <t>PV 23</t>
        </is>
      </c>
      <c r="F1882" s="349" t="n">
        <v>8.300000000000001</v>
      </c>
      <c r="G1882" s="349" t="inlineStr">
        <is>
          <t>200</t>
        </is>
      </c>
      <c r="H1882" s="349" t="inlineStr">
        <is>
          <t>Tubo PVC</t>
        </is>
      </c>
      <c r="I1882" s="345" t="n">
        <v>0.38</v>
      </c>
      <c r="J1882" s="349" t="n">
        <v>2.53</v>
      </c>
      <c r="K1882" s="349" t="n">
        <v>0.242711</v>
      </c>
      <c r="L1882" s="349" t="inlineStr">
        <is>
          <t>PENDENTE</t>
        </is>
      </c>
    </row>
    <row r="1883" ht="15" customHeight="1" s="290">
      <c r="A1883" s="295" t="inlineStr">
        <is>
          <t>TETEU</t>
        </is>
      </c>
      <c r="B1883" s="295" t="inlineStr">
        <is>
          <t>ESGOTO</t>
        </is>
      </c>
      <c r="C1883" s="295" t="inlineStr">
        <is>
          <t>T-191</t>
        </is>
      </c>
      <c r="D1883" s="334" t="inlineStr">
        <is>
          <t>PV 25</t>
        </is>
      </c>
      <c r="E1883" s="334" t="inlineStr">
        <is>
          <t>PV 26</t>
        </is>
      </c>
      <c r="F1883" s="334" t="n">
        <v>16.69</v>
      </c>
      <c r="G1883" s="334" t="inlineStr">
        <is>
          <t>200</t>
        </is>
      </c>
      <c r="H1883" s="334" t="inlineStr">
        <is>
          <t>Tubo PVC</t>
        </is>
      </c>
      <c r="I1883" s="340" t="n">
        <v>0.6</v>
      </c>
      <c r="J1883" s="334" t="n">
        <v>8.01</v>
      </c>
      <c r="K1883" s="334" t="n">
        <v>0.210761</v>
      </c>
      <c r="L1883" s="334" t="inlineStr">
        <is>
          <t>PENDENTE</t>
        </is>
      </c>
    </row>
    <row r="1884" ht="15" customHeight="1" s="290">
      <c r="A1884" s="296" t="inlineStr">
        <is>
          <t>TETEU</t>
        </is>
      </c>
      <c r="B1884" s="296" t="inlineStr">
        <is>
          <t>ESGOTO</t>
        </is>
      </c>
      <c r="C1884" s="296" t="inlineStr">
        <is>
          <t>T-192</t>
        </is>
      </c>
      <c r="D1884" s="349" t="inlineStr">
        <is>
          <t>PV 26</t>
        </is>
      </c>
      <c r="E1884" s="349" t="inlineStr">
        <is>
          <t>PV 27</t>
        </is>
      </c>
      <c r="F1884" s="349" t="n">
        <v>34.43</v>
      </c>
      <c r="G1884" s="349" t="inlineStr">
        <is>
          <t>200</t>
        </is>
      </c>
      <c r="H1884" s="349" t="inlineStr">
        <is>
          <t>Tubo PVC</t>
        </is>
      </c>
      <c r="I1884" s="345" t="n">
        <v>0.6</v>
      </c>
      <c r="J1884" s="349" t="n">
        <v>16.53</v>
      </c>
      <c r="K1884" s="349" t="n">
        <v>0.223128</v>
      </c>
      <c r="L1884" s="349" t="inlineStr">
        <is>
          <t>PENDENTE</t>
        </is>
      </c>
    </row>
    <row r="1885" ht="15" customHeight="1" s="290">
      <c r="A1885" s="295" t="inlineStr">
        <is>
          <t>TETEU</t>
        </is>
      </c>
      <c r="B1885" s="295" t="inlineStr">
        <is>
          <t>ESGOTO</t>
        </is>
      </c>
      <c r="C1885" s="295" t="inlineStr">
        <is>
          <t>T-193</t>
        </is>
      </c>
      <c r="D1885" s="334" t="inlineStr">
        <is>
          <t>PV 27</t>
        </is>
      </c>
      <c r="E1885" s="334" t="inlineStr">
        <is>
          <t>PV 28</t>
        </is>
      </c>
      <c r="F1885" s="334" t="n">
        <v>37.02</v>
      </c>
      <c r="G1885" s="334" t="inlineStr">
        <is>
          <t>200</t>
        </is>
      </c>
      <c r="H1885" s="334" t="inlineStr">
        <is>
          <t>Tubo PVC</t>
        </is>
      </c>
      <c r="I1885" s="340" t="n">
        <v>0.6</v>
      </c>
      <c r="J1885" s="334" t="n">
        <v>17.77</v>
      </c>
      <c r="K1885" s="334" t="n">
        <v>0.070589</v>
      </c>
      <c r="L1885" s="334" t="inlineStr">
        <is>
          <t>PENDENTE</t>
        </is>
      </c>
    </row>
    <row r="1886" ht="15" customHeight="1" s="290">
      <c r="A1886" s="296" t="inlineStr">
        <is>
          <t>TETEU</t>
        </is>
      </c>
      <c r="B1886" s="296" t="inlineStr">
        <is>
          <t>ESGOTO</t>
        </is>
      </c>
      <c r="C1886" s="296" t="inlineStr">
        <is>
          <t>T-194</t>
        </is>
      </c>
      <c r="D1886" s="349" t="inlineStr">
        <is>
          <t>PV 28</t>
        </is>
      </c>
      <c r="E1886" s="349" t="inlineStr">
        <is>
          <t>PV 29</t>
        </is>
      </c>
      <c r="F1886" s="349" t="n">
        <v>10.56</v>
      </c>
      <c r="G1886" s="349" t="inlineStr">
        <is>
          <t>200</t>
        </is>
      </c>
      <c r="H1886" s="349" t="inlineStr">
        <is>
          <t>Tubo PVC</t>
        </is>
      </c>
      <c r="I1886" s="345" t="n">
        <v>0.48</v>
      </c>
      <c r="J1886" s="349" t="n">
        <v>4.03</v>
      </c>
      <c r="K1886" s="349" t="n">
        <v>0.006136</v>
      </c>
      <c r="L1886" s="349" t="inlineStr">
        <is>
          <t>PENDENTE</t>
        </is>
      </c>
    </row>
    <row r="1887" ht="15" customHeight="1" s="290">
      <c r="A1887" s="295" t="inlineStr">
        <is>
          <t>TETEU</t>
        </is>
      </c>
      <c r="B1887" s="295" t="inlineStr">
        <is>
          <t>ESGOTO</t>
        </is>
      </c>
      <c r="C1887" s="295" t="inlineStr">
        <is>
          <t>T-195</t>
        </is>
      </c>
      <c r="D1887" s="334" t="inlineStr">
        <is>
          <t>PV 29</t>
        </is>
      </c>
      <c r="E1887" s="334" t="inlineStr">
        <is>
          <t>PV 30</t>
        </is>
      </c>
      <c r="F1887" s="334" t="n">
        <v>23.84</v>
      </c>
      <c r="G1887" s="334" t="inlineStr">
        <is>
          <t>200</t>
        </is>
      </c>
      <c r="H1887" s="334" t="inlineStr">
        <is>
          <t>Tubo PVC</t>
        </is>
      </c>
      <c r="I1887" s="340" t="n">
        <v>0.48</v>
      </c>
      <c r="J1887" s="334" t="n">
        <v>9.09</v>
      </c>
      <c r="K1887" s="334" t="n">
        <v>0.163146</v>
      </c>
      <c r="L1887" s="334" t="inlineStr">
        <is>
          <t>PENDENTE</t>
        </is>
      </c>
    </row>
    <row r="1888" ht="15" customHeight="1" s="290">
      <c r="A1888" s="296" t="inlineStr">
        <is>
          <t>TETEU</t>
        </is>
      </c>
      <c r="B1888" s="296" t="inlineStr">
        <is>
          <t>ESGOTO</t>
        </is>
      </c>
      <c r="C1888" s="296" t="inlineStr">
        <is>
          <t>T-196</t>
        </is>
      </c>
      <c r="D1888" s="349" t="inlineStr">
        <is>
          <t>PV 30</t>
        </is>
      </c>
      <c r="E1888" s="349" t="inlineStr">
        <is>
          <t>PV 31</t>
        </is>
      </c>
      <c r="F1888" s="349" t="n">
        <v>33.53</v>
      </c>
      <c r="G1888" s="349" t="inlineStr">
        <is>
          <t>200</t>
        </is>
      </c>
      <c r="H1888" s="349" t="inlineStr">
        <is>
          <t>Tubo PVC</t>
        </is>
      </c>
      <c r="I1888" s="345" t="n">
        <v>0.6</v>
      </c>
      <c r="J1888" s="349" t="n">
        <v>16.09</v>
      </c>
      <c r="K1888" s="349" t="n">
        <v>0.52629</v>
      </c>
      <c r="L1888" s="349" t="inlineStr">
        <is>
          <t>PENDENTE</t>
        </is>
      </c>
    </row>
    <row r="1889" ht="15" customHeight="1" s="290">
      <c r="A1889" s="295" t="inlineStr">
        <is>
          <t>TETEU</t>
        </is>
      </c>
      <c r="B1889" s="295" t="inlineStr">
        <is>
          <t>ESGOTO</t>
        </is>
      </c>
      <c r="C1889" s="295" t="inlineStr">
        <is>
          <t>T-197</t>
        </is>
      </c>
      <c r="D1889" s="334" t="inlineStr">
        <is>
          <t>PV 31</t>
        </is>
      </c>
      <c r="E1889" s="334" t="inlineStr">
        <is>
          <t>PV 32</t>
        </is>
      </c>
      <c r="F1889" s="334" t="n">
        <v>56.28</v>
      </c>
      <c r="G1889" s="334" t="inlineStr">
        <is>
          <t>200</t>
        </is>
      </c>
      <c r="H1889" s="334" t="inlineStr">
        <is>
          <t>Tubo PVC</t>
        </is>
      </c>
      <c r="I1889" s="340" t="n">
        <v>0.6</v>
      </c>
      <c r="J1889" s="334" t="n">
        <v>27.01</v>
      </c>
      <c r="K1889" s="334" t="n">
        <v>0.038216</v>
      </c>
      <c r="L1889" s="334" t="inlineStr">
        <is>
          <t>PENDENTE</t>
        </is>
      </c>
    </row>
    <row r="1890" ht="15" customHeight="1" s="290">
      <c r="A1890" s="296" t="inlineStr">
        <is>
          <t>TETEU</t>
        </is>
      </c>
      <c r="B1890" s="296" t="inlineStr">
        <is>
          <t>ESGOTO</t>
        </is>
      </c>
      <c r="C1890" s="296" t="inlineStr">
        <is>
          <t>T-198</t>
        </is>
      </c>
      <c r="D1890" s="349" t="inlineStr">
        <is>
          <t>PV 32</t>
        </is>
      </c>
      <c r="E1890" s="349" t="inlineStr">
        <is>
          <t>PV 33</t>
        </is>
      </c>
      <c r="F1890" s="349" t="n">
        <v>56.05</v>
      </c>
      <c r="G1890" s="349" t="inlineStr">
        <is>
          <t>200</t>
        </is>
      </c>
      <c r="H1890" s="349" t="inlineStr">
        <is>
          <t>Tubo PVC</t>
        </is>
      </c>
      <c r="I1890" s="345" t="n">
        <v>0.6</v>
      </c>
      <c r="J1890" s="349" t="n">
        <v>26.9</v>
      </c>
      <c r="K1890" s="349" t="n">
        <v>0.160348</v>
      </c>
      <c r="L1890" s="349" t="inlineStr">
        <is>
          <t>PENDENTE</t>
        </is>
      </c>
    </row>
    <row r="1891" ht="15" customHeight="1" s="290">
      <c r="A1891" s="295" t="inlineStr">
        <is>
          <t>TETEU</t>
        </is>
      </c>
      <c r="B1891" s="295" t="inlineStr">
        <is>
          <t>ESGOTO</t>
        </is>
      </c>
      <c r="C1891" s="295" t="inlineStr">
        <is>
          <t>T-199</t>
        </is>
      </c>
      <c r="D1891" s="334" t="inlineStr">
        <is>
          <t>PV 33</t>
        </is>
      </c>
      <c r="E1891" s="334" t="inlineStr">
        <is>
          <t>PI 00</t>
        </is>
      </c>
      <c r="F1891" s="334" t="n">
        <v>64.19</v>
      </c>
      <c r="G1891" s="334" t="inlineStr">
        <is>
          <t>200</t>
        </is>
      </c>
      <c r="H1891" s="334" t="inlineStr">
        <is>
          <t>Tubo PVC</t>
        </is>
      </c>
      <c r="I1891" s="340" t="n">
        <v>0.6</v>
      </c>
      <c r="J1891" s="334" t="n">
        <v>30.81</v>
      </c>
      <c r="K1891" s="334" t="n">
        <v>0.27843</v>
      </c>
      <c r="L1891" s="334" t="inlineStr">
        <is>
          <t>PENDENTE</t>
        </is>
      </c>
    </row>
    <row r="1892" ht="15" customHeight="1" s="290">
      <c r="A1892" s="296" t="inlineStr">
        <is>
          <t>TETEU</t>
        </is>
      </c>
      <c r="B1892" s="296" t="inlineStr">
        <is>
          <t>ESGOTO</t>
        </is>
      </c>
      <c r="C1892" s="296" t="inlineStr">
        <is>
          <t>T-200</t>
        </is>
      </c>
      <c r="D1892" s="349" t="inlineStr">
        <is>
          <t>PV 03</t>
        </is>
      </c>
      <c r="E1892" s="349" t="inlineStr">
        <is>
          <t>PV 02</t>
        </is>
      </c>
      <c r="F1892" s="349" t="n">
        <v>16.87</v>
      </c>
      <c r="G1892" s="349" t="inlineStr">
        <is>
          <t>200</t>
        </is>
      </c>
      <c r="H1892" s="349" t="inlineStr">
        <is>
          <t>Tubo PVC</t>
        </is>
      </c>
      <c r="I1892" s="345" t="n">
        <v>0.6</v>
      </c>
      <c r="J1892" s="349" t="n">
        <v>8.1</v>
      </c>
      <c r="K1892" s="349" t="n">
        <v>0.027273</v>
      </c>
      <c r="L1892" s="349" t="inlineStr">
        <is>
          <t>PENDENTE</t>
        </is>
      </c>
    </row>
    <row r="1893" ht="15" customHeight="1" s="290">
      <c r="A1893" s="295" t="inlineStr">
        <is>
          <t>TETEU</t>
        </is>
      </c>
      <c r="B1893" s="295" t="inlineStr">
        <is>
          <t>ESGOTO</t>
        </is>
      </c>
      <c r="C1893" s="295" t="inlineStr">
        <is>
          <t>T-201</t>
        </is>
      </c>
      <c r="D1893" s="334" t="inlineStr">
        <is>
          <t>PV 02</t>
        </is>
      </c>
      <c r="E1893" s="334" t="inlineStr">
        <is>
          <t>PV 01</t>
        </is>
      </c>
      <c r="F1893" s="334" t="n">
        <v>11.02</v>
      </c>
      <c r="G1893" s="334" t="inlineStr">
        <is>
          <t>200</t>
        </is>
      </c>
      <c r="H1893" s="334" t="inlineStr">
        <is>
          <t>Tubo PVC</t>
        </is>
      </c>
      <c r="I1893" s="340" t="n">
        <v>0.85</v>
      </c>
      <c r="J1893" s="334" t="n">
        <v>7.49</v>
      </c>
      <c r="K1893" s="334" t="n">
        <v>0.007005</v>
      </c>
      <c r="L1893" s="334" t="inlineStr">
        <is>
          <t>PENDENTE</t>
        </is>
      </c>
    </row>
    <row r="1894" ht="15" customHeight="1" s="290">
      <c r="A1894" s="296" t="inlineStr">
        <is>
          <t>TETEU</t>
        </is>
      </c>
      <c r="B1894" s="296" t="inlineStr">
        <is>
          <t>ESGOTO</t>
        </is>
      </c>
      <c r="C1894" s="296" t="inlineStr">
        <is>
          <t>T-202</t>
        </is>
      </c>
      <c r="D1894" s="349" t="inlineStr">
        <is>
          <t>PI 193</t>
        </is>
      </c>
      <c r="E1894" s="349" t="inlineStr">
        <is>
          <t>PI 191</t>
        </is>
      </c>
      <c r="F1894" s="349" t="n">
        <v>34.05</v>
      </c>
      <c r="G1894" s="349" t="inlineStr">
        <is>
          <t>200</t>
        </is>
      </c>
      <c r="H1894" s="349" t="inlineStr">
        <is>
          <t>Tubo PVC</t>
        </is>
      </c>
      <c r="I1894" s="345" t="n">
        <v>0.9</v>
      </c>
      <c r="J1894" s="349" t="n">
        <v>24.52</v>
      </c>
      <c r="K1894" s="349" t="n">
        <v>0.006223</v>
      </c>
      <c r="L1894" s="349" t="inlineStr">
        <is>
          <t>PENDENTE</t>
        </is>
      </c>
    </row>
    <row r="1895" ht="15" customHeight="1" s="290">
      <c r="A1895" s="295" t="inlineStr">
        <is>
          <t>TETEU</t>
        </is>
      </c>
      <c r="B1895" s="295" t="inlineStr">
        <is>
          <t>ESGOTO</t>
        </is>
      </c>
      <c r="C1895" s="295" t="inlineStr">
        <is>
          <t>T-203</t>
        </is>
      </c>
      <c r="D1895" s="334" t="inlineStr">
        <is>
          <t>PI 189</t>
        </is>
      </c>
      <c r="E1895" s="334" t="inlineStr">
        <is>
          <t>PI 192</t>
        </is>
      </c>
      <c r="F1895" s="334" t="n">
        <v>15.13</v>
      </c>
      <c r="G1895" s="334" t="inlineStr">
        <is>
          <t>200</t>
        </is>
      </c>
      <c r="H1895" s="334" t="inlineStr">
        <is>
          <t>Tubo PVC</t>
        </is>
      </c>
      <c r="I1895" s="340" t="n">
        <v>0.6</v>
      </c>
      <c r="J1895" s="334" t="n">
        <v>7.26</v>
      </c>
      <c r="K1895" s="334" t="n">
        <v>0.08653</v>
      </c>
      <c r="L1895" s="334" t="inlineStr">
        <is>
          <t>PENDENTE</t>
        </is>
      </c>
    </row>
    <row r="1896" ht="15" customHeight="1" s="290">
      <c r="A1896" s="296" t="inlineStr">
        <is>
          <t>TETEU</t>
        </is>
      </c>
      <c r="B1896" s="296" t="inlineStr">
        <is>
          <t>ESGOTO</t>
        </is>
      </c>
      <c r="C1896" s="296" t="inlineStr">
        <is>
          <t>T-204</t>
        </is>
      </c>
      <c r="D1896" s="349" t="inlineStr">
        <is>
          <t>PI 192</t>
        </is>
      </c>
      <c r="E1896" s="349" t="inlineStr">
        <is>
          <t>PV 24</t>
        </is>
      </c>
      <c r="F1896" s="349" t="n">
        <v>7.13</v>
      </c>
      <c r="G1896" s="349" t="inlineStr">
        <is>
          <t>200</t>
        </is>
      </c>
      <c r="H1896" s="349" t="inlineStr">
        <is>
          <t>Tubo PVC</t>
        </is>
      </c>
      <c r="I1896" s="345" t="n">
        <v>0.6</v>
      </c>
      <c r="J1896" s="349" t="n">
        <v>3.42</v>
      </c>
      <c r="K1896" s="349" t="n">
        <v>0.506143</v>
      </c>
      <c r="L1896" s="349" t="inlineStr">
        <is>
          <t>PENDENTE</t>
        </is>
      </c>
    </row>
    <row r="1897" ht="15" customHeight="1" s="290">
      <c r="A1897" s="295" t="inlineStr">
        <is>
          <t>TETEU</t>
        </is>
      </c>
      <c r="B1897" s="295" t="inlineStr">
        <is>
          <t>ESGOTO</t>
        </is>
      </c>
      <c r="C1897" s="295" t="inlineStr">
        <is>
          <t>T-205</t>
        </is>
      </c>
      <c r="D1897" s="334" t="inlineStr">
        <is>
          <t>PV 25</t>
        </is>
      </c>
      <c r="E1897" s="334" t="inlineStr">
        <is>
          <t>PV 24</t>
        </is>
      </c>
      <c r="F1897" s="334" t="n">
        <v>7.39</v>
      </c>
      <c r="G1897" s="334" t="inlineStr">
        <is>
          <t>200</t>
        </is>
      </c>
      <c r="H1897" s="334" t="inlineStr">
        <is>
          <t>Tubo PVC</t>
        </is>
      </c>
      <c r="I1897" s="340" t="n">
        <v>0.6</v>
      </c>
      <c r="J1897" s="334" t="n">
        <v>3.55</v>
      </c>
      <c r="K1897" s="334" t="n">
        <v>0.563924</v>
      </c>
      <c r="L1897" s="334" t="inlineStr">
        <is>
          <t>PENDENTE</t>
        </is>
      </c>
    </row>
    <row r="1898" ht="15" customHeight="1" s="290">
      <c r="A1898" s="296" t="inlineStr">
        <is>
          <t>TETEU</t>
        </is>
      </c>
      <c r="B1898" s="296" t="inlineStr">
        <is>
          <t>ESGOTO</t>
        </is>
      </c>
      <c r="C1898" s="296" t="inlineStr">
        <is>
          <t>T-206</t>
        </is>
      </c>
      <c r="D1898" s="349" t="inlineStr">
        <is>
          <t>PV 24</t>
        </is>
      </c>
      <c r="E1898" s="349" t="inlineStr">
        <is>
          <t>PV 23</t>
        </is>
      </c>
      <c r="F1898" s="349" t="n">
        <v>3.92</v>
      </c>
      <c r="G1898" s="349" t="inlineStr">
        <is>
          <t>200</t>
        </is>
      </c>
      <c r="H1898" s="349" t="inlineStr">
        <is>
          <t>Tubo PVC</t>
        </is>
      </c>
      <c r="I1898" s="345" t="n">
        <v>0.6</v>
      </c>
      <c r="J1898" s="349" t="n">
        <v>1.88</v>
      </c>
      <c r="K1898" s="349" t="n">
        <v>0.142577</v>
      </c>
      <c r="L1898" s="349" t="inlineStr">
        <is>
          <t>PENDENTE</t>
        </is>
      </c>
    </row>
    <row r="1899" ht="15" customHeight="1" s="290">
      <c r="A1899" s="295" t="inlineStr">
        <is>
          <t>TETEU</t>
        </is>
      </c>
      <c r="B1899" s="295" t="inlineStr">
        <is>
          <t>ESGOTO</t>
        </is>
      </c>
      <c r="C1899" s="295" t="inlineStr">
        <is>
          <t>T-207</t>
        </is>
      </c>
      <c r="D1899" s="334" t="inlineStr">
        <is>
          <t>PI 205</t>
        </is>
      </c>
      <c r="E1899" s="334" t="inlineStr">
        <is>
          <t>PV 24</t>
        </is>
      </c>
      <c r="F1899" s="334" t="n">
        <v>17.6</v>
      </c>
      <c r="G1899" s="334" t="inlineStr">
        <is>
          <t>200</t>
        </is>
      </c>
      <c r="H1899" s="334" t="inlineStr">
        <is>
          <t>Tubo PVC</t>
        </is>
      </c>
      <c r="I1899" s="340" t="n">
        <v>0.6</v>
      </c>
      <c r="J1899" s="334" t="n">
        <v>8.449999999999999</v>
      </c>
      <c r="K1899" s="334" t="n">
        <v>0.208142</v>
      </c>
      <c r="L1899" s="334" t="inlineStr">
        <is>
          <t>PENDENTE</t>
        </is>
      </c>
    </row>
    <row r="1900" ht="15" customHeight="1" s="290">
      <c r="A1900" s="296" t="inlineStr">
        <is>
          <t>TETEU</t>
        </is>
      </c>
      <c r="B1900" s="296" t="inlineStr">
        <is>
          <t>ESGOTO</t>
        </is>
      </c>
      <c r="C1900" s="296" t="inlineStr">
        <is>
          <t>T-208</t>
        </is>
      </c>
      <c r="D1900" s="349" t="inlineStr">
        <is>
          <t>PI 271</t>
        </is>
      </c>
      <c r="E1900" s="349" t="inlineStr">
        <is>
          <t>PI 269</t>
        </is>
      </c>
      <c r="F1900" s="349" t="n">
        <v>1</v>
      </c>
      <c r="G1900" s="349" t="inlineStr">
        <is>
          <t>200</t>
        </is>
      </c>
      <c r="H1900" s="349" t="inlineStr">
        <is>
          <t>Tubo PVC</t>
        </is>
      </c>
      <c r="I1900" s="345" t="n">
        <v>0.6</v>
      </c>
      <c r="J1900" s="349" t="n">
        <v>0.48</v>
      </c>
      <c r="K1900" s="349" t="n">
        <v>0.9062</v>
      </c>
      <c r="L1900" s="349" t="inlineStr">
        <is>
          <t>PENDENTE</t>
        </is>
      </c>
    </row>
    <row r="1901" ht="15" customHeight="1" s="290">
      <c r="A1901" s="295" t="inlineStr">
        <is>
          <t>TETEU</t>
        </is>
      </c>
      <c r="B1901" s="295" t="inlineStr">
        <is>
          <t>ESGOTO</t>
        </is>
      </c>
      <c r="C1901" s="295" t="inlineStr">
        <is>
          <t>T-209</t>
        </is>
      </c>
      <c r="D1901" s="334" t="inlineStr">
        <is>
          <t>PI 267</t>
        </is>
      </c>
      <c r="E1901" s="334" t="inlineStr">
        <is>
          <t>PI 266</t>
        </is>
      </c>
      <c r="F1901" s="334" t="n">
        <v>1</v>
      </c>
      <c r="G1901" s="334" t="inlineStr">
        <is>
          <t>200</t>
        </is>
      </c>
      <c r="H1901" s="334" t="inlineStr">
        <is>
          <t>Tubo PVC</t>
        </is>
      </c>
      <c r="I1901" s="340" t="n">
        <v>0.6</v>
      </c>
      <c r="J1901" s="334" t="n">
        <v>0.48</v>
      </c>
      <c r="K1901" s="334" t="n">
        <v>2.2765</v>
      </c>
      <c r="L1901" s="334" t="inlineStr">
        <is>
          <t>PENDENTE</t>
        </is>
      </c>
    </row>
    <row r="1902" ht="15" customHeight="1" s="290">
      <c r="A1902" s="296" t="inlineStr">
        <is>
          <t>TETEU</t>
        </is>
      </c>
      <c r="B1902" s="296" t="inlineStr">
        <is>
          <t>ESGOTO</t>
        </is>
      </c>
      <c r="C1902" s="296" t="inlineStr">
        <is>
          <t>T-210</t>
        </is>
      </c>
      <c r="D1902" s="349" t="inlineStr">
        <is>
          <t>PI 264</t>
        </is>
      </c>
      <c r="E1902" s="349" t="inlineStr">
        <is>
          <t>PI 262</t>
        </is>
      </c>
      <c r="F1902" s="349" t="n">
        <v>1</v>
      </c>
      <c r="G1902" s="349" t="inlineStr">
        <is>
          <t>200</t>
        </is>
      </c>
      <c r="H1902" s="349" t="inlineStr">
        <is>
          <t>Tubo PVC</t>
        </is>
      </c>
      <c r="I1902" s="345" t="n">
        <v>0.59</v>
      </c>
      <c r="J1902" s="349" t="n">
        <v>0.47</v>
      </c>
      <c r="K1902" s="349" t="n">
        <v>0.0383</v>
      </c>
      <c r="L1902" s="349" t="inlineStr">
        <is>
          <t>PENDENTE</t>
        </is>
      </c>
    </row>
    <row r="1903" ht="15" customHeight="1" s="290">
      <c r="A1903" s="295" t="inlineStr">
        <is>
          <t>TETEU</t>
        </is>
      </c>
      <c r="B1903" s="295" t="inlineStr">
        <is>
          <t>ESGOTO</t>
        </is>
      </c>
      <c r="C1903" s="295" t="inlineStr">
        <is>
          <t>T-211</t>
        </is>
      </c>
      <c r="D1903" s="334" t="inlineStr">
        <is>
          <t>PI 263</t>
        </is>
      </c>
      <c r="E1903" s="334" t="inlineStr">
        <is>
          <t>PI 262</t>
        </is>
      </c>
      <c r="F1903" s="334" t="n">
        <v>1</v>
      </c>
      <c r="G1903" s="334" t="inlineStr">
        <is>
          <t>200</t>
        </is>
      </c>
      <c r="H1903" s="334" t="inlineStr">
        <is>
          <t>Tubo PVC</t>
        </is>
      </c>
      <c r="I1903" s="340" t="n">
        <v>0.6</v>
      </c>
      <c r="J1903" s="334" t="n">
        <v>0.48</v>
      </c>
      <c r="K1903" s="334" t="n">
        <v>0.6686</v>
      </c>
      <c r="L1903" s="334" t="inlineStr">
        <is>
          <t>PENDENTE</t>
        </is>
      </c>
    </row>
    <row r="1904" ht="15" customHeight="1" s="290">
      <c r="A1904" s="296" t="inlineStr">
        <is>
          <t>TETEU</t>
        </is>
      </c>
      <c r="B1904" s="296" t="inlineStr">
        <is>
          <t>ESGOTO</t>
        </is>
      </c>
      <c r="C1904" s="296" t="inlineStr">
        <is>
          <t>T-212</t>
        </is>
      </c>
      <c r="D1904" s="349" t="inlineStr">
        <is>
          <t>PI 262</t>
        </is>
      </c>
      <c r="E1904" s="349" t="inlineStr">
        <is>
          <t>PI 261</t>
        </is>
      </c>
      <c r="F1904" s="349" t="n">
        <v>1</v>
      </c>
      <c r="G1904" s="349" t="inlineStr">
        <is>
          <t>200</t>
        </is>
      </c>
      <c r="H1904" s="349" t="inlineStr">
        <is>
          <t>Tubo PVC</t>
        </is>
      </c>
      <c r="I1904" s="345" t="n">
        <v>0.6</v>
      </c>
      <c r="J1904" s="349" t="n">
        <v>0.48</v>
      </c>
      <c r="K1904" s="349" t="n">
        <v>0.8396</v>
      </c>
      <c r="L1904" s="349" t="inlineStr">
        <is>
          <t>PENDENTE</t>
        </is>
      </c>
    </row>
    <row r="1905" ht="15" customHeight="1" s="290">
      <c r="A1905" s="295" t="inlineStr">
        <is>
          <t>TETEU</t>
        </is>
      </c>
      <c r="B1905" s="295" t="inlineStr">
        <is>
          <t>ESGOTO</t>
        </is>
      </c>
      <c r="C1905" s="295" t="inlineStr">
        <is>
          <t>T-213</t>
        </is>
      </c>
      <c r="D1905" s="334" t="inlineStr">
        <is>
          <t>PI 261</t>
        </is>
      </c>
      <c r="E1905" s="334" t="inlineStr">
        <is>
          <t>PI 260</t>
        </is>
      </c>
      <c r="F1905" s="334" t="n">
        <v>1</v>
      </c>
      <c r="G1905" s="334" t="inlineStr">
        <is>
          <t>200</t>
        </is>
      </c>
      <c r="H1905" s="334" t="inlineStr">
        <is>
          <t>Tubo PVC</t>
        </is>
      </c>
      <c r="I1905" s="340" t="n">
        <v>0.6</v>
      </c>
      <c r="J1905" s="334" t="n">
        <v>0.48</v>
      </c>
      <c r="K1905" s="334" t="n">
        <v>0.8081</v>
      </c>
      <c r="L1905" s="334" t="inlineStr">
        <is>
          <t>PENDENTE</t>
        </is>
      </c>
    </row>
    <row r="1906" ht="15" customHeight="1" s="290">
      <c r="A1906" s="296" t="inlineStr">
        <is>
          <t>TETEU</t>
        </is>
      </c>
      <c r="B1906" s="296" t="inlineStr">
        <is>
          <t>ESGOTO</t>
        </is>
      </c>
      <c r="C1906" s="296" t="inlineStr">
        <is>
          <t>T-214</t>
        </is>
      </c>
      <c r="D1906" s="349" t="inlineStr">
        <is>
          <t>PI 124</t>
        </is>
      </c>
      <c r="E1906" s="349" t="inlineStr">
        <is>
          <t>PI 259</t>
        </is>
      </c>
      <c r="F1906" s="349" t="n">
        <v>1</v>
      </c>
      <c r="G1906" s="349" t="inlineStr">
        <is>
          <t>200</t>
        </is>
      </c>
      <c r="H1906" s="349" t="inlineStr">
        <is>
          <t>Tubo PVC</t>
        </is>
      </c>
      <c r="I1906" s="345" t="n">
        <v>0.6</v>
      </c>
      <c r="J1906" s="349" t="n">
        <v>0.48</v>
      </c>
      <c r="K1906" s="349" t="n">
        <v>1.1722</v>
      </c>
      <c r="L1906" s="349" t="inlineStr">
        <is>
          <t>PENDENTE</t>
        </is>
      </c>
    </row>
    <row r="1907" ht="15" customHeight="1" s="290">
      <c r="A1907" s="295" t="inlineStr">
        <is>
          <t>TETEU</t>
        </is>
      </c>
      <c r="B1907" s="295" t="inlineStr">
        <is>
          <t>ESGOTO</t>
        </is>
      </c>
      <c r="C1907" s="295" t="inlineStr">
        <is>
          <t>T-215</t>
        </is>
      </c>
      <c r="D1907" s="334" t="inlineStr">
        <is>
          <t>PI 259</t>
        </is>
      </c>
      <c r="E1907" s="334" t="inlineStr">
        <is>
          <t>PI 258</t>
        </is>
      </c>
      <c r="F1907" s="334" t="n">
        <v>1</v>
      </c>
      <c r="G1907" s="334" t="inlineStr">
        <is>
          <t>200</t>
        </is>
      </c>
      <c r="H1907" s="334" t="inlineStr">
        <is>
          <t>Tubo PVC</t>
        </is>
      </c>
      <c r="I1907" s="340" t="n">
        <v>0.6</v>
      </c>
      <c r="J1907" s="334" t="n">
        <v>0.48</v>
      </c>
      <c r="K1907" s="334" t="n">
        <v>1.8278</v>
      </c>
      <c r="L1907" s="334" t="inlineStr">
        <is>
          <t>PENDENTE</t>
        </is>
      </c>
    </row>
    <row r="1908" ht="15" customHeight="1" s="290">
      <c r="A1908" s="296" t="inlineStr">
        <is>
          <t>TETEU</t>
        </is>
      </c>
      <c r="B1908" s="296" t="inlineStr">
        <is>
          <t>ESGOTO</t>
        </is>
      </c>
      <c r="C1908" s="296" t="inlineStr">
        <is>
          <t>T-216</t>
        </is>
      </c>
      <c r="D1908" s="349" t="inlineStr">
        <is>
          <t>PI 258</t>
        </is>
      </c>
      <c r="E1908" s="349" t="inlineStr">
        <is>
          <t>PI 257</t>
        </is>
      </c>
      <c r="F1908" s="349" t="n">
        <v>1</v>
      </c>
      <c r="G1908" s="349" t="inlineStr">
        <is>
          <t>200</t>
        </is>
      </c>
      <c r="H1908" s="349" t="inlineStr">
        <is>
          <t>Tubo PVC</t>
        </is>
      </c>
      <c r="I1908" s="345" t="n">
        <v>0.6</v>
      </c>
      <c r="J1908" s="349" t="n">
        <v>0.48</v>
      </c>
      <c r="K1908" s="349" t="n">
        <v>1.8209</v>
      </c>
      <c r="L1908" s="349" t="inlineStr">
        <is>
          <t>PENDENTE</t>
        </is>
      </c>
    </row>
    <row r="1909" ht="15" customHeight="1" s="290">
      <c r="A1909" s="295" t="inlineStr">
        <is>
          <t>TETEU</t>
        </is>
      </c>
      <c r="B1909" s="295" t="inlineStr">
        <is>
          <t>ESGOTO</t>
        </is>
      </c>
      <c r="C1909" s="295" t="inlineStr">
        <is>
          <t>T-217</t>
        </is>
      </c>
      <c r="D1909" s="334" t="inlineStr">
        <is>
          <t>PI 254</t>
        </is>
      </c>
      <c r="E1909" s="334" t="inlineStr">
        <is>
          <t>PI 255</t>
        </is>
      </c>
      <c r="F1909" s="334" t="n">
        <v>1</v>
      </c>
      <c r="G1909" s="334" t="inlineStr">
        <is>
          <t>200</t>
        </is>
      </c>
      <c r="H1909" s="334" t="inlineStr">
        <is>
          <t>Tubo PVC</t>
        </is>
      </c>
      <c r="I1909" s="340" t="n">
        <v>0.74</v>
      </c>
      <c r="J1909" s="334" t="n">
        <v>0.59</v>
      </c>
      <c r="K1909" s="334" t="n">
        <v>1.534</v>
      </c>
      <c r="L1909" s="334" t="inlineStr">
        <is>
          <t>PENDENTE</t>
        </is>
      </c>
    </row>
    <row r="1910" ht="15" customHeight="1" s="290">
      <c r="A1910" s="296" t="inlineStr">
        <is>
          <t>TETEU</t>
        </is>
      </c>
      <c r="B1910" s="296" t="inlineStr">
        <is>
          <t>ESGOTO</t>
        </is>
      </c>
      <c r="C1910" s="296" t="inlineStr">
        <is>
          <t>T-218</t>
        </is>
      </c>
      <c r="D1910" s="349" t="inlineStr">
        <is>
          <t>PI 253</t>
        </is>
      </c>
      <c r="E1910" s="349" t="inlineStr">
        <is>
          <t>PI 254</t>
        </is>
      </c>
      <c r="F1910" s="349" t="n">
        <v>1</v>
      </c>
      <c r="G1910" s="349" t="inlineStr">
        <is>
          <t>200</t>
        </is>
      </c>
      <c r="H1910" s="349" t="inlineStr">
        <is>
          <t>Tubo PVC</t>
        </is>
      </c>
      <c r="I1910" s="345" t="n">
        <v>0.74</v>
      </c>
      <c r="J1910" s="349" t="n">
        <v>0.59</v>
      </c>
      <c r="K1910" s="349" t="n">
        <v>0.0455</v>
      </c>
      <c r="L1910" s="349" t="inlineStr">
        <is>
          <t>PENDENTE</t>
        </is>
      </c>
    </row>
    <row r="1911" ht="15" customHeight="1" s="290">
      <c r="A1911" s="295" t="inlineStr">
        <is>
          <t>TETEU</t>
        </is>
      </c>
      <c r="B1911" s="295" t="inlineStr">
        <is>
          <t>ESGOTO</t>
        </is>
      </c>
      <c r="C1911" s="295" t="inlineStr">
        <is>
          <t>T-219</t>
        </is>
      </c>
      <c r="D1911" s="334" t="inlineStr">
        <is>
          <t>PI 252</t>
        </is>
      </c>
      <c r="E1911" s="334" t="inlineStr">
        <is>
          <t>PI 253</t>
        </is>
      </c>
      <c r="F1911" s="334" t="n">
        <v>1</v>
      </c>
      <c r="G1911" s="334" t="inlineStr">
        <is>
          <t>200</t>
        </is>
      </c>
      <c r="H1911" s="334" t="inlineStr">
        <is>
          <t>Tubo PVC</t>
        </is>
      </c>
      <c r="I1911" s="340" t="n">
        <v>0.6</v>
      </c>
      <c r="J1911" s="334" t="n">
        <v>0.48</v>
      </c>
      <c r="K1911" s="334" t="n">
        <v>4.1836</v>
      </c>
      <c r="L1911" s="334" t="inlineStr">
        <is>
          <t>PENDENTE</t>
        </is>
      </c>
    </row>
    <row r="1912" ht="15" customHeight="1" s="290">
      <c r="A1912" s="296" t="inlineStr">
        <is>
          <t>TETEU</t>
        </is>
      </c>
      <c r="B1912" s="296" t="inlineStr">
        <is>
          <t>ESGOTO</t>
        </is>
      </c>
      <c r="C1912" s="296" t="inlineStr">
        <is>
          <t>T-220</t>
        </is>
      </c>
      <c r="D1912" s="349" t="inlineStr">
        <is>
          <t>PI 250</t>
        </is>
      </c>
      <c r="E1912" s="349" t="inlineStr">
        <is>
          <t>PI 251</t>
        </is>
      </c>
      <c r="F1912" s="349" t="n">
        <v>1</v>
      </c>
      <c r="G1912" s="349" t="inlineStr">
        <is>
          <t>200</t>
        </is>
      </c>
      <c r="H1912" s="349" t="inlineStr">
        <is>
          <t>Tubo PVC</t>
        </is>
      </c>
      <c r="I1912" s="345" t="n">
        <v>0.6</v>
      </c>
      <c r="J1912" s="349" t="n">
        <v>0.48</v>
      </c>
      <c r="K1912" s="349" t="n">
        <v>1.7457</v>
      </c>
      <c r="L1912" s="349" t="inlineStr">
        <is>
          <t>PENDENTE</t>
        </is>
      </c>
    </row>
    <row r="1913" ht="15" customHeight="1" s="290">
      <c r="A1913" s="295" t="inlineStr">
        <is>
          <t>TETEU</t>
        </is>
      </c>
      <c r="B1913" s="295" t="inlineStr">
        <is>
          <t>ESGOTO</t>
        </is>
      </c>
      <c r="C1913" s="295" t="inlineStr">
        <is>
          <t>T-221</t>
        </is>
      </c>
      <c r="D1913" s="334" t="inlineStr">
        <is>
          <t>PI 113</t>
        </is>
      </c>
      <c r="E1913" s="334" t="inlineStr">
        <is>
          <t>PI 249</t>
        </is>
      </c>
      <c r="F1913" s="334" t="n">
        <v>1</v>
      </c>
      <c r="G1913" s="334" t="inlineStr">
        <is>
          <t>200</t>
        </is>
      </c>
      <c r="H1913" s="334" t="inlineStr">
        <is>
          <t>Tubo PVC</t>
        </is>
      </c>
      <c r="I1913" s="340" t="n">
        <v>0.5</v>
      </c>
      <c r="J1913" s="334" t="n">
        <v>0.4</v>
      </c>
      <c r="K1913" s="334" t="n">
        <v>1.2306</v>
      </c>
      <c r="L1913" s="334" t="inlineStr">
        <is>
          <t>PENDENTE</t>
        </is>
      </c>
    </row>
    <row r="1914" ht="15" customHeight="1" s="290">
      <c r="A1914" s="296" t="inlineStr">
        <is>
          <t>TETEU</t>
        </is>
      </c>
      <c r="B1914" s="296" t="inlineStr">
        <is>
          <t>ESGOTO</t>
        </is>
      </c>
      <c r="C1914" s="296" t="inlineStr">
        <is>
          <t>T-222</t>
        </is>
      </c>
      <c r="D1914" s="349" t="inlineStr">
        <is>
          <t>PI 249</t>
        </is>
      </c>
      <c r="E1914" s="349" t="inlineStr">
        <is>
          <t>PI 114</t>
        </is>
      </c>
      <c r="F1914" s="349" t="n">
        <v>1</v>
      </c>
      <c r="G1914" s="349" t="inlineStr">
        <is>
          <t>200</t>
        </is>
      </c>
      <c r="H1914" s="349" t="inlineStr">
        <is>
          <t>Tubo PVC</t>
        </is>
      </c>
      <c r="I1914" s="345" t="n">
        <v>1.1</v>
      </c>
      <c r="J1914" s="349" t="n">
        <v>0.88</v>
      </c>
      <c r="K1914" s="349" t="n">
        <v>0.0346</v>
      </c>
      <c r="L1914" s="349" t="inlineStr">
        <is>
          <t>PENDENTE</t>
        </is>
      </c>
    </row>
    <row r="1915" ht="15" customHeight="1" s="290">
      <c r="A1915" s="295" t="inlineStr">
        <is>
          <t>TETEU</t>
        </is>
      </c>
      <c r="B1915" s="295" t="inlineStr">
        <is>
          <t>ESGOTO</t>
        </is>
      </c>
      <c r="C1915" s="295" t="inlineStr">
        <is>
          <t>T-223</t>
        </is>
      </c>
      <c r="D1915" s="334" t="inlineStr">
        <is>
          <t>PI 231</t>
        </is>
      </c>
      <c r="E1915" s="334" t="inlineStr">
        <is>
          <t>PI 248</t>
        </is>
      </c>
      <c r="F1915" s="334" t="n">
        <v>1</v>
      </c>
      <c r="G1915" s="334" t="inlineStr">
        <is>
          <t>200</t>
        </is>
      </c>
      <c r="H1915" s="334" t="inlineStr">
        <is>
          <t>Tubo PVC</t>
        </is>
      </c>
      <c r="I1915" s="340" t="n">
        <v>1.28</v>
      </c>
      <c r="J1915" s="334" t="n">
        <v>1.02</v>
      </c>
      <c r="K1915" s="334" t="n">
        <v>0.0487</v>
      </c>
      <c r="L1915" s="334" t="inlineStr">
        <is>
          <t>PENDENTE</t>
        </is>
      </c>
    </row>
    <row r="1916" ht="15" customHeight="1" s="290">
      <c r="A1916" s="296" t="inlineStr">
        <is>
          <t>TETEU</t>
        </is>
      </c>
      <c r="B1916" s="296" t="inlineStr">
        <is>
          <t>ESGOTO</t>
        </is>
      </c>
      <c r="C1916" s="296" t="inlineStr">
        <is>
          <t>T-224</t>
        </is>
      </c>
      <c r="D1916" s="349" t="inlineStr">
        <is>
          <t>PI 230</t>
        </is>
      </c>
      <c r="E1916" s="349" t="inlineStr">
        <is>
          <t>PI 231</t>
        </is>
      </c>
      <c r="F1916" s="349" t="n">
        <v>1</v>
      </c>
      <c r="G1916" s="349" t="inlineStr">
        <is>
          <t>200</t>
        </is>
      </c>
      <c r="H1916" s="349" t="inlineStr">
        <is>
          <t>Tubo PVC</t>
        </is>
      </c>
      <c r="I1916" s="345" t="n">
        <v>0.7</v>
      </c>
      <c r="J1916" s="349" t="n">
        <v>0.5600000000000001</v>
      </c>
      <c r="K1916" s="349" t="n">
        <v>1.2384</v>
      </c>
      <c r="L1916" s="349" t="inlineStr">
        <is>
          <t>PENDENTE</t>
        </is>
      </c>
    </row>
    <row r="1917" ht="15" customHeight="1" s="290">
      <c r="A1917" s="295" t="inlineStr">
        <is>
          <t>TETEU</t>
        </is>
      </c>
      <c r="B1917" s="295" t="inlineStr">
        <is>
          <t>ESGOTO</t>
        </is>
      </c>
      <c r="C1917" s="295" t="inlineStr">
        <is>
          <t>T-225</t>
        </is>
      </c>
      <c r="D1917" s="334" t="inlineStr">
        <is>
          <t>PI 229</t>
        </is>
      </c>
      <c r="E1917" s="334" t="inlineStr">
        <is>
          <t>PI 230</t>
        </is>
      </c>
      <c r="F1917" s="334" t="n">
        <v>1</v>
      </c>
      <c r="G1917" s="334" t="inlineStr">
        <is>
          <t>200</t>
        </is>
      </c>
      <c r="H1917" s="334" t="inlineStr">
        <is>
          <t>Tubo PVC</t>
        </is>
      </c>
      <c r="I1917" s="340" t="n">
        <v>0.7</v>
      </c>
      <c r="J1917" s="334" t="n">
        <v>0.5600000000000001</v>
      </c>
      <c r="K1917" s="334" t="n">
        <v>0.0364</v>
      </c>
      <c r="L1917" s="334" t="inlineStr">
        <is>
          <t>PENDENTE</t>
        </is>
      </c>
    </row>
    <row r="1918" ht="15" customHeight="1" s="290">
      <c r="A1918" s="296" t="inlineStr">
        <is>
          <t>TETEU</t>
        </is>
      </c>
      <c r="B1918" s="296" t="inlineStr">
        <is>
          <t>ESGOTO</t>
        </is>
      </c>
      <c r="C1918" s="296" t="inlineStr">
        <is>
          <t>T-226</t>
        </is>
      </c>
      <c r="D1918" s="349" t="inlineStr">
        <is>
          <t>PI 228</t>
        </is>
      </c>
      <c r="E1918" s="349" t="inlineStr">
        <is>
          <t>PI 229</t>
        </is>
      </c>
      <c r="F1918" s="349" t="n">
        <v>1</v>
      </c>
      <c r="G1918" s="349" t="inlineStr">
        <is>
          <t>200</t>
        </is>
      </c>
      <c r="H1918" s="349" t="inlineStr">
        <is>
          <t>Tubo PVC</t>
        </is>
      </c>
      <c r="I1918" s="345" t="n">
        <v>0.6</v>
      </c>
      <c r="J1918" s="349" t="n">
        <v>0.48</v>
      </c>
      <c r="K1918" s="349" t="n">
        <v>2.7183</v>
      </c>
      <c r="L1918" s="349" t="inlineStr">
        <is>
          <t>PENDENTE</t>
        </is>
      </c>
    </row>
    <row r="1919" ht="15" customHeight="1" s="290">
      <c r="A1919" s="295" t="inlineStr">
        <is>
          <t>TETEU</t>
        </is>
      </c>
      <c r="B1919" s="295" t="inlineStr">
        <is>
          <t>ESGOTO</t>
        </is>
      </c>
      <c r="C1919" s="295" t="inlineStr">
        <is>
          <t>T-227</t>
        </is>
      </c>
      <c r="D1919" s="334" t="inlineStr">
        <is>
          <t>PI 227</t>
        </is>
      </c>
      <c r="E1919" s="334" t="inlineStr">
        <is>
          <t>PI 226</t>
        </is>
      </c>
      <c r="F1919" s="334" t="n">
        <v>1</v>
      </c>
      <c r="G1919" s="334" t="inlineStr">
        <is>
          <t>200</t>
        </is>
      </c>
      <c r="H1919" s="334" t="inlineStr">
        <is>
          <t>Tubo PVC</t>
        </is>
      </c>
      <c r="I1919" s="340" t="n">
        <v>0.6</v>
      </c>
      <c r="J1919" s="334" t="n">
        <v>0.48</v>
      </c>
      <c r="K1919" s="334" t="n">
        <v>2.2945</v>
      </c>
      <c r="L1919" s="334" t="inlineStr">
        <is>
          <t>PENDENTE</t>
        </is>
      </c>
    </row>
    <row r="1920" ht="15" customHeight="1" s="290">
      <c r="A1920" s="296" t="inlineStr">
        <is>
          <t>TETEU</t>
        </is>
      </c>
      <c r="B1920" s="296" t="inlineStr">
        <is>
          <t>ESGOTO</t>
        </is>
      </c>
      <c r="C1920" s="296" t="inlineStr">
        <is>
          <t>T-228</t>
        </is>
      </c>
      <c r="D1920" s="349" t="inlineStr">
        <is>
          <t>PI 226</t>
        </is>
      </c>
      <c r="E1920" s="349" t="inlineStr">
        <is>
          <t>PI 225</t>
        </is>
      </c>
      <c r="F1920" s="349" t="n">
        <v>1</v>
      </c>
      <c r="G1920" s="349" t="inlineStr">
        <is>
          <t>200</t>
        </is>
      </c>
      <c r="H1920" s="349" t="inlineStr">
        <is>
          <t>Tubo PVC</t>
        </is>
      </c>
      <c r="I1920" s="345" t="n">
        <v>0.6</v>
      </c>
      <c r="J1920" s="349" t="n">
        <v>0.48</v>
      </c>
      <c r="K1920" s="349" t="n">
        <v>2.6006</v>
      </c>
      <c r="L1920" s="349" t="inlineStr">
        <is>
          <t>PENDENTE</t>
        </is>
      </c>
    </row>
    <row r="1921" ht="15" customHeight="1" s="290">
      <c r="A1921" s="295" t="inlineStr">
        <is>
          <t>TETEU</t>
        </is>
      </c>
      <c r="B1921" s="295" t="inlineStr">
        <is>
          <t>ESGOTO</t>
        </is>
      </c>
      <c r="C1921" s="295" t="inlineStr">
        <is>
          <t>T-229</t>
        </is>
      </c>
      <c r="D1921" s="334" t="inlineStr">
        <is>
          <t>PI 246</t>
        </is>
      </c>
      <c r="E1921" s="334" t="inlineStr">
        <is>
          <t>PI 245</t>
        </is>
      </c>
      <c r="F1921" s="334" t="n">
        <v>1</v>
      </c>
      <c r="G1921" s="334" t="inlineStr">
        <is>
          <t>200</t>
        </is>
      </c>
      <c r="H1921" s="334" t="inlineStr">
        <is>
          <t>Tubo PVC</t>
        </is>
      </c>
      <c r="I1921" s="340" t="n">
        <v>0.6</v>
      </c>
      <c r="J1921" s="334" t="n">
        <v>0.48</v>
      </c>
      <c r="K1921" s="334" t="n">
        <v>4.7746</v>
      </c>
      <c r="L1921" s="334" t="inlineStr">
        <is>
          <t>PENDENTE</t>
        </is>
      </c>
    </row>
    <row r="1922" ht="15" customHeight="1" s="290">
      <c r="A1922" s="296" t="inlineStr">
        <is>
          <t>TETEU</t>
        </is>
      </c>
      <c r="B1922" s="296" t="inlineStr">
        <is>
          <t>ESGOTO</t>
        </is>
      </c>
      <c r="C1922" s="296" t="inlineStr">
        <is>
          <t>T-230</t>
        </is>
      </c>
      <c r="D1922" s="349" t="inlineStr">
        <is>
          <t>PI 245</t>
        </is>
      </c>
      <c r="E1922" s="349" t="inlineStr">
        <is>
          <t>PI 244</t>
        </is>
      </c>
      <c r="F1922" s="349" t="n">
        <v>1</v>
      </c>
      <c r="G1922" s="349" t="inlineStr">
        <is>
          <t>200</t>
        </is>
      </c>
      <c r="H1922" s="349" t="inlineStr">
        <is>
          <t>Tubo PVC</t>
        </is>
      </c>
      <c r="I1922" s="345" t="n">
        <v>0.6</v>
      </c>
      <c r="J1922" s="349" t="n">
        <v>0.48</v>
      </c>
      <c r="K1922" s="349" t="n">
        <v>3.128</v>
      </c>
      <c r="L1922" s="349" t="inlineStr">
        <is>
          <t>PENDENTE</t>
        </is>
      </c>
    </row>
    <row r="1923" ht="15" customHeight="1" s="290">
      <c r="A1923" s="295" t="inlineStr">
        <is>
          <t>TETEU</t>
        </is>
      </c>
      <c r="B1923" s="295" t="inlineStr">
        <is>
          <t>ESGOTO</t>
        </is>
      </c>
      <c r="C1923" s="295" t="inlineStr">
        <is>
          <t>T-231</t>
        </is>
      </c>
      <c r="D1923" s="334" t="inlineStr">
        <is>
          <t>PI 244</t>
        </is>
      </c>
      <c r="E1923" s="334" t="inlineStr">
        <is>
          <t>PI 243</t>
        </is>
      </c>
      <c r="F1923" s="334" t="n">
        <v>1</v>
      </c>
      <c r="G1923" s="334" t="inlineStr">
        <is>
          <t>200</t>
        </is>
      </c>
      <c r="H1923" s="334" t="inlineStr">
        <is>
          <t>Tubo PVC</t>
        </is>
      </c>
      <c r="I1923" s="340" t="n">
        <v>0.6</v>
      </c>
      <c r="J1923" s="334" t="n">
        <v>0.48</v>
      </c>
      <c r="K1923" s="334" t="n">
        <v>2.4415</v>
      </c>
      <c r="L1923" s="334" t="inlineStr">
        <is>
          <t>PENDENTE</t>
        </is>
      </c>
    </row>
    <row r="1924" ht="15" customHeight="1" s="290">
      <c r="A1924" s="296" t="inlineStr">
        <is>
          <t>TETEU</t>
        </is>
      </c>
      <c r="B1924" s="296" t="inlineStr">
        <is>
          <t>ESGOTO</t>
        </is>
      </c>
      <c r="C1924" s="296" t="inlineStr">
        <is>
          <t>T-232</t>
        </is>
      </c>
      <c r="D1924" s="349" t="inlineStr">
        <is>
          <t>PI 243</t>
        </is>
      </c>
      <c r="E1924" s="349" t="inlineStr">
        <is>
          <t>PI 242</t>
        </is>
      </c>
      <c r="F1924" s="349" t="n">
        <v>1</v>
      </c>
      <c r="G1924" s="349" t="inlineStr">
        <is>
          <t>200</t>
        </is>
      </c>
      <c r="H1924" s="349" t="inlineStr">
        <is>
          <t>Tubo PVC</t>
        </is>
      </c>
      <c r="I1924" s="345" t="n">
        <v>0.57</v>
      </c>
      <c r="J1924" s="349" t="n">
        <v>0.45</v>
      </c>
      <c r="K1924" s="349" t="n">
        <v>2.7664</v>
      </c>
      <c r="L1924" s="349" t="inlineStr">
        <is>
          <t>PENDENTE</t>
        </is>
      </c>
    </row>
    <row r="1925" ht="15" customHeight="1" s="290">
      <c r="A1925" s="295" t="inlineStr">
        <is>
          <t>TETEU</t>
        </is>
      </c>
      <c r="B1925" s="295" t="inlineStr">
        <is>
          <t>ESGOTO</t>
        </is>
      </c>
      <c r="C1925" s="295" t="inlineStr">
        <is>
          <t>T-233</t>
        </is>
      </c>
      <c r="D1925" s="334" t="inlineStr">
        <is>
          <t>PI 242</t>
        </is>
      </c>
      <c r="E1925" s="334" t="inlineStr">
        <is>
          <t>PI 241</t>
        </is>
      </c>
      <c r="F1925" s="334" t="n">
        <v>1</v>
      </c>
      <c r="G1925" s="334" t="inlineStr">
        <is>
          <t>200</t>
        </is>
      </c>
      <c r="H1925" s="334" t="inlineStr">
        <is>
          <t>Tubo PVC</t>
        </is>
      </c>
      <c r="I1925" s="340" t="n">
        <v>0.57</v>
      </c>
      <c r="J1925" s="334" t="n">
        <v>0.45</v>
      </c>
      <c r="K1925" s="334" t="n">
        <v>0.035</v>
      </c>
      <c r="L1925" s="334" t="inlineStr">
        <is>
          <t>PENDENTE</t>
        </is>
      </c>
    </row>
    <row r="1926" ht="15" customHeight="1" s="290">
      <c r="A1926" s="296" t="inlineStr">
        <is>
          <t>TETEU</t>
        </is>
      </c>
      <c r="B1926" s="296" t="inlineStr">
        <is>
          <t>ESGOTO</t>
        </is>
      </c>
      <c r="C1926" s="296" t="inlineStr">
        <is>
          <t>T-234</t>
        </is>
      </c>
      <c r="D1926" s="349" t="inlineStr">
        <is>
          <t>PI 241</t>
        </is>
      </c>
      <c r="E1926" s="349" t="inlineStr">
        <is>
          <t>PI 240</t>
        </is>
      </c>
      <c r="F1926" s="349" t="n">
        <v>1</v>
      </c>
      <c r="G1926" s="349" t="inlineStr">
        <is>
          <t>200</t>
        </is>
      </c>
      <c r="H1926" s="349" t="inlineStr">
        <is>
          <t>Tubo PVC</t>
        </is>
      </c>
      <c r="I1926" s="345" t="n">
        <v>0.6</v>
      </c>
      <c r="J1926" s="349" t="n">
        <v>0.48</v>
      </c>
      <c r="K1926" s="349" t="n">
        <v>5.3621</v>
      </c>
      <c r="L1926" s="349" t="inlineStr">
        <is>
          <t>PENDENTE</t>
        </is>
      </c>
    </row>
    <row r="1927" ht="15" customHeight="1" s="290">
      <c r="A1927" s="295" t="inlineStr">
        <is>
          <t>TETEU</t>
        </is>
      </c>
      <c r="B1927" s="295" t="inlineStr">
        <is>
          <t>ESGOTO</t>
        </is>
      </c>
      <c r="C1927" s="295" t="inlineStr">
        <is>
          <t>T-235</t>
        </is>
      </c>
      <c r="D1927" s="334" t="inlineStr">
        <is>
          <t>PI 240</t>
        </is>
      </c>
      <c r="E1927" s="334" t="inlineStr">
        <is>
          <t>PI 239</t>
        </is>
      </c>
      <c r="F1927" s="334" t="n">
        <v>1</v>
      </c>
      <c r="G1927" s="334" t="inlineStr">
        <is>
          <t>200</t>
        </is>
      </c>
      <c r="H1927" s="334" t="inlineStr">
        <is>
          <t>Tubo PVC</t>
        </is>
      </c>
      <c r="I1927" s="340" t="n">
        <v>0.6</v>
      </c>
      <c r="J1927" s="334" t="n">
        <v>0.48</v>
      </c>
      <c r="K1927" s="334" t="n">
        <v>4.8845</v>
      </c>
      <c r="L1927" s="334" t="inlineStr">
        <is>
          <t>PENDENTE</t>
        </is>
      </c>
    </row>
    <row r="1928" ht="15" customHeight="1" s="290">
      <c r="A1928" s="296" t="inlineStr">
        <is>
          <t>TETEU</t>
        </is>
      </c>
      <c r="B1928" s="296" t="inlineStr">
        <is>
          <t>ESGOTO</t>
        </is>
      </c>
      <c r="C1928" s="296" t="inlineStr">
        <is>
          <t>T-236</t>
        </is>
      </c>
      <c r="D1928" s="349" t="inlineStr">
        <is>
          <t>PI 239</t>
        </is>
      </c>
      <c r="E1928" s="349" t="inlineStr">
        <is>
          <t>PI 224</t>
        </is>
      </c>
      <c r="F1928" s="349" t="n">
        <v>1</v>
      </c>
      <c r="G1928" s="349" t="inlineStr">
        <is>
          <t>200</t>
        </is>
      </c>
      <c r="H1928" s="349" t="inlineStr">
        <is>
          <t>Tubo PVC</t>
        </is>
      </c>
      <c r="I1928" s="345" t="n">
        <v>0.6</v>
      </c>
      <c r="J1928" s="349" t="n">
        <v>0.48</v>
      </c>
      <c r="K1928" s="349" t="n">
        <v>6.8612</v>
      </c>
      <c r="L1928" s="349" t="inlineStr">
        <is>
          <t>PENDENTE</t>
        </is>
      </c>
    </row>
    <row r="1929" ht="15" customHeight="1" s="290">
      <c r="A1929" s="295" t="inlineStr">
        <is>
          <t>TETEU</t>
        </is>
      </c>
      <c r="B1929" s="295" t="inlineStr">
        <is>
          <t>ESGOTO</t>
        </is>
      </c>
      <c r="C1929" s="295" t="inlineStr">
        <is>
          <t>T-237</t>
        </is>
      </c>
      <c r="D1929" s="334" t="inlineStr">
        <is>
          <t>PI 238</t>
        </is>
      </c>
      <c r="E1929" s="334" t="inlineStr">
        <is>
          <t>PI 237</t>
        </is>
      </c>
      <c r="F1929" s="334" t="n">
        <v>1</v>
      </c>
      <c r="G1929" s="334" t="inlineStr">
        <is>
          <t>200</t>
        </is>
      </c>
      <c r="H1929" s="334" t="inlineStr">
        <is>
          <t>Tubo PVC</t>
        </is>
      </c>
      <c r="I1929" s="340" t="n">
        <v>0.6</v>
      </c>
      <c r="J1929" s="334" t="n">
        <v>0.48</v>
      </c>
      <c r="K1929" s="334" t="n">
        <v>2.7251</v>
      </c>
      <c r="L1929" s="334" t="inlineStr">
        <is>
          <t>PENDENTE</t>
        </is>
      </c>
    </row>
    <row r="1930" ht="15" customHeight="1" s="290">
      <c r="A1930" s="296" t="inlineStr">
        <is>
          <t>TETEU</t>
        </is>
      </c>
      <c r="B1930" s="296" t="inlineStr">
        <is>
          <t>ESGOTO</t>
        </is>
      </c>
      <c r="C1930" s="296" t="inlineStr">
        <is>
          <t>T-238</t>
        </is>
      </c>
      <c r="D1930" s="349" t="inlineStr">
        <is>
          <t>PI 236</t>
        </is>
      </c>
      <c r="E1930" s="349" t="inlineStr">
        <is>
          <t>PI 235</t>
        </is>
      </c>
      <c r="F1930" s="349" t="n">
        <v>1</v>
      </c>
      <c r="G1930" s="349" t="inlineStr">
        <is>
          <t>200</t>
        </is>
      </c>
      <c r="H1930" s="349" t="inlineStr">
        <is>
          <t>Tubo PVC</t>
        </is>
      </c>
      <c r="I1930" s="345" t="n">
        <v>0.54</v>
      </c>
      <c r="J1930" s="349" t="n">
        <v>0.43</v>
      </c>
      <c r="K1930" s="349" t="n">
        <v>0.054</v>
      </c>
      <c r="L1930" s="349" t="inlineStr">
        <is>
          <t>PENDENTE</t>
        </is>
      </c>
    </row>
    <row r="1931" ht="15" customHeight="1" s="290">
      <c r="A1931" s="295" t="inlineStr">
        <is>
          <t>TETEU</t>
        </is>
      </c>
      <c r="B1931" s="295" t="inlineStr">
        <is>
          <t>ESGOTO</t>
        </is>
      </c>
      <c r="C1931" s="295" t="inlineStr">
        <is>
          <t>T-239</t>
        </is>
      </c>
      <c r="D1931" s="334" t="inlineStr">
        <is>
          <t>PI 234</t>
        </is>
      </c>
      <c r="E1931" s="334" t="inlineStr">
        <is>
          <t>PI 233</t>
        </is>
      </c>
      <c r="F1931" s="334" t="n">
        <v>1</v>
      </c>
      <c r="G1931" s="334" t="inlineStr">
        <is>
          <t>200</t>
        </is>
      </c>
      <c r="H1931" s="334" t="inlineStr">
        <is>
          <t>Tubo PVC</t>
        </is>
      </c>
      <c r="I1931" s="340" t="n">
        <v>0.6</v>
      </c>
      <c r="J1931" s="334" t="n">
        <v>0.48</v>
      </c>
      <c r="K1931" s="334" t="n">
        <v>1.1994</v>
      </c>
      <c r="L1931" s="334" t="inlineStr">
        <is>
          <t>PENDENTE</t>
        </is>
      </c>
    </row>
    <row r="1932" ht="15" customHeight="1" s="290">
      <c r="A1932" s="296" t="inlineStr">
        <is>
          <t>TETEU</t>
        </is>
      </c>
      <c r="B1932" s="296" t="inlineStr">
        <is>
          <t>ESGOTO</t>
        </is>
      </c>
      <c r="C1932" s="296" t="inlineStr">
        <is>
          <t>T-240</t>
        </is>
      </c>
      <c r="D1932" s="349" t="inlineStr">
        <is>
          <t>PI 233</t>
        </is>
      </c>
      <c r="E1932" s="349" t="inlineStr">
        <is>
          <t>PI 232</t>
        </is>
      </c>
      <c r="F1932" s="349" t="n">
        <v>1</v>
      </c>
      <c r="G1932" s="349" t="inlineStr">
        <is>
          <t>200</t>
        </is>
      </c>
      <c r="H1932" s="349" t="inlineStr">
        <is>
          <t>Tubo PVC</t>
        </is>
      </c>
      <c r="I1932" s="345" t="n">
        <v>0.6</v>
      </c>
      <c r="J1932" s="349" t="n">
        <v>0.48</v>
      </c>
      <c r="K1932" s="349" t="n">
        <v>5.0504</v>
      </c>
      <c r="L1932" s="349" t="inlineStr">
        <is>
          <t>PENDENTE</t>
        </is>
      </c>
    </row>
    <row r="1933" ht="15" customHeight="1" s="290">
      <c r="A1933" s="295" t="inlineStr">
        <is>
          <t>TETEU</t>
        </is>
      </c>
      <c r="B1933" s="295" t="inlineStr">
        <is>
          <t>ESGOTO</t>
        </is>
      </c>
      <c r="C1933" s="295" t="inlineStr">
        <is>
          <t>T-241</t>
        </is>
      </c>
      <c r="D1933" s="334" t="inlineStr">
        <is>
          <t>PI 220</t>
        </is>
      </c>
      <c r="E1933" s="334" t="inlineStr">
        <is>
          <t>PI 219</t>
        </is>
      </c>
      <c r="F1933" s="334" t="n">
        <v>1</v>
      </c>
      <c r="G1933" s="334" t="inlineStr">
        <is>
          <t>200</t>
        </is>
      </c>
      <c r="H1933" s="334" t="inlineStr">
        <is>
          <t>Tubo PVC</t>
        </is>
      </c>
      <c r="I1933" s="340" t="n">
        <v>0.6</v>
      </c>
      <c r="J1933" s="334" t="n">
        <v>0.48</v>
      </c>
      <c r="K1933" s="334" t="n">
        <v>3.0018</v>
      </c>
      <c r="L1933" s="334" t="inlineStr">
        <is>
          <t>PENDENTE</t>
        </is>
      </c>
    </row>
    <row r="1934" ht="15" customHeight="1" s="290">
      <c r="A1934" s="296" t="inlineStr">
        <is>
          <t>TETEU</t>
        </is>
      </c>
      <c r="B1934" s="296" t="inlineStr">
        <is>
          <t>ESGOTO</t>
        </is>
      </c>
      <c r="C1934" s="296" t="inlineStr">
        <is>
          <t>T-242</t>
        </is>
      </c>
      <c r="D1934" s="349" t="inlineStr">
        <is>
          <t>PI 219</t>
        </is>
      </c>
      <c r="E1934" s="349" t="inlineStr">
        <is>
          <t>PI 218</t>
        </is>
      </c>
      <c r="F1934" s="349" t="n">
        <v>1</v>
      </c>
      <c r="G1934" s="349" t="inlineStr">
        <is>
          <t>200</t>
        </is>
      </c>
      <c r="H1934" s="349" t="inlineStr">
        <is>
          <t>Tubo PVC</t>
        </is>
      </c>
      <c r="I1934" s="345" t="n">
        <v>0.6</v>
      </c>
      <c r="J1934" s="349" t="n">
        <v>0.48</v>
      </c>
      <c r="K1934" s="349" t="n">
        <v>2.4819</v>
      </c>
      <c r="L1934" s="349" t="inlineStr">
        <is>
          <t>PENDENTE</t>
        </is>
      </c>
    </row>
    <row r="1935" ht="15" customHeight="1" s="290">
      <c r="A1935" s="295" t="inlineStr">
        <is>
          <t>TETEU</t>
        </is>
      </c>
      <c r="B1935" s="295" t="inlineStr">
        <is>
          <t>ESGOTO</t>
        </is>
      </c>
      <c r="C1935" s="295" t="inlineStr">
        <is>
          <t>T-243</t>
        </is>
      </c>
      <c r="D1935" s="334" t="inlineStr">
        <is>
          <t>PI 218</t>
        </is>
      </c>
      <c r="E1935" s="334" t="inlineStr">
        <is>
          <t>PI 217</t>
        </is>
      </c>
      <c r="F1935" s="334" t="n">
        <v>1</v>
      </c>
      <c r="G1935" s="334" t="inlineStr">
        <is>
          <t>200</t>
        </is>
      </c>
      <c r="H1935" s="334" t="inlineStr">
        <is>
          <t>Tubo PVC</t>
        </is>
      </c>
      <c r="I1935" s="340" t="n">
        <v>0.6</v>
      </c>
      <c r="J1935" s="334" t="n">
        <v>0.48</v>
      </c>
      <c r="K1935" s="334" t="n">
        <v>2.2724</v>
      </c>
      <c r="L1935" s="334" t="inlineStr">
        <is>
          <t>PENDENTE</t>
        </is>
      </c>
    </row>
    <row r="1936" ht="15" customHeight="1" s="290">
      <c r="A1936" s="296" t="inlineStr">
        <is>
          <t>TETEU</t>
        </is>
      </c>
      <c r="B1936" s="296" t="inlineStr">
        <is>
          <t>ESGOTO</t>
        </is>
      </c>
      <c r="C1936" s="296" t="inlineStr">
        <is>
          <t>T-244</t>
        </is>
      </c>
      <c r="D1936" s="349" t="inlineStr">
        <is>
          <t>PI 217</t>
        </is>
      </c>
      <c r="E1936" s="349" t="inlineStr">
        <is>
          <t>PI 216</t>
        </is>
      </c>
      <c r="F1936" s="349" t="n">
        <v>1</v>
      </c>
      <c r="G1936" s="349" t="inlineStr">
        <is>
          <t>200</t>
        </is>
      </c>
      <c r="H1936" s="349" t="inlineStr">
        <is>
          <t>Tubo PVC</t>
        </is>
      </c>
      <c r="I1936" s="345" t="n">
        <v>0.6</v>
      </c>
      <c r="J1936" s="349" t="n">
        <v>0.48</v>
      </c>
      <c r="K1936" s="349" t="n">
        <v>3.2891</v>
      </c>
      <c r="L1936" s="349" t="inlineStr">
        <is>
          <t>PENDENTE</t>
        </is>
      </c>
    </row>
    <row r="1937" ht="15" customHeight="1" s="290">
      <c r="A1937" s="295" t="inlineStr">
        <is>
          <t>TETEU</t>
        </is>
      </c>
      <c r="B1937" s="295" t="inlineStr">
        <is>
          <t>ESGOTO</t>
        </is>
      </c>
      <c r="C1937" s="295" t="inlineStr">
        <is>
          <t>T-245</t>
        </is>
      </c>
      <c r="D1937" s="334" t="inlineStr">
        <is>
          <t>PI 216</t>
        </is>
      </c>
      <c r="E1937" s="334" t="inlineStr">
        <is>
          <t>PI 208</t>
        </is>
      </c>
      <c r="F1937" s="334" t="n">
        <v>1</v>
      </c>
      <c r="G1937" s="334" t="inlineStr">
        <is>
          <t>200</t>
        </is>
      </c>
      <c r="H1937" s="334" t="inlineStr">
        <is>
          <t>Tubo PVC</t>
        </is>
      </c>
      <c r="I1937" s="340" t="n">
        <v>0.58</v>
      </c>
      <c r="J1937" s="334" t="n">
        <v>0.47</v>
      </c>
      <c r="K1937" s="334" t="n">
        <v>0.8408</v>
      </c>
      <c r="L1937" s="334" t="inlineStr">
        <is>
          <t>PENDENTE</t>
        </is>
      </c>
    </row>
    <row r="1938" ht="15" customHeight="1" s="290">
      <c r="A1938" s="296" t="inlineStr">
        <is>
          <t>TETEU</t>
        </is>
      </c>
      <c r="B1938" s="296" t="inlineStr">
        <is>
          <t>ESGOTO</t>
        </is>
      </c>
      <c r="C1938" s="296" t="inlineStr">
        <is>
          <t>T-246</t>
        </is>
      </c>
      <c r="D1938" s="349" t="inlineStr">
        <is>
          <t>PI 211</t>
        </is>
      </c>
      <c r="E1938" s="349" t="inlineStr">
        <is>
          <t>PI 209</t>
        </is>
      </c>
      <c r="F1938" s="349" t="n">
        <v>1</v>
      </c>
      <c r="G1938" s="349" t="inlineStr">
        <is>
          <t>200</t>
        </is>
      </c>
      <c r="H1938" s="349" t="inlineStr">
        <is>
          <t>Tubo PVC</t>
        </is>
      </c>
      <c r="I1938" s="345" t="n">
        <v>1.88</v>
      </c>
      <c r="J1938" s="349" t="n">
        <v>1.5</v>
      </c>
      <c r="K1938" s="349" t="n">
        <v>0.0564</v>
      </c>
      <c r="L1938" s="349" t="inlineStr">
        <is>
          <t>PENDENTE</t>
        </is>
      </c>
    </row>
    <row r="1939" ht="15" customHeight="1" s="290">
      <c r="A1939" s="295" t="inlineStr">
        <is>
          <t>TETEU</t>
        </is>
      </c>
      <c r="B1939" s="295" t="inlineStr">
        <is>
          <t>ESGOTO</t>
        </is>
      </c>
      <c r="C1939" s="295" t="inlineStr">
        <is>
          <t>T-247</t>
        </is>
      </c>
      <c r="D1939" s="334" t="inlineStr">
        <is>
          <t>PI 208</t>
        </is>
      </c>
      <c r="E1939" s="334" t="inlineStr">
        <is>
          <t>PI 195</t>
        </is>
      </c>
      <c r="F1939" s="334" t="n">
        <v>1</v>
      </c>
      <c r="G1939" s="334" t="inlineStr">
        <is>
          <t>200</t>
        </is>
      </c>
      <c r="H1939" s="334" t="inlineStr">
        <is>
          <t>Tubo PVC</t>
        </is>
      </c>
      <c r="I1939" s="340" t="n">
        <v>0.58</v>
      </c>
      <c r="J1939" s="334" t="n">
        <v>0.47</v>
      </c>
      <c r="K1939" s="334" t="n">
        <v>0.0369</v>
      </c>
      <c r="L1939" s="334" t="inlineStr">
        <is>
          <t>PENDENTE</t>
        </is>
      </c>
    </row>
    <row r="1940" ht="15" customHeight="1" s="290">
      <c r="A1940" s="296" t="inlineStr">
        <is>
          <t>TETEU</t>
        </is>
      </c>
      <c r="B1940" s="296" t="inlineStr">
        <is>
          <t>ESGOTO</t>
        </is>
      </c>
      <c r="C1940" s="296" t="inlineStr">
        <is>
          <t>T-248</t>
        </is>
      </c>
      <c r="D1940" s="349" t="inlineStr">
        <is>
          <t>PI 206</t>
        </is>
      </c>
      <c r="E1940" s="349" t="inlineStr">
        <is>
          <t>PI 210</t>
        </is>
      </c>
      <c r="F1940" s="349" t="n">
        <v>1</v>
      </c>
      <c r="G1940" s="349" t="inlineStr">
        <is>
          <t>200</t>
        </is>
      </c>
      <c r="H1940" s="349" t="inlineStr">
        <is>
          <t>Tubo PVC</t>
        </is>
      </c>
      <c r="I1940" s="345" t="n">
        <v>1</v>
      </c>
      <c r="J1940" s="349" t="n">
        <v>0.8</v>
      </c>
      <c r="K1940" s="349" t="n">
        <v>0.8280999999999999</v>
      </c>
      <c r="L1940" s="349" t="inlineStr">
        <is>
          <t>PENDENTE</t>
        </is>
      </c>
    </row>
    <row r="1941" ht="15" customHeight="1" s="290">
      <c r="A1941" s="295" t="inlineStr">
        <is>
          <t>TETEU</t>
        </is>
      </c>
      <c r="B1941" s="295" t="inlineStr">
        <is>
          <t>ESGOTO</t>
        </is>
      </c>
      <c r="C1941" s="295" t="inlineStr">
        <is>
          <t>T-249</t>
        </is>
      </c>
      <c r="D1941" s="334" t="inlineStr">
        <is>
          <t>PI 204</t>
        </is>
      </c>
      <c r="E1941" s="334" t="inlineStr">
        <is>
          <t>PI 205</t>
        </is>
      </c>
      <c r="F1941" s="334" t="n">
        <v>1</v>
      </c>
      <c r="G1941" s="334" t="inlineStr">
        <is>
          <t>200</t>
        </is>
      </c>
      <c r="H1941" s="334" t="inlineStr">
        <is>
          <t>Tubo PVC</t>
        </is>
      </c>
      <c r="I1941" s="340" t="n">
        <v>0.6</v>
      </c>
      <c r="J1941" s="334" t="n">
        <v>0.48</v>
      </c>
      <c r="K1941" s="334" t="n">
        <v>1.41</v>
      </c>
      <c r="L1941" s="334" t="inlineStr">
        <is>
          <t>PENDENTE</t>
        </is>
      </c>
    </row>
    <row r="1942" ht="15" customHeight="1" s="290">
      <c r="A1942" s="296" t="inlineStr">
        <is>
          <t>TETEU</t>
        </is>
      </c>
      <c r="B1942" s="296" t="inlineStr">
        <is>
          <t>ESGOTO</t>
        </is>
      </c>
      <c r="C1942" s="296" t="inlineStr">
        <is>
          <t>T-250</t>
        </is>
      </c>
      <c r="D1942" s="349" t="inlineStr">
        <is>
          <t>PI 202</t>
        </is>
      </c>
      <c r="E1942" s="349" t="inlineStr">
        <is>
          <t>PI 203</t>
        </is>
      </c>
      <c r="F1942" s="349" t="n">
        <v>1</v>
      </c>
      <c r="G1942" s="349" t="inlineStr">
        <is>
          <t>200</t>
        </is>
      </c>
      <c r="H1942" s="349" t="inlineStr">
        <is>
          <t>Tubo PVC</t>
        </is>
      </c>
      <c r="I1942" s="345" t="n">
        <v>0.6</v>
      </c>
      <c r="J1942" s="349" t="n">
        <v>0.48</v>
      </c>
      <c r="K1942" s="349" t="n">
        <v>1.8</v>
      </c>
      <c r="L1942" s="349" t="inlineStr">
        <is>
          <t>PENDENTE</t>
        </is>
      </c>
    </row>
    <row r="1943" ht="15" customHeight="1" s="290">
      <c r="A1943" s="295" t="inlineStr">
        <is>
          <t>TETEU</t>
        </is>
      </c>
      <c r="B1943" s="295" t="inlineStr">
        <is>
          <t>ESGOTO</t>
        </is>
      </c>
      <c r="C1943" s="295" t="inlineStr">
        <is>
          <t>T-251</t>
        </is>
      </c>
      <c r="D1943" s="334" t="inlineStr">
        <is>
          <t>PI 200</t>
        </is>
      </c>
      <c r="E1943" s="334" t="inlineStr">
        <is>
          <t>PI 201</t>
        </is>
      </c>
      <c r="F1943" s="334" t="n">
        <v>1</v>
      </c>
      <c r="G1943" s="334" t="inlineStr">
        <is>
          <t>200</t>
        </is>
      </c>
      <c r="H1943" s="334" t="inlineStr">
        <is>
          <t>Tubo PVC</t>
        </is>
      </c>
      <c r="I1943" s="340" t="n">
        <v>0.6</v>
      </c>
      <c r="J1943" s="334" t="n">
        <v>0.48</v>
      </c>
      <c r="K1943" s="334" t="n">
        <v>1.2414</v>
      </c>
      <c r="L1943" s="334" t="inlineStr">
        <is>
          <t>PENDENTE</t>
        </is>
      </c>
    </row>
    <row r="1944" ht="15" customHeight="1" s="290">
      <c r="A1944" s="296" t="inlineStr">
        <is>
          <t>TETEU</t>
        </is>
      </c>
      <c r="B1944" s="296" t="inlineStr">
        <is>
          <t>ESGOTO</t>
        </is>
      </c>
      <c r="C1944" s="296" t="inlineStr">
        <is>
          <t>T-252</t>
        </is>
      </c>
      <c r="D1944" s="349" t="inlineStr">
        <is>
          <t>PI 199</t>
        </is>
      </c>
      <c r="E1944" s="349" t="inlineStr">
        <is>
          <t>PI 200</t>
        </is>
      </c>
      <c r="F1944" s="349" t="n">
        <v>1</v>
      </c>
      <c r="G1944" s="349" t="inlineStr">
        <is>
          <t>200</t>
        </is>
      </c>
      <c r="H1944" s="349" t="inlineStr">
        <is>
          <t>Tubo PVC</t>
        </is>
      </c>
      <c r="I1944" s="345" t="n">
        <v>0.6</v>
      </c>
      <c r="J1944" s="349" t="n">
        <v>0.48</v>
      </c>
      <c r="K1944" s="349" t="n">
        <v>5.488</v>
      </c>
      <c r="L1944" s="349" t="inlineStr">
        <is>
          <t>PENDENTE</t>
        </is>
      </c>
    </row>
    <row r="1945" ht="15" customHeight="1" s="290">
      <c r="A1945" s="295" t="inlineStr">
        <is>
          <t>TETEU</t>
        </is>
      </c>
      <c r="B1945" s="295" t="inlineStr">
        <is>
          <t>ESGOTO</t>
        </is>
      </c>
      <c r="C1945" s="295" t="inlineStr">
        <is>
          <t>T-253</t>
        </is>
      </c>
      <c r="D1945" s="334" t="inlineStr">
        <is>
          <t>PI 198</t>
        </is>
      </c>
      <c r="E1945" s="334" t="inlineStr">
        <is>
          <t>PI 199</t>
        </is>
      </c>
      <c r="F1945" s="334" t="n">
        <v>1</v>
      </c>
      <c r="G1945" s="334" t="inlineStr">
        <is>
          <t>200</t>
        </is>
      </c>
      <c r="H1945" s="334" t="inlineStr">
        <is>
          <t>Tubo PVC</t>
        </is>
      </c>
      <c r="I1945" s="340" t="n">
        <v>0.6</v>
      </c>
      <c r="J1945" s="334" t="n">
        <v>0.48</v>
      </c>
      <c r="K1945" s="334" t="n">
        <v>2.3519</v>
      </c>
      <c r="L1945" s="334" t="inlineStr">
        <is>
          <t>PENDENTE</t>
        </is>
      </c>
    </row>
    <row r="1946" ht="15" customHeight="1" s="290">
      <c r="A1946" s="296" t="inlineStr">
        <is>
          <t>TETEU</t>
        </is>
      </c>
      <c r="B1946" s="296" t="inlineStr">
        <is>
          <t>ESGOTO</t>
        </is>
      </c>
      <c r="C1946" s="296" t="inlineStr">
        <is>
          <t>T-254</t>
        </is>
      </c>
      <c r="D1946" s="349" t="inlineStr">
        <is>
          <t>PI 198</t>
        </is>
      </c>
      <c r="E1946" s="349" t="inlineStr">
        <is>
          <t>PI 197</t>
        </is>
      </c>
      <c r="F1946" s="349" t="n">
        <v>1</v>
      </c>
      <c r="G1946" s="349" t="inlineStr">
        <is>
          <t>200</t>
        </is>
      </c>
      <c r="H1946" s="349" t="inlineStr">
        <is>
          <t>Tubo PVC</t>
        </is>
      </c>
      <c r="I1946" s="345" t="n">
        <v>0.6</v>
      </c>
      <c r="J1946" s="349" t="n">
        <v>0.48</v>
      </c>
      <c r="K1946" s="349" t="n">
        <v>1.3108</v>
      </c>
      <c r="L1946" s="349" t="inlineStr">
        <is>
          <t>PENDENTE</t>
        </is>
      </c>
    </row>
    <row r="1947" ht="15" customHeight="1" s="290">
      <c r="A1947" s="295" t="inlineStr">
        <is>
          <t>TETEU</t>
        </is>
      </c>
      <c r="B1947" s="295" t="inlineStr">
        <is>
          <t>ESGOTO</t>
        </is>
      </c>
      <c r="C1947" s="295" t="inlineStr">
        <is>
          <t>T-255</t>
        </is>
      </c>
      <c r="D1947" s="334" t="inlineStr">
        <is>
          <t>PI 197</t>
        </is>
      </c>
      <c r="E1947" s="334" t="inlineStr">
        <is>
          <t>PI 196</t>
        </is>
      </c>
      <c r="F1947" s="334" t="n">
        <v>1</v>
      </c>
      <c r="G1947" s="334" t="inlineStr">
        <is>
          <t>200</t>
        </is>
      </c>
      <c r="H1947" s="334" t="inlineStr">
        <is>
          <t>Tubo PVC</t>
        </is>
      </c>
      <c r="I1947" s="340" t="n">
        <v>0.6</v>
      </c>
      <c r="J1947" s="334" t="n">
        <v>0.48</v>
      </c>
      <c r="K1947" s="334" t="n">
        <v>4.0995</v>
      </c>
      <c r="L1947" s="334" t="inlineStr">
        <is>
          <t>PENDENTE</t>
        </is>
      </c>
    </row>
    <row r="1948" ht="15" customHeight="1" s="290">
      <c r="A1948" s="296" t="inlineStr">
        <is>
          <t>TETEU</t>
        </is>
      </c>
      <c r="B1948" s="296" t="inlineStr">
        <is>
          <t>ESGOTO</t>
        </is>
      </c>
      <c r="C1948" s="296" t="inlineStr">
        <is>
          <t>T-256</t>
        </is>
      </c>
      <c r="D1948" s="349" t="inlineStr">
        <is>
          <t>PI 196</t>
        </is>
      </c>
      <c r="E1948" s="349" t="inlineStr">
        <is>
          <t>PI 195</t>
        </is>
      </c>
      <c r="F1948" s="349" t="n">
        <v>1</v>
      </c>
      <c r="G1948" s="349" t="inlineStr">
        <is>
          <t>200</t>
        </is>
      </c>
      <c r="H1948" s="349" t="inlineStr">
        <is>
          <t>Tubo PVC</t>
        </is>
      </c>
      <c r="I1948" s="345" t="n">
        <v>0.6</v>
      </c>
      <c r="J1948" s="349" t="n">
        <v>0.48</v>
      </c>
      <c r="K1948" s="349" t="n">
        <v>2.7811</v>
      </c>
      <c r="L1948" s="349" t="inlineStr">
        <is>
          <t>PENDENTE</t>
        </is>
      </c>
    </row>
    <row r="1949" ht="15" customHeight="1" s="290">
      <c r="A1949" s="295" t="inlineStr">
        <is>
          <t>TETEU</t>
        </is>
      </c>
      <c r="B1949" s="295" t="inlineStr">
        <is>
          <t>ESGOTO</t>
        </is>
      </c>
      <c r="C1949" s="295" t="inlineStr">
        <is>
          <t>T-257</t>
        </is>
      </c>
      <c r="D1949" s="334" t="inlineStr">
        <is>
          <t>PI 195</t>
        </is>
      </c>
      <c r="E1949" s="334" t="inlineStr">
        <is>
          <t>PI 194</t>
        </is>
      </c>
      <c r="F1949" s="334" t="n">
        <v>1</v>
      </c>
      <c r="G1949" s="334" t="inlineStr">
        <is>
          <t>200</t>
        </is>
      </c>
      <c r="H1949" s="334" t="inlineStr">
        <is>
          <t>Tubo PVC</t>
        </is>
      </c>
      <c r="I1949" s="340" t="n">
        <v>0.6</v>
      </c>
      <c r="J1949" s="334" t="n">
        <v>0.48</v>
      </c>
      <c r="K1949" s="334" t="n">
        <v>2.4615</v>
      </c>
      <c r="L1949" s="334" t="inlineStr">
        <is>
          <t>PENDENTE</t>
        </is>
      </c>
    </row>
    <row r="1950" ht="15" customHeight="1" s="290">
      <c r="A1950" s="296" t="inlineStr">
        <is>
          <t>TETEU</t>
        </is>
      </c>
      <c r="B1950" s="296" t="inlineStr">
        <is>
          <t>ESGOTO</t>
        </is>
      </c>
      <c r="C1950" s="296" t="inlineStr">
        <is>
          <t>T-258</t>
        </is>
      </c>
      <c r="D1950" s="349" t="inlineStr">
        <is>
          <t>PI 191</t>
        </is>
      </c>
      <c r="E1950" s="349" t="inlineStr">
        <is>
          <t>PI 190</t>
        </is>
      </c>
      <c r="F1950" s="349" t="n">
        <v>1</v>
      </c>
      <c r="G1950" s="349" t="inlineStr">
        <is>
          <t>200</t>
        </is>
      </c>
      <c r="H1950" s="349" t="inlineStr">
        <is>
          <t>Tubo PVC</t>
        </is>
      </c>
      <c r="I1950" s="345" t="n">
        <v>1.35</v>
      </c>
      <c r="J1950" s="349" t="n">
        <v>1.08</v>
      </c>
      <c r="K1950" s="349" t="n">
        <v>0.2766</v>
      </c>
      <c r="L1950" s="349" t="inlineStr">
        <is>
          <t>PENDENTE</t>
        </is>
      </c>
    </row>
    <row r="1951" ht="15" customHeight="1" s="290">
      <c r="A1951" s="295" t="inlineStr">
        <is>
          <t>TETEU</t>
        </is>
      </c>
      <c r="B1951" s="295" t="inlineStr">
        <is>
          <t>ESGOTO</t>
        </is>
      </c>
      <c r="C1951" s="295" t="inlineStr">
        <is>
          <t>T-259</t>
        </is>
      </c>
      <c r="D1951" s="334" t="inlineStr">
        <is>
          <t>PI 189</t>
        </is>
      </c>
      <c r="E1951" s="334" t="inlineStr">
        <is>
          <t>PI 188</t>
        </is>
      </c>
      <c r="F1951" s="334" t="n">
        <v>1</v>
      </c>
      <c r="G1951" s="334" t="inlineStr">
        <is>
          <t>200</t>
        </is>
      </c>
      <c r="H1951" s="334" t="inlineStr">
        <is>
          <t>Tubo PVC</t>
        </is>
      </c>
      <c r="I1951" s="340" t="n">
        <v>0.6</v>
      </c>
      <c r="J1951" s="334" t="n">
        <v>0.48</v>
      </c>
      <c r="K1951" s="334" t="n">
        <v>1.1901</v>
      </c>
      <c r="L1951" s="334" t="inlineStr">
        <is>
          <t>PENDENTE</t>
        </is>
      </c>
    </row>
    <row r="1952" ht="15" customHeight="1" s="290">
      <c r="A1952" s="296" t="inlineStr">
        <is>
          <t>TETEU</t>
        </is>
      </c>
      <c r="B1952" s="296" t="inlineStr">
        <is>
          <t>ESGOTO</t>
        </is>
      </c>
      <c r="C1952" s="296" t="inlineStr">
        <is>
          <t>T-260</t>
        </is>
      </c>
      <c r="D1952" s="349" t="inlineStr">
        <is>
          <t>PI 188</t>
        </is>
      </c>
      <c r="E1952" s="349" t="inlineStr">
        <is>
          <t>PI 187</t>
        </is>
      </c>
      <c r="F1952" s="349" t="n">
        <v>1</v>
      </c>
      <c r="G1952" s="349" t="inlineStr">
        <is>
          <t>200</t>
        </is>
      </c>
      <c r="H1952" s="349" t="inlineStr">
        <is>
          <t>Tubo PVC</t>
        </is>
      </c>
      <c r="I1952" s="345" t="n">
        <v>0.6</v>
      </c>
      <c r="J1952" s="349" t="n">
        <v>0.48</v>
      </c>
      <c r="K1952" s="349" t="n">
        <v>2.221</v>
      </c>
      <c r="L1952" s="349" t="inlineStr">
        <is>
          <t>PENDENTE</t>
        </is>
      </c>
    </row>
    <row r="1953" ht="15" customHeight="1" s="290">
      <c r="A1953" s="295" t="inlineStr">
        <is>
          <t>TETEU</t>
        </is>
      </c>
      <c r="B1953" s="295" t="inlineStr">
        <is>
          <t>ESGOTO</t>
        </is>
      </c>
      <c r="C1953" s="295" t="inlineStr">
        <is>
          <t>T-261</t>
        </is>
      </c>
      <c r="D1953" s="334" t="inlineStr">
        <is>
          <t>PI 186</t>
        </is>
      </c>
      <c r="E1953" s="334" t="inlineStr">
        <is>
          <t>PI 185</t>
        </is>
      </c>
      <c r="F1953" s="334" t="n">
        <v>1</v>
      </c>
      <c r="G1953" s="334" t="inlineStr">
        <is>
          <t>200</t>
        </is>
      </c>
      <c r="H1953" s="334" t="inlineStr">
        <is>
          <t>Tubo PVC</t>
        </is>
      </c>
      <c r="I1953" s="340" t="n">
        <v>0.6</v>
      </c>
      <c r="J1953" s="334" t="n">
        <v>0.48</v>
      </c>
      <c r="K1953" s="334" t="n">
        <v>1.81</v>
      </c>
      <c r="L1953" s="334" t="inlineStr">
        <is>
          <t>PENDENTE</t>
        </is>
      </c>
    </row>
    <row r="1954" ht="15" customHeight="1" s="290">
      <c r="A1954" s="296" t="inlineStr">
        <is>
          <t>TETEU</t>
        </is>
      </c>
      <c r="B1954" s="296" t="inlineStr">
        <is>
          <t>ESGOTO</t>
        </is>
      </c>
      <c r="C1954" s="296" t="inlineStr">
        <is>
          <t>T-262</t>
        </is>
      </c>
      <c r="D1954" s="349" t="inlineStr">
        <is>
          <t>PI 170</t>
        </is>
      </c>
      <c r="E1954" s="349" t="inlineStr">
        <is>
          <t>PI 169</t>
        </is>
      </c>
      <c r="F1954" s="349" t="n">
        <v>1</v>
      </c>
      <c r="G1954" s="349" t="inlineStr">
        <is>
          <t>200</t>
        </is>
      </c>
      <c r="H1954" s="349" t="inlineStr">
        <is>
          <t>Tubo PVC</t>
        </is>
      </c>
      <c r="I1954" s="345" t="n">
        <v>0.6</v>
      </c>
      <c r="J1954" s="349" t="n">
        <v>0.48</v>
      </c>
      <c r="K1954" s="349" t="n">
        <v>2.6602</v>
      </c>
      <c r="L1954" s="349" t="inlineStr">
        <is>
          <t>PENDENTE</t>
        </is>
      </c>
    </row>
    <row r="1955" ht="15" customHeight="1" s="290">
      <c r="A1955" s="295" t="inlineStr">
        <is>
          <t>TETEU</t>
        </is>
      </c>
      <c r="B1955" s="295" t="inlineStr">
        <is>
          <t>ESGOTO</t>
        </is>
      </c>
      <c r="C1955" s="295" t="inlineStr">
        <is>
          <t>T-263</t>
        </is>
      </c>
      <c r="D1955" s="334" t="inlineStr">
        <is>
          <t>PI 159</t>
        </is>
      </c>
      <c r="E1955" s="334" t="inlineStr">
        <is>
          <t>PI 160</t>
        </is>
      </c>
      <c r="F1955" s="334" t="n">
        <v>1</v>
      </c>
      <c r="G1955" s="334" t="inlineStr">
        <is>
          <t>200</t>
        </is>
      </c>
      <c r="H1955" s="334" t="inlineStr">
        <is>
          <t>Tubo PVC</t>
        </is>
      </c>
      <c r="I1955" s="340" t="n">
        <v>0.6</v>
      </c>
      <c r="J1955" s="334" t="n">
        <v>0.48</v>
      </c>
      <c r="K1955" s="334" t="n">
        <v>2.1829</v>
      </c>
      <c r="L1955" s="334" t="inlineStr">
        <is>
          <t>PENDENTE</t>
        </is>
      </c>
    </row>
    <row r="1956" ht="15" customHeight="1" s="290">
      <c r="A1956" s="296" t="inlineStr">
        <is>
          <t>TETEU</t>
        </is>
      </c>
      <c r="B1956" s="296" t="inlineStr">
        <is>
          <t>ESGOTO</t>
        </is>
      </c>
      <c r="C1956" s="296" t="inlineStr">
        <is>
          <t>T-264</t>
        </is>
      </c>
      <c r="D1956" s="349" t="inlineStr">
        <is>
          <t>PI 158</t>
        </is>
      </c>
      <c r="E1956" s="349" t="inlineStr">
        <is>
          <t>PI 159</t>
        </is>
      </c>
      <c r="F1956" s="349" t="n">
        <v>1</v>
      </c>
      <c r="G1956" s="349" t="inlineStr">
        <is>
          <t>200</t>
        </is>
      </c>
      <c r="H1956" s="349" t="inlineStr">
        <is>
          <t>Tubo PVC</t>
        </is>
      </c>
      <c r="I1956" s="345" t="n">
        <v>0.6</v>
      </c>
      <c r="J1956" s="349" t="n">
        <v>0.48</v>
      </c>
      <c r="K1956" s="349" t="n">
        <v>3.3069</v>
      </c>
      <c r="L1956" s="349" t="inlineStr">
        <is>
          <t>PENDENTE</t>
        </is>
      </c>
    </row>
    <row r="1957" ht="15" customHeight="1" s="290">
      <c r="A1957" s="295" t="inlineStr">
        <is>
          <t>TETEU</t>
        </is>
      </c>
      <c r="B1957" s="295" t="inlineStr">
        <is>
          <t>ESGOTO</t>
        </is>
      </c>
      <c r="C1957" s="295" t="inlineStr">
        <is>
          <t>T-265</t>
        </is>
      </c>
      <c r="D1957" s="334" t="inlineStr">
        <is>
          <t>PI 157</t>
        </is>
      </c>
      <c r="E1957" s="334" t="inlineStr">
        <is>
          <t>PI 158</t>
        </is>
      </c>
      <c r="F1957" s="334" t="n">
        <v>1</v>
      </c>
      <c r="G1957" s="334" t="inlineStr">
        <is>
          <t>200</t>
        </is>
      </c>
      <c r="H1957" s="334" t="inlineStr">
        <is>
          <t>Tubo PVC</t>
        </is>
      </c>
      <c r="I1957" s="340" t="n">
        <v>0.6</v>
      </c>
      <c r="J1957" s="334" t="n">
        <v>0.48</v>
      </c>
      <c r="K1957" s="334" t="n">
        <v>1.5961</v>
      </c>
      <c r="L1957" s="334" t="inlineStr">
        <is>
          <t>PENDENTE</t>
        </is>
      </c>
    </row>
    <row r="1958" ht="15" customHeight="1" s="290">
      <c r="A1958" s="296" t="inlineStr">
        <is>
          <t>TETEU</t>
        </is>
      </c>
      <c r="B1958" s="296" t="inlineStr">
        <is>
          <t>ESGOTO</t>
        </is>
      </c>
      <c r="C1958" s="296" t="inlineStr">
        <is>
          <t>T-266</t>
        </is>
      </c>
      <c r="D1958" s="349" t="inlineStr">
        <is>
          <t>PI 144</t>
        </is>
      </c>
      <c r="E1958" s="349" t="inlineStr">
        <is>
          <t>PI 157</t>
        </is>
      </c>
      <c r="F1958" s="349" t="n">
        <v>1</v>
      </c>
      <c r="G1958" s="349" t="inlineStr">
        <is>
          <t>200</t>
        </is>
      </c>
      <c r="H1958" s="349" t="inlineStr">
        <is>
          <t>Tubo PVC</t>
        </is>
      </c>
      <c r="I1958" s="345" t="n">
        <v>0.6</v>
      </c>
      <c r="J1958" s="349" t="n">
        <v>0.48</v>
      </c>
      <c r="K1958" s="349" t="n">
        <v>2.4335</v>
      </c>
      <c r="L1958" s="349" t="inlineStr">
        <is>
          <t>PENDENTE</t>
        </is>
      </c>
    </row>
    <row r="1959" ht="15" customHeight="1" s="290">
      <c r="A1959" s="295" t="inlineStr">
        <is>
          <t>TETEU</t>
        </is>
      </c>
      <c r="B1959" s="295" t="inlineStr">
        <is>
          <t>ESGOTO</t>
        </is>
      </c>
      <c r="C1959" s="295" t="inlineStr">
        <is>
          <t>T-267</t>
        </is>
      </c>
      <c r="D1959" s="334" t="inlineStr">
        <is>
          <t>PI 152</t>
        </is>
      </c>
      <c r="E1959" s="334" t="inlineStr">
        <is>
          <t>PI 151</t>
        </is>
      </c>
      <c r="F1959" s="334" t="n">
        <v>1</v>
      </c>
      <c r="G1959" s="334" t="inlineStr">
        <is>
          <t>200</t>
        </is>
      </c>
      <c r="H1959" s="334" t="inlineStr">
        <is>
          <t>Tubo PVC</t>
        </is>
      </c>
      <c r="I1959" s="340" t="n">
        <v>0.6</v>
      </c>
      <c r="J1959" s="334" t="n">
        <v>0.48</v>
      </c>
      <c r="K1959" s="334" t="n">
        <v>4.3461</v>
      </c>
      <c r="L1959" s="334" t="inlineStr">
        <is>
          <t>PENDENTE</t>
        </is>
      </c>
    </row>
    <row r="1960" ht="15" customHeight="1" s="290">
      <c r="A1960" s="296" t="inlineStr">
        <is>
          <t>TETEU</t>
        </is>
      </c>
      <c r="B1960" s="296" t="inlineStr">
        <is>
          <t>ESGOTO</t>
        </is>
      </c>
      <c r="C1960" s="296" t="inlineStr">
        <is>
          <t>T-268</t>
        </is>
      </c>
      <c r="D1960" s="349" t="inlineStr">
        <is>
          <t>PI 148</t>
        </is>
      </c>
      <c r="E1960" s="349" t="inlineStr">
        <is>
          <t>PI 149</t>
        </is>
      </c>
      <c r="F1960" s="349" t="n">
        <v>1</v>
      </c>
      <c r="G1960" s="349" t="inlineStr">
        <is>
          <t>200</t>
        </is>
      </c>
      <c r="H1960" s="349" t="inlineStr">
        <is>
          <t>Tubo PVC</t>
        </is>
      </c>
      <c r="I1960" s="345" t="n">
        <v>0.6</v>
      </c>
      <c r="J1960" s="349" t="n">
        <v>0.48</v>
      </c>
      <c r="K1960" s="349" t="n">
        <v>2.3845</v>
      </c>
      <c r="L1960" s="349" t="inlineStr">
        <is>
          <t>PENDENTE</t>
        </is>
      </c>
    </row>
    <row r="1961" ht="15" customHeight="1" s="290">
      <c r="A1961" s="295" t="inlineStr">
        <is>
          <t>TETEU</t>
        </is>
      </c>
      <c r="B1961" s="295" t="inlineStr">
        <is>
          <t>ESGOTO</t>
        </is>
      </c>
      <c r="C1961" s="295" t="inlineStr">
        <is>
          <t>T-269</t>
        </is>
      </c>
      <c r="D1961" s="334" t="inlineStr">
        <is>
          <t>PI 146</t>
        </is>
      </c>
      <c r="E1961" s="334" t="inlineStr">
        <is>
          <t>PI 147</t>
        </is>
      </c>
      <c r="F1961" s="334" t="n">
        <v>1</v>
      </c>
      <c r="G1961" s="334" t="inlineStr">
        <is>
          <t>200</t>
        </is>
      </c>
      <c r="H1961" s="334" t="inlineStr">
        <is>
          <t>Tubo PVC</t>
        </is>
      </c>
      <c r="I1961" s="340" t="n">
        <v>0.6</v>
      </c>
      <c r="J1961" s="334" t="n">
        <v>0.48</v>
      </c>
      <c r="K1961" s="334" t="n">
        <v>0.1056</v>
      </c>
      <c r="L1961" s="334" t="inlineStr">
        <is>
          <t>PENDENTE</t>
        </is>
      </c>
    </row>
    <row r="1962" ht="15" customHeight="1" s="290">
      <c r="A1962" s="296" t="inlineStr">
        <is>
          <t>TETEU</t>
        </is>
      </c>
      <c r="B1962" s="296" t="inlineStr">
        <is>
          <t>ESGOTO</t>
        </is>
      </c>
      <c r="C1962" s="296" t="inlineStr">
        <is>
          <t>T-270</t>
        </is>
      </c>
      <c r="D1962" s="349" t="inlineStr">
        <is>
          <t>PI 141</t>
        </is>
      </c>
      <c r="E1962" s="349" t="inlineStr">
        <is>
          <t>PI 142</t>
        </is>
      </c>
      <c r="F1962" s="349" t="n">
        <v>1</v>
      </c>
      <c r="G1962" s="349" t="inlineStr">
        <is>
          <t>200</t>
        </is>
      </c>
      <c r="H1962" s="349" t="inlineStr">
        <is>
          <t>Tubo PVC</t>
        </is>
      </c>
      <c r="I1962" s="345" t="n">
        <v>0.6</v>
      </c>
      <c r="J1962" s="349" t="n">
        <v>0.48</v>
      </c>
      <c r="K1962" s="349" t="n">
        <v>0.6264999999999999</v>
      </c>
      <c r="L1962" s="349" t="inlineStr">
        <is>
          <t>PENDENTE</t>
        </is>
      </c>
    </row>
    <row r="1963" ht="15" customHeight="1" s="290">
      <c r="A1963" s="295" t="inlineStr">
        <is>
          <t>TETEU</t>
        </is>
      </c>
      <c r="B1963" s="295" t="inlineStr">
        <is>
          <t>ESGOTO</t>
        </is>
      </c>
      <c r="C1963" s="295" t="inlineStr">
        <is>
          <t>T-271</t>
        </is>
      </c>
      <c r="D1963" s="334" t="inlineStr">
        <is>
          <t>PI 140</t>
        </is>
      </c>
      <c r="E1963" s="334" t="inlineStr">
        <is>
          <t>PI 141</t>
        </is>
      </c>
      <c r="F1963" s="334" t="n">
        <v>1</v>
      </c>
      <c r="G1963" s="334" t="inlineStr">
        <is>
          <t>200</t>
        </is>
      </c>
      <c r="H1963" s="334" t="inlineStr">
        <is>
          <t>Tubo PVC</t>
        </is>
      </c>
      <c r="I1963" s="340" t="n">
        <v>0.6</v>
      </c>
      <c r="J1963" s="334" t="n">
        <v>0.48</v>
      </c>
      <c r="K1963" s="334" t="n">
        <v>2.314</v>
      </c>
      <c r="L1963" s="334" t="inlineStr">
        <is>
          <t>PENDENTE</t>
        </is>
      </c>
    </row>
    <row r="1964" ht="15" customHeight="1" s="290">
      <c r="A1964" s="296" t="inlineStr">
        <is>
          <t>TETEU</t>
        </is>
      </c>
      <c r="B1964" s="296" t="inlineStr">
        <is>
          <t>ESGOTO</t>
        </is>
      </c>
      <c r="C1964" s="296" t="inlineStr">
        <is>
          <t>T-272</t>
        </is>
      </c>
      <c r="D1964" s="349" t="inlineStr">
        <is>
          <t>PI 139</t>
        </is>
      </c>
      <c r="E1964" s="349" t="inlineStr">
        <is>
          <t>PI 140</t>
        </is>
      </c>
      <c r="F1964" s="349" t="n">
        <v>1</v>
      </c>
      <c r="G1964" s="349" t="inlineStr">
        <is>
          <t>200</t>
        </is>
      </c>
      <c r="H1964" s="349" t="inlineStr">
        <is>
          <t>Tubo PVC</t>
        </is>
      </c>
      <c r="I1964" s="345" t="n">
        <v>0.6</v>
      </c>
      <c r="J1964" s="349" t="n">
        <v>0.48</v>
      </c>
      <c r="K1964" s="349" t="n">
        <v>1.7758</v>
      </c>
      <c r="L1964" s="349" t="inlineStr">
        <is>
          <t>PENDENTE</t>
        </is>
      </c>
    </row>
    <row r="1965" ht="15" customHeight="1" s="290">
      <c r="A1965" s="295" t="inlineStr">
        <is>
          <t>TETEU</t>
        </is>
      </c>
      <c r="B1965" s="295" t="inlineStr">
        <is>
          <t>ESGOTO</t>
        </is>
      </c>
      <c r="C1965" s="295" t="inlineStr">
        <is>
          <t>T-273</t>
        </is>
      </c>
      <c r="D1965" s="334" t="inlineStr">
        <is>
          <t>PI 137</t>
        </is>
      </c>
      <c r="E1965" s="334" t="inlineStr">
        <is>
          <t>PI 136</t>
        </is>
      </c>
      <c r="F1965" s="334" t="n">
        <v>1</v>
      </c>
      <c r="G1965" s="334" t="inlineStr">
        <is>
          <t>200</t>
        </is>
      </c>
      <c r="H1965" s="334" t="inlineStr">
        <is>
          <t>Tubo PVC</t>
        </is>
      </c>
      <c r="I1965" s="340" t="n">
        <v>0.6</v>
      </c>
      <c r="J1965" s="334" t="n">
        <v>0.48</v>
      </c>
      <c r="K1965" s="334" t="n">
        <v>0.8516</v>
      </c>
      <c r="L1965" s="334" t="inlineStr">
        <is>
          <t>PENDENTE</t>
        </is>
      </c>
    </row>
    <row r="1966" ht="15" customHeight="1" s="290">
      <c r="A1966" s="296" t="inlineStr">
        <is>
          <t>TETEU</t>
        </is>
      </c>
      <c r="B1966" s="296" t="inlineStr">
        <is>
          <t>ESGOTO</t>
        </is>
      </c>
      <c r="C1966" s="296" t="inlineStr">
        <is>
          <t>T-274</t>
        </is>
      </c>
      <c r="D1966" s="349" t="inlineStr">
        <is>
          <t>PI 136</t>
        </is>
      </c>
      <c r="E1966" s="349" t="inlineStr">
        <is>
          <t>PI 135</t>
        </is>
      </c>
      <c r="F1966" s="349" t="n">
        <v>1</v>
      </c>
      <c r="G1966" s="349" t="inlineStr">
        <is>
          <t>200</t>
        </is>
      </c>
      <c r="H1966" s="349" t="inlineStr">
        <is>
          <t>Tubo PVC</t>
        </is>
      </c>
      <c r="I1966" s="345" t="n">
        <v>0.5</v>
      </c>
      <c r="J1966" s="349" t="n">
        <v>0.4</v>
      </c>
      <c r="K1966" s="349" t="n">
        <v>2.3029</v>
      </c>
      <c r="L1966" s="349" t="inlineStr">
        <is>
          <t>PENDENTE</t>
        </is>
      </c>
    </row>
    <row r="1967" ht="15" customHeight="1" s="290">
      <c r="A1967" s="295" t="inlineStr">
        <is>
          <t>TETEU</t>
        </is>
      </c>
      <c r="B1967" s="295" t="inlineStr">
        <is>
          <t>ESGOTO</t>
        </is>
      </c>
      <c r="C1967" s="295" t="inlineStr">
        <is>
          <t>T-275</t>
        </is>
      </c>
      <c r="D1967" s="334" t="inlineStr">
        <is>
          <t>PI 134</t>
        </is>
      </c>
      <c r="E1967" s="334" t="inlineStr">
        <is>
          <t>PI 133</t>
        </is>
      </c>
      <c r="F1967" s="334" t="n">
        <v>1</v>
      </c>
      <c r="G1967" s="334" t="inlineStr">
        <is>
          <t>200</t>
        </is>
      </c>
      <c r="H1967" s="334" t="inlineStr">
        <is>
          <t>Tubo PVC</t>
        </is>
      </c>
      <c r="I1967" s="340" t="n">
        <v>0.7</v>
      </c>
      <c r="J1967" s="334" t="n">
        <v>0.5600000000000001</v>
      </c>
      <c r="K1967" s="334" t="n">
        <v>3.9428</v>
      </c>
      <c r="L1967" s="334" t="inlineStr">
        <is>
          <t>PENDENTE</t>
        </is>
      </c>
    </row>
    <row r="1968" ht="15" customHeight="1" s="290">
      <c r="A1968" s="296" t="inlineStr">
        <is>
          <t>TETEU</t>
        </is>
      </c>
      <c r="B1968" s="296" t="inlineStr">
        <is>
          <t>ESGOTO</t>
        </is>
      </c>
      <c r="C1968" s="296" t="inlineStr">
        <is>
          <t>T-276</t>
        </is>
      </c>
      <c r="D1968" s="349" t="inlineStr">
        <is>
          <t>PI 133</t>
        </is>
      </c>
      <c r="E1968" s="349" t="inlineStr">
        <is>
          <t>PI 132</t>
        </is>
      </c>
      <c r="F1968" s="349" t="n">
        <v>1</v>
      </c>
      <c r="G1968" s="349" t="inlineStr">
        <is>
          <t>200</t>
        </is>
      </c>
      <c r="H1968" s="349" t="inlineStr">
        <is>
          <t>Tubo PVC</t>
        </is>
      </c>
      <c r="I1968" s="345" t="n">
        <v>0.49</v>
      </c>
      <c r="J1968" s="349" t="n">
        <v>0.39</v>
      </c>
      <c r="K1968" s="349" t="n">
        <v>0.1301</v>
      </c>
      <c r="L1968" s="349" t="inlineStr">
        <is>
          <t>PENDENTE</t>
        </is>
      </c>
    </row>
    <row r="1969" ht="15" customHeight="1" s="290">
      <c r="A1969" s="295" t="inlineStr">
        <is>
          <t>TETEU</t>
        </is>
      </c>
      <c r="B1969" s="295" t="inlineStr">
        <is>
          <t>ESGOTO</t>
        </is>
      </c>
      <c r="C1969" s="295" t="inlineStr">
        <is>
          <t>T-277</t>
        </is>
      </c>
      <c r="D1969" s="334" t="inlineStr">
        <is>
          <t>PI 129</t>
        </is>
      </c>
      <c r="E1969" s="334" t="inlineStr">
        <is>
          <t>PI 128</t>
        </is>
      </c>
      <c r="F1969" s="334" t="n">
        <v>1</v>
      </c>
      <c r="G1969" s="334" t="inlineStr">
        <is>
          <t>200</t>
        </is>
      </c>
      <c r="H1969" s="334" t="inlineStr">
        <is>
          <t>Tubo PVC</t>
        </is>
      </c>
      <c r="I1969" s="340" t="n">
        <v>0.54</v>
      </c>
      <c r="J1969" s="334" t="n">
        <v>0.43</v>
      </c>
      <c r="K1969" s="334" t="n">
        <v>2.8211</v>
      </c>
      <c r="L1969" s="334" t="inlineStr">
        <is>
          <t>PENDENTE</t>
        </is>
      </c>
    </row>
    <row r="1970" ht="15" customHeight="1" s="290">
      <c r="A1970" s="296" t="inlineStr">
        <is>
          <t>TETEU</t>
        </is>
      </c>
      <c r="B1970" s="296" t="inlineStr">
        <is>
          <t>ESGOTO</t>
        </is>
      </c>
      <c r="C1970" s="296" t="inlineStr">
        <is>
          <t>T-278</t>
        </is>
      </c>
      <c r="D1970" s="349" t="inlineStr">
        <is>
          <t>PI 128</t>
        </is>
      </c>
      <c r="E1970" s="349" t="inlineStr">
        <is>
          <t>PI 127</t>
        </is>
      </c>
      <c r="F1970" s="349" t="n">
        <v>1</v>
      </c>
      <c r="G1970" s="349" t="inlineStr">
        <is>
          <t>200</t>
        </is>
      </c>
      <c r="H1970" s="349" t="inlineStr">
        <is>
          <t>Tubo PVC</t>
        </is>
      </c>
      <c r="I1970" s="345" t="n">
        <v>0.54</v>
      </c>
      <c r="J1970" s="349" t="n">
        <v>0.43</v>
      </c>
      <c r="K1970" s="349" t="n">
        <v>0.0513</v>
      </c>
      <c r="L1970" s="349" t="inlineStr">
        <is>
          <t>PENDENTE</t>
        </is>
      </c>
    </row>
    <row r="1971" ht="15" customHeight="1" s="290">
      <c r="A1971" s="295" t="inlineStr">
        <is>
          <t>TETEU</t>
        </is>
      </c>
      <c r="B1971" s="295" t="inlineStr">
        <is>
          <t>ESGOTO</t>
        </is>
      </c>
      <c r="C1971" s="295" t="inlineStr">
        <is>
          <t>T-279</t>
        </is>
      </c>
      <c r="D1971" s="334" t="inlineStr">
        <is>
          <t>PI 126</t>
        </is>
      </c>
      <c r="E1971" s="334" t="inlineStr">
        <is>
          <t>PI 125</t>
        </is>
      </c>
      <c r="F1971" s="334" t="n">
        <v>1</v>
      </c>
      <c r="G1971" s="334" t="inlineStr">
        <is>
          <t>200</t>
        </is>
      </c>
      <c r="H1971" s="334" t="inlineStr">
        <is>
          <t>Tubo PVC</t>
        </is>
      </c>
      <c r="I1971" s="340" t="n">
        <v>0.6</v>
      </c>
      <c r="J1971" s="334" t="n">
        <v>0.48</v>
      </c>
      <c r="K1971" s="334" t="n">
        <v>1.4731</v>
      </c>
      <c r="L1971" s="334" t="inlineStr">
        <is>
          <t>PENDENTE</t>
        </is>
      </c>
    </row>
    <row r="1972" ht="15" customHeight="1" s="290">
      <c r="A1972" s="296" t="inlineStr">
        <is>
          <t>TETEU</t>
        </is>
      </c>
      <c r="B1972" s="296" t="inlineStr">
        <is>
          <t>ESGOTO</t>
        </is>
      </c>
      <c r="C1972" s="296" t="inlineStr">
        <is>
          <t>T-280</t>
        </is>
      </c>
      <c r="D1972" s="349" t="inlineStr">
        <is>
          <t>PI 125</t>
        </is>
      </c>
      <c r="E1972" s="349" t="inlineStr">
        <is>
          <t>PI 124</t>
        </is>
      </c>
      <c r="F1972" s="349" t="n">
        <v>1</v>
      </c>
      <c r="G1972" s="349" t="inlineStr">
        <is>
          <t>200</t>
        </is>
      </c>
      <c r="H1972" s="349" t="inlineStr">
        <is>
          <t>Tubo PVC</t>
        </is>
      </c>
      <c r="I1972" s="345" t="n">
        <v>0.6</v>
      </c>
      <c r="J1972" s="349" t="n">
        <v>0.48</v>
      </c>
      <c r="K1972" s="349" t="n">
        <v>1.5229</v>
      </c>
      <c r="L1972" s="349" t="inlineStr">
        <is>
          <t>PENDENTE</t>
        </is>
      </c>
    </row>
    <row r="1973" ht="15" customHeight="1" s="290">
      <c r="A1973" s="295" t="inlineStr">
        <is>
          <t>TETEU</t>
        </is>
      </c>
      <c r="B1973" s="295" t="inlineStr">
        <is>
          <t>ESGOTO</t>
        </is>
      </c>
      <c r="C1973" s="295" t="inlineStr">
        <is>
          <t>T-281</t>
        </is>
      </c>
      <c r="D1973" s="334" t="inlineStr">
        <is>
          <t>PI 118</t>
        </is>
      </c>
      <c r="E1973" s="334" t="inlineStr">
        <is>
          <t>PI 117</t>
        </is>
      </c>
      <c r="F1973" s="334" t="n">
        <v>1</v>
      </c>
      <c r="G1973" s="334" t="inlineStr">
        <is>
          <t>200</t>
        </is>
      </c>
      <c r="H1973" s="334" t="inlineStr">
        <is>
          <t>Tubo PVC</t>
        </is>
      </c>
      <c r="I1973" s="340" t="n">
        <v>0.6</v>
      </c>
      <c r="J1973" s="334" t="n">
        <v>0.48</v>
      </c>
      <c r="K1973" s="334" t="n">
        <v>0.0716</v>
      </c>
      <c r="L1973" s="334" t="inlineStr">
        <is>
          <t>PENDENTE</t>
        </is>
      </c>
    </row>
    <row r="1974" ht="15" customHeight="1" s="290">
      <c r="A1974" s="296" t="inlineStr">
        <is>
          <t>TETEU</t>
        </is>
      </c>
      <c r="B1974" s="296" t="inlineStr">
        <is>
          <t>ESGOTO</t>
        </is>
      </c>
      <c r="C1974" s="296" t="inlineStr">
        <is>
          <t>T-282</t>
        </is>
      </c>
      <c r="D1974" s="349" t="inlineStr">
        <is>
          <t>PI 116</t>
        </is>
      </c>
      <c r="E1974" s="349" t="inlineStr">
        <is>
          <t>PI 108</t>
        </is>
      </c>
      <c r="F1974" s="349" t="n">
        <v>1</v>
      </c>
      <c r="G1974" s="349" t="inlineStr">
        <is>
          <t>200</t>
        </is>
      </c>
      <c r="H1974" s="349" t="inlineStr">
        <is>
          <t>Tubo PVC</t>
        </is>
      </c>
      <c r="I1974" s="345" t="n">
        <v>0.6</v>
      </c>
      <c r="J1974" s="349" t="n">
        <v>0.48</v>
      </c>
      <c r="K1974" s="349" t="n">
        <v>0.2919</v>
      </c>
      <c r="L1974" s="349" t="inlineStr">
        <is>
          <t>PENDENTE</t>
        </is>
      </c>
    </row>
    <row r="1975" ht="15" customHeight="1" s="290">
      <c r="A1975" s="295" t="inlineStr">
        <is>
          <t>TETEU</t>
        </is>
      </c>
      <c r="B1975" s="295" t="inlineStr">
        <is>
          <t>ESGOTO</t>
        </is>
      </c>
      <c r="C1975" s="295" t="inlineStr">
        <is>
          <t>T-283</t>
        </is>
      </c>
      <c r="D1975" s="334" t="inlineStr">
        <is>
          <t>PI 113</t>
        </is>
      </c>
      <c r="E1975" s="334" t="inlineStr">
        <is>
          <t>PI 112</t>
        </is>
      </c>
      <c r="F1975" s="334" t="n">
        <v>1</v>
      </c>
      <c r="G1975" s="334" t="inlineStr">
        <is>
          <t>200</t>
        </is>
      </c>
      <c r="H1975" s="334" t="inlineStr">
        <is>
          <t>Tubo PVC</t>
        </is>
      </c>
      <c r="I1975" s="340" t="n">
        <v>0.6</v>
      </c>
      <c r="J1975" s="334" t="n">
        <v>0.48</v>
      </c>
      <c r="K1975" s="334" t="n">
        <v>0.0365</v>
      </c>
      <c r="L1975" s="334" t="inlineStr">
        <is>
          <t>PENDENTE</t>
        </is>
      </c>
    </row>
    <row r="1976" ht="15" customHeight="1" s="290">
      <c r="A1976" s="296" t="inlineStr">
        <is>
          <t>TETEU</t>
        </is>
      </c>
      <c r="B1976" s="296" t="inlineStr">
        <is>
          <t>ESGOTO</t>
        </is>
      </c>
      <c r="C1976" s="296" t="inlineStr">
        <is>
          <t>T-284</t>
        </is>
      </c>
      <c r="D1976" s="349" t="inlineStr">
        <is>
          <t>PI 109</t>
        </is>
      </c>
      <c r="E1976" s="349" t="inlineStr">
        <is>
          <t>PI 108</t>
        </is>
      </c>
      <c r="F1976" s="349" t="n">
        <v>1</v>
      </c>
      <c r="G1976" s="349" t="inlineStr">
        <is>
          <t>200</t>
        </is>
      </c>
      <c r="H1976" s="349" t="inlineStr">
        <is>
          <t>Tubo PVC</t>
        </is>
      </c>
      <c r="I1976" s="345" t="n">
        <v>0.6</v>
      </c>
      <c r="J1976" s="349" t="n">
        <v>0.48</v>
      </c>
      <c r="K1976" s="349" t="n">
        <v>0.5436</v>
      </c>
      <c r="L1976" s="349" t="inlineStr">
        <is>
          <t>PENDENTE</t>
        </is>
      </c>
    </row>
    <row r="1977" ht="15" customHeight="1" s="290">
      <c r="A1977" s="295" t="inlineStr">
        <is>
          <t>TETEU</t>
        </is>
      </c>
      <c r="B1977" s="295" t="inlineStr">
        <is>
          <t>ESGOTO</t>
        </is>
      </c>
      <c r="C1977" s="295" t="inlineStr">
        <is>
          <t>T-285</t>
        </is>
      </c>
      <c r="D1977" s="334" t="inlineStr">
        <is>
          <t>PI 108</t>
        </is>
      </c>
      <c r="E1977" s="334" t="inlineStr">
        <is>
          <t>PI 107</t>
        </is>
      </c>
      <c r="F1977" s="334" t="n">
        <v>1</v>
      </c>
      <c r="G1977" s="334" t="inlineStr">
        <is>
          <t>200</t>
        </is>
      </c>
      <c r="H1977" s="334" t="inlineStr">
        <is>
          <t>Tubo PVC</t>
        </is>
      </c>
      <c r="I1977" s="340" t="n">
        <v>0.6</v>
      </c>
      <c r="J1977" s="334" t="n">
        <v>0.48</v>
      </c>
      <c r="K1977" s="334" t="n">
        <v>2.7579</v>
      </c>
      <c r="L1977" s="334" t="inlineStr">
        <is>
          <t>PENDENTE</t>
        </is>
      </c>
    </row>
    <row r="1978" ht="15" customHeight="1" s="290">
      <c r="A1978" s="296" t="inlineStr">
        <is>
          <t>TETEU</t>
        </is>
      </c>
      <c r="B1978" s="296" t="inlineStr">
        <is>
          <t>ESGOTO</t>
        </is>
      </c>
      <c r="C1978" s="296" t="inlineStr">
        <is>
          <t>T-286</t>
        </is>
      </c>
      <c r="D1978" s="349" t="inlineStr">
        <is>
          <t>PI 107</t>
        </is>
      </c>
      <c r="E1978" s="349" t="inlineStr">
        <is>
          <t>PI 106</t>
        </is>
      </c>
      <c r="F1978" s="349" t="n">
        <v>1</v>
      </c>
      <c r="G1978" s="349" t="inlineStr">
        <is>
          <t>200</t>
        </is>
      </c>
      <c r="H1978" s="349" t="inlineStr">
        <is>
          <t>Tubo PVC</t>
        </is>
      </c>
      <c r="I1978" s="345" t="n">
        <v>0.6</v>
      </c>
      <c r="J1978" s="349" t="n">
        <v>0.48</v>
      </c>
      <c r="K1978" s="349" t="n">
        <v>1.2605</v>
      </c>
      <c r="L1978" s="349" t="inlineStr">
        <is>
          <t>PENDENTE</t>
        </is>
      </c>
    </row>
    <row r="1979" ht="15" customHeight="1" s="290">
      <c r="A1979" s="295" t="inlineStr">
        <is>
          <t>TETEU</t>
        </is>
      </c>
      <c r="B1979" s="295" t="inlineStr">
        <is>
          <t>ESGOTO</t>
        </is>
      </c>
      <c r="C1979" s="295" t="inlineStr">
        <is>
          <t>T-287</t>
        </is>
      </c>
      <c r="D1979" s="334" t="inlineStr">
        <is>
          <t>PI 105</t>
        </is>
      </c>
      <c r="E1979" s="334" t="inlineStr">
        <is>
          <t>PI 104</t>
        </is>
      </c>
      <c r="F1979" s="334" t="n">
        <v>1</v>
      </c>
      <c r="G1979" s="334" t="inlineStr">
        <is>
          <t>200</t>
        </is>
      </c>
      <c r="H1979" s="334" t="inlineStr">
        <is>
          <t>Tubo PVC</t>
        </is>
      </c>
      <c r="I1979" s="340" t="n">
        <v>0.6</v>
      </c>
      <c r="J1979" s="334" t="n">
        <v>0.48</v>
      </c>
      <c r="K1979" s="334" t="n">
        <v>1.3498</v>
      </c>
      <c r="L1979" s="334" t="inlineStr">
        <is>
          <t>PENDENTE</t>
        </is>
      </c>
    </row>
    <row r="1980" ht="15" customHeight="1" s="290">
      <c r="A1980" s="296" t="inlineStr">
        <is>
          <t>TETEU</t>
        </is>
      </c>
      <c r="B1980" s="296" t="inlineStr">
        <is>
          <t>ESGOTO</t>
        </is>
      </c>
      <c r="C1980" s="296" t="inlineStr">
        <is>
          <t>T-288</t>
        </is>
      </c>
      <c r="D1980" s="349" t="inlineStr">
        <is>
          <t>PI 192</t>
        </is>
      </c>
      <c r="E1980" s="349" t="inlineStr">
        <is>
          <t>PV 24</t>
        </is>
      </c>
      <c r="F1980" s="349" t="n">
        <v>1</v>
      </c>
      <c r="G1980" s="349" t="inlineStr">
        <is>
          <t>200</t>
        </is>
      </c>
      <c r="H1980" s="349" t="inlineStr">
        <is>
          <t>Tubo PVC</t>
        </is>
      </c>
      <c r="I1980" s="345" t="n">
        <v>0.6</v>
      </c>
      <c r="J1980" s="349" t="n">
        <v>0.48</v>
      </c>
      <c r="K1980" s="349" t="n">
        <v>3.6088</v>
      </c>
      <c r="L1980" s="349" t="inlineStr">
        <is>
          <t>PENDENTE</t>
        </is>
      </c>
    </row>
    <row r="1981" ht="15" customHeight="1" s="290">
      <c r="A1981" s="295" t="inlineStr">
        <is>
          <t>TETEU</t>
        </is>
      </c>
      <c r="B1981" s="295" t="inlineStr">
        <is>
          <t>ESGOTO</t>
        </is>
      </c>
      <c r="C1981" s="295" t="inlineStr">
        <is>
          <t>T-289</t>
        </is>
      </c>
      <c r="D1981" s="334" t="inlineStr">
        <is>
          <t>PI 194</t>
        </is>
      </c>
      <c r="E1981" s="334" t="inlineStr">
        <is>
          <t>PI 195</t>
        </is>
      </c>
      <c r="F1981" s="334" t="n">
        <v>6.9</v>
      </c>
      <c r="G1981" s="334" t="inlineStr">
        <is>
          <t>200</t>
        </is>
      </c>
      <c r="H1981" s="334" t="inlineStr">
        <is>
          <t>Tubo PVC</t>
        </is>
      </c>
      <c r="I1981" s="340" t="n">
        <v>0.6</v>
      </c>
      <c r="J1981" s="334" t="n">
        <v>3.31</v>
      </c>
      <c r="K1981" s="334" t="n">
        <v>0.356739</v>
      </c>
      <c r="L1981" s="334" t="inlineStr">
        <is>
          <t>PENDENTE</t>
        </is>
      </c>
    </row>
    <row r="1982" ht="15" customHeight="1" s="290">
      <c r="A1982" s="296" t="inlineStr">
        <is>
          <t>TETEU</t>
        </is>
      </c>
      <c r="B1982" s="296" t="inlineStr">
        <is>
          <t>ESGOTO</t>
        </is>
      </c>
      <c r="C1982" s="296" t="inlineStr">
        <is>
          <t>T-290</t>
        </is>
      </c>
      <c r="D1982" s="349" t="inlineStr">
        <is>
          <t>PI 195</t>
        </is>
      </c>
      <c r="E1982" s="349" t="inlineStr">
        <is>
          <t>PI 196</t>
        </is>
      </c>
      <c r="F1982" s="349" t="n">
        <v>7.37</v>
      </c>
      <c r="G1982" s="349" t="inlineStr">
        <is>
          <t>200</t>
        </is>
      </c>
      <c r="H1982" s="349" t="inlineStr">
        <is>
          <t>Tubo PVC</t>
        </is>
      </c>
      <c r="I1982" s="345" t="n">
        <v>0.6</v>
      </c>
      <c r="J1982" s="349" t="n">
        <v>3.54</v>
      </c>
      <c r="K1982" s="349" t="n">
        <v>0.377354</v>
      </c>
      <c r="L1982" s="349" t="inlineStr">
        <is>
          <t>PENDENTE</t>
        </is>
      </c>
    </row>
    <row r="1983" ht="15" customHeight="1" s="290">
      <c r="A1983" s="295" t="inlineStr">
        <is>
          <t>TETEU</t>
        </is>
      </c>
      <c r="B1983" s="295" t="inlineStr">
        <is>
          <t>ESGOTO</t>
        </is>
      </c>
      <c r="C1983" s="295" t="inlineStr">
        <is>
          <t>T-291</t>
        </is>
      </c>
      <c r="D1983" s="334" t="inlineStr">
        <is>
          <t>PI 196</t>
        </is>
      </c>
      <c r="E1983" s="334" t="inlineStr">
        <is>
          <t>PI 197</t>
        </is>
      </c>
      <c r="F1983" s="334" t="n">
        <v>5.41</v>
      </c>
      <c r="G1983" s="334" t="inlineStr">
        <is>
          <t>200</t>
        </is>
      </c>
      <c r="H1983" s="334" t="inlineStr">
        <is>
          <t>Tubo PVC</t>
        </is>
      </c>
      <c r="I1983" s="340" t="n">
        <v>0.6</v>
      </c>
      <c r="J1983" s="334" t="n">
        <v>2.6</v>
      </c>
      <c r="K1983" s="334" t="n">
        <v>0.757763</v>
      </c>
      <c r="L1983" s="334" t="inlineStr">
        <is>
          <t>PENDENTE</t>
        </is>
      </c>
    </row>
    <row r="1984" ht="15" customHeight="1" s="290">
      <c r="A1984" s="296" t="inlineStr">
        <is>
          <t>TETEU</t>
        </is>
      </c>
      <c r="B1984" s="296" t="inlineStr">
        <is>
          <t>ESGOTO</t>
        </is>
      </c>
      <c r="C1984" s="296" t="inlineStr">
        <is>
          <t>T-292</t>
        </is>
      </c>
      <c r="D1984" s="349" t="inlineStr">
        <is>
          <t>PI 197</t>
        </is>
      </c>
      <c r="E1984" s="349" t="inlineStr">
        <is>
          <t>PI 198</t>
        </is>
      </c>
      <c r="F1984" s="349" t="n">
        <v>4.25</v>
      </c>
      <c r="G1984" s="349" t="inlineStr">
        <is>
          <t>200</t>
        </is>
      </c>
      <c r="H1984" s="349" t="inlineStr">
        <is>
          <t>Tubo PVC</t>
        </is>
      </c>
      <c r="I1984" s="345" t="n">
        <v>0.6</v>
      </c>
      <c r="J1984" s="349" t="n">
        <v>2.04</v>
      </c>
      <c r="K1984" s="349" t="n">
        <v>0.308424</v>
      </c>
      <c r="L1984" s="349" t="inlineStr">
        <is>
          <t>PENDENTE</t>
        </is>
      </c>
    </row>
    <row r="1985" ht="15" customHeight="1" s="290">
      <c r="A1985" s="295" t="inlineStr">
        <is>
          <t>TETEU</t>
        </is>
      </c>
      <c r="B1985" s="295" t="inlineStr">
        <is>
          <t>ESGOTO</t>
        </is>
      </c>
      <c r="C1985" s="295" t="inlineStr">
        <is>
          <t>T-293</t>
        </is>
      </c>
      <c r="D1985" s="334" t="inlineStr">
        <is>
          <t>PI 198</t>
        </is>
      </c>
      <c r="E1985" s="334" t="inlineStr">
        <is>
          <t>PI 197</t>
        </is>
      </c>
      <c r="F1985" s="334" t="n">
        <v>2.5</v>
      </c>
      <c r="G1985" s="334" t="inlineStr">
        <is>
          <t>200</t>
        </is>
      </c>
      <c r="H1985" s="334" t="inlineStr">
        <is>
          <t>Tubo PVC</t>
        </is>
      </c>
      <c r="I1985" s="340" t="n">
        <v>0.6</v>
      </c>
      <c r="J1985" s="334" t="n">
        <v>1.2</v>
      </c>
      <c r="K1985" s="334" t="n">
        <v>0.52432</v>
      </c>
      <c r="L1985" s="334" t="inlineStr">
        <is>
          <t>PENDENTE</t>
        </is>
      </c>
    </row>
    <row r="1986" ht="15" customHeight="1" s="290">
      <c r="A1986" s="296" t="inlineStr">
        <is>
          <t>TETEU</t>
        </is>
      </c>
      <c r="B1986" s="296" t="inlineStr">
        <is>
          <t>ESGOTO</t>
        </is>
      </c>
      <c r="C1986" s="296" t="inlineStr">
        <is>
          <t>T-294</t>
        </is>
      </c>
      <c r="D1986" s="349" t="inlineStr">
        <is>
          <t>PI 197</t>
        </is>
      </c>
      <c r="E1986" s="349" t="inlineStr">
        <is>
          <t>PI 196</t>
        </is>
      </c>
      <c r="F1986" s="349" t="n">
        <v>2.5</v>
      </c>
      <c r="G1986" s="349" t="inlineStr">
        <is>
          <t>200</t>
        </is>
      </c>
      <c r="H1986" s="349" t="inlineStr">
        <is>
          <t>Tubo PVC</t>
        </is>
      </c>
      <c r="I1986" s="345" t="n">
        <v>0.6</v>
      </c>
      <c r="J1986" s="349" t="n">
        <v>1.2</v>
      </c>
      <c r="K1986" s="349" t="n">
        <v>1.6398</v>
      </c>
      <c r="L1986" s="349" t="inlineStr">
        <is>
          <t>PENDENTE</t>
        </is>
      </c>
    </row>
    <row r="1987" ht="15" customHeight="1" s="290">
      <c r="A1987" s="295" t="inlineStr">
        <is>
          <t>TETEU</t>
        </is>
      </c>
      <c r="B1987" s="295" t="inlineStr">
        <is>
          <t>ESGOTO</t>
        </is>
      </c>
      <c r="C1987" s="295" t="inlineStr">
        <is>
          <t>T-295</t>
        </is>
      </c>
      <c r="D1987" s="334" t="inlineStr">
        <is>
          <t>PI 196</t>
        </is>
      </c>
      <c r="E1987" s="334" t="inlineStr">
        <is>
          <t>PI 195</t>
        </is>
      </c>
      <c r="F1987" s="334" t="n">
        <v>2.5</v>
      </c>
      <c r="G1987" s="334" t="inlineStr">
        <is>
          <t>200</t>
        </is>
      </c>
      <c r="H1987" s="334" t="inlineStr">
        <is>
          <t>Tubo PVC</t>
        </is>
      </c>
      <c r="I1987" s="340" t="n">
        <v>0.6</v>
      </c>
      <c r="J1987" s="334" t="n">
        <v>1.2</v>
      </c>
      <c r="K1987" s="334" t="n">
        <v>1.11244</v>
      </c>
      <c r="L1987" s="334" t="inlineStr">
        <is>
          <t>PENDENTE</t>
        </is>
      </c>
    </row>
    <row r="1988" ht="15" customHeight="1" s="290">
      <c r="A1988" s="296" t="inlineStr">
        <is>
          <t>TETEU</t>
        </is>
      </c>
      <c r="B1988" s="296" t="inlineStr">
        <is>
          <t>ESGOTO</t>
        </is>
      </c>
      <c r="C1988" s="296" t="inlineStr">
        <is>
          <t>T-296</t>
        </is>
      </c>
      <c r="D1988" s="349" t="inlineStr">
        <is>
          <t>PI 195</t>
        </is>
      </c>
      <c r="E1988" s="349" t="inlineStr">
        <is>
          <t>PI 194</t>
        </is>
      </c>
      <c r="F1988" s="349" t="n">
        <v>2.5</v>
      </c>
      <c r="G1988" s="349" t="inlineStr">
        <is>
          <t>200</t>
        </is>
      </c>
      <c r="H1988" s="349" t="inlineStr">
        <is>
          <t>Tubo PVC</t>
        </is>
      </c>
      <c r="I1988" s="345" t="n">
        <v>0.6</v>
      </c>
      <c r="J1988" s="349" t="n">
        <v>1.2</v>
      </c>
      <c r="K1988" s="349" t="n">
        <v>0.9846</v>
      </c>
      <c r="L1988" s="349" t="inlineStr">
        <is>
          <t>PENDENTE</t>
        </is>
      </c>
    </row>
    <row r="1989" ht="15" customHeight="1" s="290">
      <c r="A1989" s="295" t="inlineStr">
        <is>
          <t>TETEU</t>
        </is>
      </c>
      <c r="B1989" s="295" t="inlineStr">
        <is>
          <t>ESGOTO</t>
        </is>
      </c>
      <c r="C1989" s="295" t="inlineStr">
        <is>
          <t>T-297</t>
        </is>
      </c>
      <c r="D1989" s="334" t="inlineStr">
        <is>
          <t>PI 195</t>
        </is>
      </c>
      <c r="E1989" s="334" t="inlineStr">
        <is>
          <t>PI 208</t>
        </is>
      </c>
      <c r="F1989" s="334" t="n">
        <v>4.99</v>
      </c>
      <c r="G1989" s="334" t="inlineStr">
        <is>
          <t>200</t>
        </is>
      </c>
      <c r="H1989" s="334" t="inlineStr">
        <is>
          <t>Tubo PVC</t>
        </is>
      </c>
      <c r="I1989" s="340" t="n">
        <v>0.58</v>
      </c>
      <c r="J1989" s="334" t="n">
        <v>2.32</v>
      </c>
      <c r="K1989" s="334" t="n">
        <v>0.007395</v>
      </c>
      <c r="L1989" s="334" t="inlineStr">
        <is>
          <t>PENDENTE</t>
        </is>
      </c>
    </row>
    <row r="1990" ht="15" customHeight="1" s="290">
      <c r="A1990" s="296" t="inlineStr">
        <is>
          <t>TETEU</t>
        </is>
      </c>
      <c r="B1990" s="296" t="inlineStr">
        <is>
          <t>ESGOTO</t>
        </is>
      </c>
      <c r="C1990" s="296" t="inlineStr">
        <is>
          <t>T-298</t>
        </is>
      </c>
      <c r="D1990" s="349" t="inlineStr">
        <is>
          <t>PI 208</t>
        </is>
      </c>
      <c r="E1990" s="349" t="inlineStr">
        <is>
          <t>PI 209</t>
        </is>
      </c>
      <c r="F1990" s="349" t="n">
        <v>16.94</v>
      </c>
      <c r="G1990" s="349" t="inlineStr">
        <is>
          <t>200</t>
        </is>
      </c>
      <c r="H1990" s="349" t="inlineStr">
        <is>
          <t>Tubo PVC</t>
        </is>
      </c>
      <c r="I1990" s="345" t="n">
        <v>1.18</v>
      </c>
      <c r="J1990" s="349" t="n">
        <v>16.01</v>
      </c>
      <c r="K1990" s="349" t="n">
        <v>0.117332</v>
      </c>
      <c r="L1990" s="349" t="inlineStr">
        <is>
          <t>PENDENTE</t>
        </is>
      </c>
    </row>
    <row r="1991" ht="15" customHeight="1" s="290">
      <c r="A1991" s="295" t="inlineStr">
        <is>
          <t>TETEU</t>
        </is>
      </c>
      <c r="B1991" s="295" t="inlineStr">
        <is>
          <t>ESGOTO</t>
        </is>
      </c>
      <c r="C1991" s="295" t="inlineStr">
        <is>
          <t>T-299</t>
        </is>
      </c>
      <c r="D1991" s="334" t="inlineStr">
        <is>
          <t>PI 209</t>
        </is>
      </c>
      <c r="E1991" s="334" t="inlineStr">
        <is>
          <t>PI 211</t>
        </is>
      </c>
      <c r="F1991" s="334" t="n">
        <v>3.32</v>
      </c>
      <c r="G1991" s="334" t="inlineStr">
        <is>
          <t>200</t>
        </is>
      </c>
      <c r="H1991" s="334" t="inlineStr">
        <is>
          <t>Tubo PVC</t>
        </is>
      </c>
      <c r="I1991" s="340" t="n">
        <v>1.88</v>
      </c>
      <c r="J1991" s="334" t="n">
        <v>4.98</v>
      </c>
      <c r="K1991" s="334" t="n">
        <v>0.016988</v>
      </c>
      <c r="L1991" s="334" t="inlineStr">
        <is>
          <t>PENDENTE</t>
        </is>
      </c>
    </row>
    <row r="1992" ht="15" customHeight="1" s="290">
      <c r="A1992" s="296" t="inlineStr">
        <is>
          <t>TETEU</t>
        </is>
      </c>
      <c r="B1992" s="296" t="inlineStr">
        <is>
          <t>ESGOTO</t>
        </is>
      </c>
      <c r="C1992" s="296" t="inlineStr">
        <is>
          <t>T-300</t>
        </is>
      </c>
      <c r="D1992" s="349" t="inlineStr">
        <is>
          <t>PI 209</t>
        </is>
      </c>
      <c r="E1992" s="349" t="inlineStr">
        <is>
          <t>PI 212</t>
        </is>
      </c>
      <c r="F1992" s="349" t="n">
        <v>28.64</v>
      </c>
      <c r="G1992" s="349" t="inlineStr">
        <is>
          <t>200</t>
        </is>
      </c>
      <c r="H1992" s="349" t="inlineStr">
        <is>
          <t>Tubo PVC</t>
        </is>
      </c>
      <c r="I1992" s="345" t="n">
        <v>1.2</v>
      </c>
      <c r="J1992" s="349" t="n">
        <v>27.49</v>
      </c>
      <c r="K1992" s="349" t="n">
        <v>0.375848</v>
      </c>
      <c r="L1992" s="349" t="inlineStr">
        <is>
          <t>PENDENTE</t>
        </is>
      </c>
    </row>
    <row r="1993" ht="15" customHeight="1" s="290">
      <c r="A1993" s="295" t="inlineStr">
        <is>
          <t>TETEU</t>
        </is>
      </c>
      <c r="B1993" s="295" t="inlineStr">
        <is>
          <t>ESGOTO</t>
        </is>
      </c>
      <c r="C1993" s="295" t="inlineStr">
        <is>
          <t>T-301</t>
        </is>
      </c>
      <c r="D1993" s="334" t="inlineStr">
        <is>
          <t>PI 212</t>
        </is>
      </c>
      <c r="E1993" s="334" t="inlineStr">
        <is>
          <t>PI 213</t>
        </is>
      </c>
      <c r="F1993" s="334" t="n">
        <v>22.87</v>
      </c>
      <c r="G1993" s="334" t="inlineStr">
        <is>
          <t>200</t>
        </is>
      </c>
      <c r="H1993" s="334" t="inlineStr">
        <is>
          <t>Tubo PVC</t>
        </is>
      </c>
      <c r="I1993" s="340" t="n">
        <v>0.6</v>
      </c>
      <c r="J1993" s="334" t="n">
        <v>10.98</v>
      </c>
      <c r="K1993" s="334" t="n">
        <v>0.080927</v>
      </c>
      <c r="L1993" s="334" t="inlineStr">
        <is>
          <t>PENDENTE</t>
        </is>
      </c>
    </row>
    <row r="1994" ht="15" customHeight="1" s="290">
      <c r="A1994" s="296" t="inlineStr">
        <is>
          <t>TETEU</t>
        </is>
      </c>
      <c r="B1994" s="296" t="inlineStr">
        <is>
          <t>ESGOTO</t>
        </is>
      </c>
      <c r="C1994" s="296" t="inlineStr">
        <is>
          <t>T-302</t>
        </is>
      </c>
      <c r="D1994" s="349" t="inlineStr">
        <is>
          <t>PI 213</t>
        </is>
      </c>
      <c r="E1994" s="349" t="inlineStr">
        <is>
          <t>PI 214</t>
        </is>
      </c>
      <c r="F1994" s="349" t="n">
        <v>15.9</v>
      </c>
      <c r="G1994" s="349" t="inlineStr">
        <is>
          <t>200</t>
        </is>
      </c>
      <c r="H1994" s="349" t="inlineStr">
        <is>
          <t>Tubo PVC</t>
        </is>
      </c>
      <c r="I1994" s="345" t="n">
        <v>0.6</v>
      </c>
      <c r="J1994" s="349" t="n">
        <v>7.63</v>
      </c>
      <c r="K1994" s="349" t="n">
        <v>0.13622</v>
      </c>
      <c r="L1994" s="349" t="inlineStr">
        <is>
          <t>PENDENTE</t>
        </is>
      </c>
    </row>
    <row r="1995" ht="15" customHeight="1" s="290">
      <c r="A1995" s="295" t="inlineStr">
        <is>
          <t>TETEU</t>
        </is>
      </c>
      <c r="B1995" s="295" t="inlineStr">
        <is>
          <t>ESGOTO</t>
        </is>
      </c>
      <c r="C1995" s="295" t="inlineStr">
        <is>
          <t>T-303</t>
        </is>
      </c>
      <c r="D1995" s="334" t="inlineStr">
        <is>
          <t>PI 214</t>
        </is>
      </c>
      <c r="E1995" s="334" t="inlineStr">
        <is>
          <t>PI 215</t>
        </is>
      </c>
      <c r="F1995" s="334" t="n">
        <v>13.68</v>
      </c>
      <c r="G1995" s="334" t="inlineStr">
        <is>
          <t>200</t>
        </is>
      </c>
      <c r="H1995" s="334" t="inlineStr">
        <is>
          <t>Tubo PVC</t>
        </is>
      </c>
      <c r="I1995" s="340" t="n">
        <v>0.6</v>
      </c>
      <c r="J1995" s="334" t="n">
        <v>6.57</v>
      </c>
      <c r="K1995" s="334" t="n">
        <v>0.156937</v>
      </c>
      <c r="L1995" s="334" t="inlineStr">
        <is>
          <t>PENDENTE</t>
        </is>
      </c>
    </row>
    <row r="1996" ht="15" customHeight="1" s="290">
      <c r="A1996" s="296" t="inlineStr">
        <is>
          <t>TETEU</t>
        </is>
      </c>
      <c r="B1996" s="296" t="inlineStr">
        <is>
          <t>ESGOTO</t>
        </is>
      </c>
      <c r="C1996" s="296" t="inlineStr">
        <is>
          <t>T-304</t>
        </is>
      </c>
      <c r="D1996" s="349" t="inlineStr">
        <is>
          <t>PI 208</t>
        </is>
      </c>
      <c r="E1996" s="349" t="inlineStr">
        <is>
          <t>PI 216</t>
        </is>
      </c>
      <c r="F1996" s="349" t="n">
        <v>3.78</v>
      </c>
      <c r="G1996" s="349" t="inlineStr">
        <is>
          <t>200</t>
        </is>
      </c>
      <c r="H1996" s="349" t="inlineStr">
        <is>
          <t>Tubo PVC</t>
        </is>
      </c>
      <c r="I1996" s="345" t="n">
        <v>0.58</v>
      </c>
      <c r="J1996" s="349" t="n">
        <v>1.76</v>
      </c>
      <c r="K1996" s="349" t="n">
        <v>0.222434</v>
      </c>
      <c r="L1996" s="349" t="inlineStr">
        <is>
          <t>PENDENTE</t>
        </is>
      </c>
    </row>
    <row r="1997" ht="15" customHeight="1" s="290">
      <c r="A1997" s="295" t="inlineStr">
        <is>
          <t>TETEU</t>
        </is>
      </c>
      <c r="B1997" s="295" t="inlineStr">
        <is>
          <t>ESGOTO</t>
        </is>
      </c>
      <c r="C1997" s="295" t="inlineStr">
        <is>
          <t>T-305</t>
        </is>
      </c>
      <c r="D1997" s="334" t="inlineStr">
        <is>
          <t>PI 216</t>
        </is>
      </c>
      <c r="E1997" s="334" t="inlineStr">
        <is>
          <t>PI 217</t>
        </is>
      </c>
      <c r="F1997" s="334" t="n">
        <v>5.06</v>
      </c>
      <c r="G1997" s="334" t="inlineStr">
        <is>
          <t>200</t>
        </is>
      </c>
      <c r="H1997" s="334" t="inlineStr">
        <is>
          <t>Tubo PVC</t>
        </is>
      </c>
      <c r="I1997" s="340" t="n">
        <v>0.6</v>
      </c>
      <c r="J1997" s="334" t="n">
        <v>2.43</v>
      </c>
      <c r="K1997" s="334" t="n">
        <v>0.65002</v>
      </c>
      <c r="L1997" s="334" t="inlineStr">
        <is>
          <t>PENDENTE</t>
        </is>
      </c>
    </row>
    <row r="1998" ht="15" customHeight="1" s="290">
      <c r="A1998" s="296" t="inlineStr">
        <is>
          <t>TETEU</t>
        </is>
      </c>
      <c r="B1998" s="296" t="inlineStr">
        <is>
          <t>ESGOTO</t>
        </is>
      </c>
      <c r="C1998" s="296" t="inlineStr">
        <is>
          <t>T-306</t>
        </is>
      </c>
      <c r="D1998" s="349" t="inlineStr">
        <is>
          <t>PI 217</t>
        </is>
      </c>
      <c r="E1998" s="349" t="inlineStr">
        <is>
          <t>PI 218</t>
        </is>
      </c>
      <c r="F1998" s="349" t="n">
        <v>3.18</v>
      </c>
      <c r="G1998" s="349" t="inlineStr">
        <is>
          <t>200</t>
        </is>
      </c>
      <c r="H1998" s="349" t="inlineStr">
        <is>
          <t>Tubo PVC</t>
        </is>
      </c>
      <c r="I1998" s="345" t="n">
        <v>0.6</v>
      </c>
      <c r="J1998" s="349" t="n">
        <v>1.53</v>
      </c>
      <c r="K1998" s="349" t="n">
        <v>0.714591</v>
      </c>
      <c r="L1998" s="349" t="inlineStr">
        <is>
          <t>PENDENTE</t>
        </is>
      </c>
    </row>
    <row r="1999" ht="15" customHeight="1" s="290">
      <c r="A1999" s="295" t="inlineStr">
        <is>
          <t>TETEU</t>
        </is>
      </c>
      <c r="B1999" s="295" t="inlineStr">
        <is>
          <t>ESGOTO</t>
        </is>
      </c>
      <c r="C1999" s="295" t="inlineStr">
        <is>
          <t>T-307</t>
        </is>
      </c>
      <c r="D1999" s="334" t="inlineStr">
        <is>
          <t>PI 218</t>
        </is>
      </c>
      <c r="E1999" s="334" t="inlineStr">
        <is>
          <t>PI 219</t>
        </is>
      </c>
      <c r="F1999" s="334" t="n">
        <v>6.17</v>
      </c>
      <c r="G1999" s="334" t="inlineStr">
        <is>
          <t>200</t>
        </is>
      </c>
      <c r="H1999" s="334" t="inlineStr">
        <is>
          <t>Tubo PVC</t>
        </is>
      </c>
      <c r="I1999" s="340" t="n">
        <v>0.6</v>
      </c>
      <c r="J1999" s="334" t="n">
        <v>2.96</v>
      </c>
      <c r="K1999" s="334" t="n">
        <v>0.402253</v>
      </c>
      <c r="L1999" s="334" t="inlineStr">
        <is>
          <t>PENDENTE</t>
        </is>
      </c>
    </row>
    <row r="2000" ht="15" customHeight="1" s="290">
      <c r="A2000" s="296" t="inlineStr">
        <is>
          <t>TETEU</t>
        </is>
      </c>
      <c r="B2000" s="296" t="inlineStr">
        <is>
          <t>ESGOTO</t>
        </is>
      </c>
      <c r="C2000" s="296" t="inlineStr">
        <is>
          <t>T-308</t>
        </is>
      </c>
      <c r="D2000" s="349" t="inlineStr">
        <is>
          <t>PI 219</t>
        </is>
      </c>
      <c r="E2000" s="349" t="inlineStr">
        <is>
          <t>PI 220</t>
        </is>
      </c>
      <c r="F2000" s="349" t="n">
        <v>6.38</v>
      </c>
      <c r="G2000" s="349" t="inlineStr">
        <is>
          <t>200</t>
        </is>
      </c>
      <c r="H2000" s="349" t="inlineStr">
        <is>
          <t>Tubo PVC</t>
        </is>
      </c>
      <c r="I2000" s="345" t="n">
        <v>0.6</v>
      </c>
      <c r="J2000" s="349" t="n">
        <v>3.06</v>
      </c>
      <c r="K2000" s="349" t="n">
        <v>0.470502</v>
      </c>
      <c r="L2000" s="349" t="inlineStr">
        <is>
          <t>PENDENTE</t>
        </is>
      </c>
    </row>
    <row r="2001" ht="15" customHeight="1" s="290">
      <c r="A2001" s="295" t="inlineStr">
        <is>
          <t>TETEU</t>
        </is>
      </c>
      <c r="B2001" s="295" t="inlineStr">
        <is>
          <t>ESGOTO</t>
        </is>
      </c>
      <c r="C2001" s="295" t="inlineStr">
        <is>
          <t>T-309</t>
        </is>
      </c>
      <c r="D2001" s="334" t="inlineStr">
        <is>
          <t>PI 220</t>
        </is>
      </c>
      <c r="E2001" s="334" t="inlineStr">
        <is>
          <t>PI 221</t>
        </is>
      </c>
      <c r="F2001" s="334" t="n">
        <v>12.41</v>
      </c>
      <c r="G2001" s="334" t="inlineStr">
        <is>
          <t>200</t>
        </is>
      </c>
      <c r="H2001" s="334" t="inlineStr">
        <is>
          <t>Tubo PVC</t>
        </is>
      </c>
      <c r="I2001" s="340" t="n">
        <v>0.6</v>
      </c>
      <c r="J2001" s="334" t="n">
        <v>5.96</v>
      </c>
      <c r="K2001" s="334" t="n">
        <v>0.375818</v>
      </c>
      <c r="L2001" s="334" t="inlineStr">
        <is>
          <t>PENDENTE</t>
        </is>
      </c>
    </row>
    <row r="2002" ht="15" customHeight="1" s="290">
      <c r="A2002" s="296" t="inlineStr">
        <is>
          <t>TETEU</t>
        </is>
      </c>
      <c r="B2002" s="296" t="inlineStr">
        <is>
          <t>ESGOTO</t>
        </is>
      </c>
      <c r="C2002" s="296" t="inlineStr">
        <is>
          <t>T-310</t>
        </is>
      </c>
      <c r="D2002" s="349" t="inlineStr">
        <is>
          <t>PI 220</t>
        </is>
      </c>
      <c r="E2002" s="349" t="inlineStr">
        <is>
          <t>PI 219</t>
        </is>
      </c>
      <c r="F2002" s="349" t="n">
        <v>2.5</v>
      </c>
      <c r="G2002" s="349" t="inlineStr">
        <is>
          <t>200</t>
        </is>
      </c>
      <c r="H2002" s="349" t="inlineStr">
        <is>
          <t>Tubo PVC</t>
        </is>
      </c>
      <c r="I2002" s="345" t="n">
        <v>0.6</v>
      </c>
      <c r="J2002" s="349" t="n">
        <v>1.2</v>
      </c>
      <c r="K2002" s="349" t="n">
        <v>1.20072</v>
      </c>
      <c r="L2002" s="349" t="inlineStr">
        <is>
          <t>PENDENTE</t>
        </is>
      </c>
    </row>
    <row r="2003" ht="15" customHeight="1" s="290">
      <c r="A2003" s="295" t="inlineStr">
        <is>
          <t>TETEU</t>
        </is>
      </c>
      <c r="B2003" s="295" t="inlineStr">
        <is>
          <t>ESGOTO</t>
        </is>
      </c>
      <c r="C2003" s="295" t="inlineStr">
        <is>
          <t>T-311</t>
        </is>
      </c>
      <c r="D2003" s="334" t="inlineStr">
        <is>
          <t>PI 219</t>
        </is>
      </c>
      <c r="E2003" s="334" t="inlineStr">
        <is>
          <t>PI 218</t>
        </is>
      </c>
      <c r="F2003" s="334" t="n">
        <v>2.5</v>
      </c>
      <c r="G2003" s="334" t="inlineStr">
        <is>
          <t>200</t>
        </is>
      </c>
      <c r="H2003" s="334" t="inlineStr">
        <is>
          <t>Tubo PVC</t>
        </is>
      </c>
      <c r="I2003" s="340" t="n">
        <v>0.6</v>
      </c>
      <c r="J2003" s="334" t="n">
        <v>1.2</v>
      </c>
      <c r="K2003" s="334" t="n">
        <v>0.99276</v>
      </c>
      <c r="L2003" s="334" t="inlineStr">
        <is>
          <t>PENDENTE</t>
        </is>
      </c>
    </row>
    <row r="2004" ht="15" customHeight="1" s="290">
      <c r="A2004" s="296" t="inlineStr">
        <is>
          <t>TETEU</t>
        </is>
      </c>
      <c r="B2004" s="296" t="inlineStr">
        <is>
          <t>ESGOTO</t>
        </is>
      </c>
      <c r="C2004" s="296" t="inlineStr">
        <is>
          <t>T-312</t>
        </is>
      </c>
      <c r="D2004" s="349" t="inlineStr">
        <is>
          <t>PI 217</t>
        </is>
      </c>
      <c r="E2004" s="349" t="inlineStr">
        <is>
          <t>PI 216</t>
        </is>
      </c>
      <c r="F2004" s="349" t="n">
        <v>2.5</v>
      </c>
      <c r="G2004" s="349" t="inlineStr">
        <is>
          <t>200</t>
        </is>
      </c>
      <c r="H2004" s="349" t="inlineStr">
        <is>
          <t>Tubo PVC</t>
        </is>
      </c>
      <c r="I2004" s="345" t="n">
        <v>0.6</v>
      </c>
      <c r="J2004" s="349" t="n">
        <v>1.2</v>
      </c>
      <c r="K2004" s="349" t="n">
        <v>1.31564</v>
      </c>
      <c r="L2004" s="349" t="inlineStr">
        <is>
          <t>PENDENTE</t>
        </is>
      </c>
    </row>
    <row r="2005" ht="15" customHeight="1" s="290">
      <c r="A2005" s="295" t="inlineStr">
        <is>
          <t>TETEU</t>
        </is>
      </c>
      <c r="B2005" s="295" t="inlineStr">
        <is>
          <t>ESGOTO</t>
        </is>
      </c>
      <c r="C2005" s="295" t="inlineStr">
        <is>
          <t>T-313</t>
        </is>
      </c>
      <c r="D2005" s="334" t="inlineStr">
        <is>
          <t>PI 216</t>
        </is>
      </c>
      <c r="E2005" s="334" t="inlineStr">
        <is>
          <t>PI 208</t>
        </is>
      </c>
      <c r="F2005" s="334" t="n">
        <v>2.27</v>
      </c>
      <c r="G2005" s="334" t="inlineStr">
        <is>
          <t>200</t>
        </is>
      </c>
      <c r="H2005" s="334" t="inlineStr">
        <is>
          <t>Tubo PVC</t>
        </is>
      </c>
      <c r="I2005" s="340" t="n">
        <v>0.58</v>
      </c>
      <c r="J2005" s="334" t="n">
        <v>1.06</v>
      </c>
      <c r="K2005" s="334" t="n">
        <v>0.370396</v>
      </c>
      <c r="L2005" s="334" t="inlineStr">
        <is>
          <t>PENDENTE</t>
        </is>
      </c>
    </row>
    <row r="2006" ht="15" customHeight="1" s="290">
      <c r="A2006" s="296" t="inlineStr">
        <is>
          <t>TETEU</t>
        </is>
      </c>
      <c r="B2006" s="296" t="inlineStr">
        <is>
          <t>ESGOTO</t>
        </is>
      </c>
      <c r="C2006" s="296" t="inlineStr">
        <is>
          <t>T-314</t>
        </is>
      </c>
      <c r="D2006" s="349" t="inlineStr">
        <is>
          <t>PI 211</t>
        </is>
      </c>
      <c r="E2006" s="349" t="inlineStr">
        <is>
          <t>PI 222</t>
        </is>
      </c>
      <c r="F2006" s="349" t="n">
        <v>26.2</v>
      </c>
      <c r="G2006" s="349" t="inlineStr">
        <is>
          <t>200</t>
        </is>
      </c>
      <c r="H2006" s="349" t="inlineStr">
        <is>
          <t>Tubo PVC</t>
        </is>
      </c>
      <c r="I2006" s="345" t="n">
        <v>1.18</v>
      </c>
      <c r="J2006" s="349" t="n">
        <v>24.63</v>
      </c>
      <c r="K2006" s="349" t="n">
        <v>0.005416</v>
      </c>
      <c r="L2006" s="349" t="inlineStr">
        <is>
          <t>PENDENTE</t>
        </is>
      </c>
    </row>
    <row r="2007" ht="15" customHeight="1" s="290">
      <c r="A2007" s="295" t="inlineStr">
        <is>
          <t>TETEU</t>
        </is>
      </c>
      <c r="B2007" s="295" t="inlineStr">
        <is>
          <t>ESGOTO</t>
        </is>
      </c>
      <c r="C2007" s="295" t="inlineStr">
        <is>
          <t>T-315</t>
        </is>
      </c>
      <c r="D2007" s="334" t="inlineStr">
        <is>
          <t>PI 222</t>
        </is>
      </c>
      <c r="E2007" s="334" t="inlineStr">
        <is>
          <t>PI 223</t>
        </is>
      </c>
      <c r="F2007" s="334" t="n">
        <v>17.41</v>
      </c>
      <c r="G2007" s="334" t="inlineStr">
        <is>
          <t>200</t>
        </is>
      </c>
      <c r="H2007" s="334" t="inlineStr">
        <is>
          <t>Tubo PVC</t>
        </is>
      </c>
      <c r="I2007" s="340" t="n">
        <v>0.5</v>
      </c>
      <c r="J2007" s="334" t="n">
        <v>6.96</v>
      </c>
      <c r="K2007" s="334" t="n">
        <v>0.08901199999999999</v>
      </c>
      <c r="L2007" s="334" t="inlineStr">
        <is>
          <t>PENDENTE</t>
        </is>
      </c>
    </row>
    <row r="2008" ht="15" customHeight="1" s="290">
      <c r="A2008" s="296" t="inlineStr">
        <is>
          <t>TETEU</t>
        </is>
      </c>
      <c r="B2008" s="296" t="inlineStr">
        <is>
          <t>ESGOTO</t>
        </is>
      </c>
      <c r="C2008" s="296" t="inlineStr">
        <is>
          <t>T-316</t>
        </is>
      </c>
      <c r="D2008" s="349" t="inlineStr">
        <is>
          <t>PI 223</t>
        </is>
      </c>
      <c r="E2008" s="349" t="inlineStr">
        <is>
          <t>PI 224</t>
        </is>
      </c>
      <c r="F2008" s="349" t="n">
        <v>19.94</v>
      </c>
      <c r="G2008" s="349" t="inlineStr">
        <is>
          <t>200</t>
        </is>
      </c>
      <c r="H2008" s="349" t="inlineStr">
        <is>
          <t>Tubo PVC</t>
        </is>
      </c>
      <c r="I2008" s="345" t="n">
        <v>0.6</v>
      </c>
      <c r="J2008" s="349" t="n">
        <v>9.57</v>
      </c>
      <c r="K2008" s="349" t="n">
        <v>0.109744</v>
      </c>
      <c r="L2008" s="349" t="inlineStr">
        <is>
          <t>PENDENTE</t>
        </is>
      </c>
    </row>
    <row r="2009" ht="15" customHeight="1" s="290">
      <c r="A2009" s="295" t="inlineStr">
        <is>
          <t>TETEU</t>
        </is>
      </c>
      <c r="B2009" s="295" t="inlineStr">
        <is>
          <t>ESGOTO</t>
        </is>
      </c>
      <c r="C2009" s="295" t="inlineStr">
        <is>
          <t>T-317</t>
        </is>
      </c>
      <c r="D2009" s="334" t="inlineStr">
        <is>
          <t>PI 232</t>
        </is>
      </c>
      <c r="E2009" s="334" t="inlineStr">
        <is>
          <t>PI 223</t>
        </is>
      </c>
      <c r="F2009" s="334" t="n">
        <v>13.41</v>
      </c>
      <c r="G2009" s="334" t="inlineStr">
        <is>
          <t>200</t>
        </is>
      </c>
      <c r="H2009" s="334" t="inlineStr">
        <is>
          <t>Tubo PVC</t>
        </is>
      </c>
      <c r="I2009" s="340" t="n">
        <v>0.6</v>
      </c>
      <c r="J2009" s="334" t="n">
        <v>6.44</v>
      </c>
      <c r="K2009" s="334" t="n">
        <v>0.185884</v>
      </c>
      <c r="L2009" s="334" t="inlineStr">
        <is>
          <t>PENDENTE</t>
        </is>
      </c>
    </row>
    <row r="2010" ht="15" customHeight="1" s="290">
      <c r="A2010" s="296" t="inlineStr">
        <is>
          <t>TETEU</t>
        </is>
      </c>
      <c r="B2010" s="296" t="inlineStr">
        <is>
          <t>ESGOTO</t>
        </is>
      </c>
      <c r="C2010" s="296" t="inlineStr">
        <is>
          <t>T-318</t>
        </is>
      </c>
      <c r="D2010" s="349" t="inlineStr">
        <is>
          <t>PI 232</t>
        </is>
      </c>
      <c r="E2010" s="349" t="inlineStr">
        <is>
          <t>PI 233</t>
        </is>
      </c>
      <c r="F2010" s="349" t="n">
        <v>6.41</v>
      </c>
      <c r="G2010" s="349" t="inlineStr">
        <is>
          <t>200</t>
        </is>
      </c>
      <c r="H2010" s="349" t="inlineStr">
        <is>
          <t>Tubo PVC</t>
        </is>
      </c>
      <c r="I2010" s="345" t="n">
        <v>0.6</v>
      </c>
      <c r="J2010" s="349" t="n">
        <v>3.08</v>
      </c>
      <c r="K2010" s="349" t="n">
        <v>0.787894</v>
      </c>
      <c r="L2010" s="349" t="inlineStr">
        <is>
          <t>PENDENTE</t>
        </is>
      </c>
    </row>
    <row r="2011" ht="15" customHeight="1" s="290">
      <c r="A2011" s="295" t="inlineStr">
        <is>
          <t>TETEU</t>
        </is>
      </c>
      <c r="B2011" s="295" t="inlineStr">
        <is>
          <t>ESGOTO</t>
        </is>
      </c>
      <c r="C2011" s="295" t="inlineStr">
        <is>
          <t>T-319</t>
        </is>
      </c>
      <c r="D2011" s="334" t="inlineStr">
        <is>
          <t>PI 233</t>
        </is>
      </c>
      <c r="E2011" s="334" t="inlineStr">
        <is>
          <t>PI 234</t>
        </is>
      </c>
      <c r="F2011" s="334" t="n">
        <v>1.64</v>
      </c>
      <c r="G2011" s="334" t="inlineStr">
        <is>
          <t>200</t>
        </is>
      </c>
      <c r="H2011" s="334" t="inlineStr">
        <is>
          <t>Tubo PVC</t>
        </is>
      </c>
      <c r="I2011" s="340" t="n">
        <v>0.6</v>
      </c>
      <c r="J2011" s="334" t="n">
        <v>0.79</v>
      </c>
      <c r="K2011" s="334" t="n">
        <v>0.731341</v>
      </c>
      <c r="L2011" s="334" t="inlineStr">
        <is>
          <t>PENDENTE</t>
        </is>
      </c>
    </row>
    <row r="2012" ht="15" customHeight="1" s="290">
      <c r="A2012" s="296" t="inlineStr">
        <is>
          <t>TETEU</t>
        </is>
      </c>
      <c r="B2012" s="296" t="inlineStr">
        <is>
          <t>ESGOTO</t>
        </is>
      </c>
      <c r="C2012" s="296" t="inlineStr">
        <is>
          <t>T-320</t>
        </is>
      </c>
      <c r="D2012" s="349" t="inlineStr">
        <is>
          <t>PI 234</t>
        </is>
      </c>
      <c r="E2012" s="349" t="inlineStr">
        <is>
          <t>PI 235</t>
        </is>
      </c>
      <c r="F2012" s="349" t="n">
        <v>12.3</v>
      </c>
      <c r="G2012" s="349" t="inlineStr">
        <is>
          <t>200</t>
        </is>
      </c>
      <c r="H2012" s="349" t="inlineStr">
        <is>
          <t>Tubo PVC</t>
        </is>
      </c>
      <c r="I2012" s="345" t="n">
        <v>0.6</v>
      </c>
      <c r="J2012" s="349" t="n">
        <v>5.9</v>
      </c>
      <c r="K2012" s="349" t="n">
        <v>0.512171</v>
      </c>
      <c r="L2012" s="349" t="inlineStr">
        <is>
          <t>PENDENTE</t>
        </is>
      </c>
    </row>
    <row r="2013" ht="15" customHeight="1" s="290">
      <c r="A2013" s="295" t="inlineStr">
        <is>
          <t>TETEU</t>
        </is>
      </c>
      <c r="B2013" s="295" t="inlineStr">
        <is>
          <t>ESGOTO</t>
        </is>
      </c>
      <c r="C2013" s="295" t="inlineStr">
        <is>
          <t>T-321</t>
        </is>
      </c>
      <c r="D2013" s="334" t="inlineStr">
        <is>
          <t>PI 235</t>
        </is>
      </c>
      <c r="E2013" s="334" t="inlineStr">
        <is>
          <t>PI 236</t>
        </is>
      </c>
      <c r="F2013" s="334" t="n">
        <v>8.4</v>
      </c>
      <c r="G2013" s="334" t="inlineStr">
        <is>
          <t>200</t>
        </is>
      </c>
      <c r="H2013" s="334" t="inlineStr">
        <is>
          <t>Tubo PVC</t>
        </is>
      </c>
      <c r="I2013" s="340" t="n">
        <v>0.54</v>
      </c>
      <c r="J2013" s="334" t="n">
        <v>3.65</v>
      </c>
      <c r="K2013" s="334" t="n">
        <v>0.006429</v>
      </c>
      <c r="L2013" s="334" t="inlineStr">
        <is>
          <t>PENDENTE</t>
        </is>
      </c>
    </row>
    <row r="2014" ht="15" customHeight="1" s="290">
      <c r="A2014" s="296" t="inlineStr">
        <is>
          <t>TETEU</t>
        </is>
      </c>
      <c r="B2014" s="296" t="inlineStr">
        <is>
          <t>ESGOTO</t>
        </is>
      </c>
      <c r="C2014" s="296" t="inlineStr">
        <is>
          <t>T-322</t>
        </is>
      </c>
      <c r="D2014" s="349" t="inlineStr">
        <is>
          <t>PI 236</t>
        </is>
      </c>
      <c r="E2014" s="349" t="inlineStr">
        <is>
          <t>PI 235</t>
        </is>
      </c>
      <c r="F2014" s="349" t="n">
        <v>2.5</v>
      </c>
      <c r="G2014" s="349" t="inlineStr">
        <is>
          <t>200</t>
        </is>
      </c>
      <c r="H2014" s="349" t="inlineStr">
        <is>
          <t>Tubo PVC</t>
        </is>
      </c>
      <c r="I2014" s="345" t="n">
        <v>0.54</v>
      </c>
      <c r="J2014" s="349" t="n">
        <v>1.09</v>
      </c>
      <c r="K2014" s="349" t="n">
        <v>0.0216</v>
      </c>
      <c r="L2014" s="349" t="inlineStr">
        <is>
          <t>PENDENTE</t>
        </is>
      </c>
    </row>
    <row r="2015" ht="15" customHeight="1" s="290">
      <c r="A2015" s="295" t="inlineStr">
        <is>
          <t>TETEU</t>
        </is>
      </c>
      <c r="B2015" s="295" t="inlineStr">
        <is>
          <t>ESGOTO</t>
        </is>
      </c>
      <c r="C2015" s="295" t="inlineStr">
        <is>
          <t>T-323</t>
        </is>
      </c>
      <c r="D2015" s="334" t="inlineStr">
        <is>
          <t>PI 233</t>
        </is>
      </c>
      <c r="E2015" s="334" t="inlineStr">
        <is>
          <t>PI 232</t>
        </is>
      </c>
      <c r="F2015" s="334" t="n">
        <v>2.5</v>
      </c>
      <c r="G2015" s="334" t="inlineStr">
        <is>
          <t>200</t>
        </is>
      </c>
      <c r="H2015" s="334" t="inlineStr">
        <is>
          <t>Tubo PVC</t>
        </is>
      </c>
      <c r="I2015" s="340" t="n">
        <v>0.6</v>
      </c>
      <c r="J2015" s="334" t="n">
        <v>1.2</v>
      </c>
      <c r="K2015" s="334" t="n">
        <v>2.02016</v>
      </c>
      <c r="L2015" s="334" t="inlineStr">
        <is>
          <t>PENDENTE</t>
        </is>
      </c>
    </row>
    <row r="2016" ht="15" customHeight="1" s="290">
      <c r="A2016" s="296" t="inlineStr">
        <is>
          <t>TETEU</t>
        </is>
      </c>
      <c r="B2016" s="296" t="inlineStr">
        <is>
          <t>ESGOTO</t>
        </is>
      </c>
      <c r="C2016" s="296" t="inlineStr">
        <is>
          <t>T-324</t>
        </is>
      </c>
      <c r="D2016" s="349" t="inlineStr">
        <is>
          <t>PI 224</t>
        </is>
      </c>
      <c r="E2016" s="349" t="inlineStr">
        <is>
          <t>PI 239</t>
        </is>
      </c>
      <c r="F2016" s="349" t="n">
        <v>7.84</v>
      </c>
      <c r="G2016" s="349" t="inlineStr">
        <is>
          <t>200</t>
        </is>
      </c>
      <c r="H2016" s="349" t="inlineStr">
        <is>
          <t>Tubo PVC</t>
        </is>
      </c>
      <c r="I2016" s="345" t="n">
        <v>0.6</v>
      </c>
      <c r="J2016" s="349" t="n">
        <v>3.76</v>
      </c>
      <c r="K2016" s="349" t="n">
        <v>0.875153</v>
      </c>
      <c r="L2016" s="349" t="inlineStr">
        <is>
          <t>PENDENTE</t>
        </is>
      </c>
    </row>
    <row r="2017" ht="15" customHeight="1" s="290">
      <c r="A2017" s="295" t="inlineStr">
        <is>
          <t>TETEU</t>
        </is>
      </c>
      <c r="B2017" s="295" t="inlineStr">
        <is>
          <t>ESGOTO</t>
        </is>
      </c>
      <c r="C2017" s="295" t="inlineStr">
        <is>
          <t>T-325</t>
        </is>
      </c>
      <c r="D2017" s="334" t="inlineStr">
        <is>
          <t>PI 239</t>
        </is>
      </c>
      <c r="E2017" s="334" t="inlineStr">
        <is>
          <t>PI 240</t>
        </is>
      </c>
      <c r="F2017" s="334" t="n">
        <v>6.49</v>
      </c>
      <c r="G2017" s="334" t="inlineStr">
        <is>
          <t>200</t>
        </is>
      </c>
      <c r="H2017" s="334" t="inlineStr">
        <is>
          <t>Tubo PVC</t>
        </is>
      </c>
      <c r="I2017" s="340" t="n">
        <v>0.6</v>
      </c>
      <c r="J2017" s="334" t="n">
        <v>3.12</v>
      </c>
      <c r="K2017" s="334" t="n">
        <v>0.752619</v>
      </c>
      <c r="L2017" s="334" t="inlineStr">
        <is>
          <t>PENDENTE</t>
        </is>
      </c>
    </row>
    <row r="2018" ht="15" customHeight="1" s="290">
      <c r="A2018" s="296" t="inlineStr">
        <is>
          <t>TETEU</t>
        </is>
      </c>
      <c r="B2018" s="296" t="inlineStr">
        <is>
          <t>ESGOTO</t>
        </is>
      </c>
      <c r="C2018" s="296" t="inlineStr">
        <is>
          <t>T-326</t>
        </is>
      </c>
      <c r="D2018" s="349" t="inlineStr">
        <is>
          <t>PI 240</t>
        </is>
      </c>
      <c r="E2018" s="349" t="inlineStr">
        <is>
          <t>PI 241</t>
        </is>
      </c>
      <c r="F2018" s="349" t="n">
        <v>7.23</v>
      </c>
      <c r="G2018" s="349" t="inlineStr">
        <is>
          <t>200</t>
        </is>
      </c>
      <c r="H2018" s="349" t="inlineStr">
        <is>
          <t>Tubo PVC</t>
        </is>
      </c>
      <c r="I2018" s="345" t="n">
        <v>0.6</v>
      </c>
      <c r="J2018" s="349" t="n">
        <v>3.47</v>
      </c>
      <c r="K2018" s="349" t="n">
        <v>0.741646</v>
      </c>
      <c r="L2018" s="349" t="inlineStr">
        <is>
          <t>PENDENTE</t>
        </is>
      </c>
    </row>
    <row r="2019" ht="15" customHeight="1" s="290">
      <c r="A2019" s="295" t="inlineStr">
        <is>
          <t>TETEU</t>
        </is>
      </c>
      <c r="B2019" s="295" t="inlineStr">
        <is>
          <t>ESGOTO</t>
        </is>
      </c>
      <c r="C2019" s="295" t="inlineStr">
        <is>
          <t>T-327</t>
        </is>
      </c>
      <c r="D2019" s="334" t="inlineStr">
        <is>
          <t>PI 241</t>
        </is>
      </c>
      <c r="E2019" s="334" t="inlineStr">
        <is>
          <t>PI 242</t>
        </is>
      </c>
      <c r="F2019" s="334" t="n">
        <v>4.6</v>
      </c>
      <c r="G2019" s="334" t="inlineStr">
        <is>
          <t>200</t>
        </is>
      </c>
      <c r="H2019" s="334" t="inlineStr">
        <is>
          <t>Tubo PVC</t>
        </is>
      </c>
      <c r="I2019" s="340" t="n">
        <v>0.57</v>
      </c>
      <c r="J2019" s="334" t="n">
        <v>2.08</v>
      </c>
      <c r="K2019" s="334" t="n">
        <v>0.007609</v>
      </c>
      <c r="L2019" s="334" t="inlineStr">
        <is>
          <t>PENDENTE</t>
        </is>
      </c>
    </row>
    <row r="2020" ht="15" customHeight="1" s="290">
      <c r="A2020" s="296" t="inlineStr">
        <is>
          <t>TETEU</t>
        </is>
      </c>
      <c r="B2020" s="296" t="inlineStr">
        <is>
          <t>ESGOTO</t>
        </is>
      </c>
      <c r="C2020" s="296" t="inlineStr">
        <is>
          <t>T-328</t>
        </is>
      </c>
      <c r="D2020" s="349" t="inlineStr">
        <is>
          <t>PI 239</t>
        </is>
      </c>
      <c r="E2020" s="349" t="inlineStr">
        <is>
          <t>PI 224</t>
        </is>
      </c>
      <c r="F2020" s="349" t="n">
        <v>2.5</v>
      </c>
      <c r="G2020" s="349" t="inlineStr">
        <is>
          <t>200</t>
        </is>
      </c>
      <c r="H2020" s="349" t="inlineStr">
        <is>
          <t>Tubo PVC</t>
        </is>
      </c>
      <c r="I2020" s="345" t="n">
        <v>0.6</v>
      </c>
      <c r="J2020" s="349" t="n">
        <v>1.2</v>
      </c>
      <c r="K2020" s="349" t="n">
        <v>2.74448</v>
      </c>
      <c r="L2020" s="349" t="inlineStr">
        <is>
          <t>PENDENTE</t>
        </is>
      </c>
    </row>
    <row r="2021" ht="15" customHeight="1" s="290">
      <c r="A2021" s="295" t="inlineStr">
        <is>
          <t>TETEU</t>
        </is>
      </c>
      <c r="B2021" s="295" t="inlineStr">
        <is>
          <t>ESGOTO</t>
        </is>
      </c>
      <c r="C2021" s="295" t="inlineStr">
        <is>
          <t>T-329</t>
        </is>
      </c>
      <c r="D2021" s="334" t="inlineStr">
        <is>
          <t>PI 240</t>
        </is>
      </c>
      <c r="E2021" s="334" t="inlineStr">
        <is>
          <t>PI 239</t>
        </is>
      </c>
      <c r="F2021" s="334" t="n">
        <v>2.5</v>
      </c>
      <c r="G2021" s="334" t="inlineStr">
        <is>
          <t>200</t>
        </is>
      </c>
      <c r="H2021" s="334" t="inlineStr">
        <is>
          <t>Tubo PVC</t>
        </is>
      </c>
      <c r="I2021" s="340" t="n">
        <v>0.6</v>
      </c>
      <c r="J2021" s="334" t="n">
        <v>1.2</v>
      </c>
      <c r="K2021" s="334" t="n">
        <v>1.9538</v>
      </c>
      <c r="L2021" s="334" t="inlineStr">
        <is>
          <t>PENDENTE</t>
        </is>
      </c>
    </row>
    <row r="2022" ht="15" customHeight="1" s="290">
      <c r="A2022" s="296" t="inlineStr">
        <is>
          <t>TETEU</t>
        </is>
      </c>
      <c r="B2022" s="296" t="inlineStr">
        <is>
          <t>ESGOTO</t>
        </is>
      </c>
      <c r="C2022" s="296" t="inlineStr">
        <is>
          <t>T-330</t>
        </is>
      </c>
      <c r="D2022" s="349" t="inlineStr">
        <is>
          <t>PI 241</t>
        </is>
      </c>
      <c r="E2022" s="349" t="inlineStr">
        <is>
          <t>PI 240</t>
        </is>
      </c>
      <c r="F2022" s="349" t="n">
        <v>2.5</v>
      </c>
      <c r="G2022" s="349" t="inlineStr">
        <is>
          <t>200</t>
        </is>
      </c>
      <c r="H2022" s="349" t="inlineStr">
        <is>
          <t>Tubo PVC</t>
        </is>
      </c>
      <c r="I2022" s="345" t="n">
        <v>0.6</v>
      </c>
      <c r="J2022" s="349" t="n">
        <v>1.2</v>
      </c>
      <c r="K2022" s="349" t="n">
        <v>2.14484</v>
      </c>
      <c r="L2022" s="349" t="inlineStr">
        <is>
          <t>PENDENTE</t>
        </is>
      </c>
    </row>
    <row r="2023" ht="15" customHeight="1" s="290">
      <c r="A2023" s="295" t="inlineStr">
        <is>
          <t>TETEU</t>
        </is>
      </c>
      <c r="B2023" s="295" t="inlineStr">
        <is>
          <t>ESGOTO</t>
        </is>
      </c>
      <c r="C2023" s="295" t="inlineStr">
        <is>
          <t>T-331</t>
        </is>
      </c>
      <c r="D2023" s="334" t="inlineStr">
        <is>
          <t>PI 242</t>
        </is>
      </c>
      <c r="E2023" s="334" t="inlineStr">
        <is>
          <t>PI 241</t>
        </is>
      </c>
      <c r="F2023" s="334" t="n">
        <v>2.5</v>
      </c>
      <c r="G2023" s="334" t="inlineStr">
        <is>
          <t>200</t>
        </is>
      </c>
      <c r="H2023" s="334" t="inlineStr">
        <is>
          <t>Tubo PVC</t>
        </is>
      </c>
      <c r="I2023" s="340" t="n">
        <v>0.57</v>
      </c>
      <c r="J2023" s="334" t="n">
        <v>1.13</v>
      </c>
      <c r="K2023" s="334" t="n">
        <v>0.014</v>
      </c>
      <c r="L2023" s="334" t="inlineStr">
        <is>
          <t>PENDENTE</t>
        </is>
      </c>
    </row>
    <row r="2024" ht="15" customHeight="1" s="290">
      <c r="A2024" s="296" t="inlineStr">
        <is>
          <t>TETEU</t>
        </is>
      </c>
      <c r="B2024" s="296" t="inlineStr">
        <is>
          <t>ESGOTO</t>
        </is>
      </c>
      <c r="C2024" s="296" t="inlineStr">
        <is>
          <t>T-332</t>
        </is>
      </c>
      <c r="D2024" s="349" t="inlineStr">
        <is>
          <t>PI 208</t>
        </is>
      </c>
      <c r="E2024" s="349" t="inlineStr">
        <is>
          <t>PI 195</t>
        </is>
      </c>
      <c r="F2024" s="349" t="n">
        <v>2.5</v>
      </c>
      <c r="G2024" s="349" t="inlineStr">
        <is>
          <t>200</t>
        </is>
      </c>
      <c r="H2024" s="349" t="inlineStr">
        <is>
          <t>Tubo PVC</t>
        </is>
      </c>
      <c r="I2024" s="345" t="n">
        <v>0.58</v>
      </c>
      <c r="J2024" s="349" t="n">
        <v>1.16</v>
      </c>
      <c r="K2024" s="349" t="n">
        <v>0.01476</v>
      </c>
      <c r="L2024" s="349" t="inlineStr">
        <is>
          <t>PENDENTE</t>
        </is>
      </c>
    </row>
    <row r="2025" ht="15" customHeight="1" s="290">
      <c r="A2025" s="295" t="inlineStr">
        <is>
          <t>TETEU</t>
        </is>
      </c>
      <c r="B2025" s="295" t="inlineStr">
        <is>
          <t>ESGOTO</t>
        </is>
      </c>
      <c r="C2025" s="295" t="inlineStr">
        <is>
          <t>T-333</t>
        </is>
      </c>
      <c r="D2025" s="334" t="inlineStr">
        <is>
          <t>PI 234</t>
        </is>
      </c>
      <c r="E2025" s="334" t="inlineStr">
        <is>
          <t>PI 233</t>
        </is>
      </c>
      <c r="F2025" s="334" t="n">
        <v>0.98</v>
      </c>
      <c r="G2025" s="334" t="inlineStr">
        <is>
          <t>200</t>
        </is>
      </c>
      <c r="H2025" s="334" t="inlineStr">
        <is>
          <t>Tubo PVC</t>
        </is>
      </c>
      <c r="I2025" s="340" t="n">
        <v>0.6</v>
      </c>
      <c r="J2025" s="334" t="n">
        <v>0.47</v>
      </c>
      <c r="K2025" s="334" t="n">
        <v>1.223878</v>
      </c>
      <c r="L2025" s="334" t="inlineStr">
        <is>
          <t>PENDENTE</t>
        </is>
      </c>
    </row>
    <row r="2026" ht="15" customHeight="1" s="290">
      <c r="A2026" s="296" t="inlineStr">
        <is>
          <t>TETEU</t>
        </is>
      </c>
      <c r="B2026" s="296" t="inlineStr">
        <is>
          <t>ESGOTO</t>
        </is>
      </c>
      <c r="C2026" s="296" t="inlineStr">
        <is>
          <t>T-334</t>
        </is>
      </c>
      <c r="D2026" s="349" t="inlineStr">
        <is>
          <t>PI 218</t>
        </is>
      </c>
      <c r="E2026" s="349" t="inlineStr">
        <is>
          <t>PI 217</t>
        </is>
      </c>
      <c r="F2026" s="349" t="n">
        <v>1.91</v>
      </c>
      <c r="G2026" s="349" t="inlineStr">
        <is>
          <t>200</t>
        </is>
      </c>
      <c r="H2026" s="349" t="inlineStr">
        <is>
          <t>Tubo PVC</t>
        </is>
      </c>
      <c r="I2026" s="345" t="n">
        <v>0.6</v>
      </c>
      <c r="J2026" s="349" t="n">
        <v>0.92</v>
      </c>
      <c r="K2026" s="349" t="n">
        <v>1.189738</v>
      </c>
      <c r="L2026" s="349" t="inlineStr">
        <is>
          <t>PENDENTE</t>
        </is>
      </c>
    </row>
    <row r="2027" ht="15" customHeight="1" s="290">
      <c r="A2027" s="295" t="inlineStr">
        <is>
          <t>TETEU</t>
        </is>
      </c>
      <c r="B2027" s="295" t="inlineStr">
        <is>
          <t>ESGOTO</t>
        </is>
      </c>
      <c r="C2027" s="295" t="inlineStr">
        <is>
          <t>T-335</t>
        </is>
      </c>
      <c r="D2027" s="334" t="inlineStr">
        <is>
          <t>PI 211</t>
        </is>
      </c>
      <c r="E2027" s="334" t="inlineStr">
        <is>
          <t>PI 209</t>
        </is>
      </c>
      <c r="F2027" s="334" t="n">
        <v>1.99</v>
      </c>
      <c r="G2027" s="334" t="inlineStr">
        <is>
          <t>200</t>
        </is>
      </c>
      <c r="H2027" s="334" t="inlineStr">
        <is>
          <t>Tubo PVC</t>
        </is>
      </c>
      <c r="I2027" s="340" t="n">
        <v>1.88</v>
      </c>
      <c r="J2027" s="334" t="n">
        <v>2.98</v>
      </c>
      <c r="K2027" s="334" t="n">
        <v>0.028342</v>
      </c>
      <c r="L2027" s="334" t="inlineStr">
        <is>
          <t>PENDENTE</t>
        </is>
      </c>
    </row>
    <row r="2028" ht="15" customHeight="1" s="290">
      <c r="A2028" s="296" t="inlineStr">
        <is>
          <t>TETEU</t>
        </is>
      </c>
      <c r="B2028" s="296" t="inlineStr">
        <is>
          <t>ESGOTO</t>
        </is>
      </c>
      <c r="C2028" s="296" t="inlineStr">
        <is>
          <t>T-336</t>
        </is>
      </c>
      <c r="D2028" s="349" t="inlineStr">
        <is>
          <t>PV 26</t>
        </is>
      </c>
      <c r="E2028" s="349" t="inlineStr">
        <is>
          <t>PV 27</t>
        </is>
      </c>
      <c r="F2028" s="349" t="n">
        <v>34.43</v>
      </c>
      <c r="G2028" s="349" t="inlineStr">
        <is>
          <t>300</t>
        </is>
      </c>
      <c r="H2028" s="349" t="inlineStr">
        <is>
          <t>Tubo PVC</t>
        </is>
      </c>
      <c r="I2028" s="345" t="n">
        <v>0.6</v>
      </c>
      <c r="J2028" s="349" t="n">
        <v>16.53</v>
      </c>
      <c r="K2028" s="349" t="n">
        <v>0.223128</v>
      </c>
      <c r="L2028" s="349" t="inlineStr">
        <is>
          <t>PENDENTE</t>
        </is>
      </c>
    </row>
    <row r="2029" ht="15" customHeight="1" s="290">
      <c r="A2029" s="295" t="inlineStr">
        <is>
          <t>TETEU</t>
        </is>
      </c>
      <c r="B2029" s="295" t="inlineStr">
        <is>
          <t>ESGOTO</t>
        </is>
      </c>
      <c r="C2029" s="295" t="inlineStr">
        <is>
          <t>T-337</t>
        </is>
      </c>
      <c r="D2029" s="334" t="inlineStr">
        <is>
          <t>PV 27</t>
        </is>
      </c>
      <c r="E2029" s="334" t="inlineStr">
        <is>
          <t>PV 28</t>
        </is>
      </c>
      <c r="F2029" s="334" t="n">
        <v>37.02</v>
      </c>
      <c r="G2029" s="334" t="inlineStr">
        <is>
          <t>200</t>
        </is>
      </c>
      <c r="H2029" s="334" t="inlineStr">
        <is>
          <t>Tubo PVC</t>
        </is>
      </c>
      <c r="I2029" s="340" t="n">
        <v>0.6</v>
      </c>
      <c r="J2029" s="334" t="n">
        <v>17.77</v>
      </c>
      <c r="K2029" s="334" t="n">
        <v>0.070589</v>
      </c>
      <c r="L2029" s="334" t="inlineStr">
        <is>
          <t>PENDENTE</t>
        </is>
      </c>
    </row>
    <row r="2030" ht="15" customHeight="1" s="290">
      <c r="A2030" s="296" t="inlineStr">
        <is>
          <t>TETEU</t>
        </is>
      </c>
      <c r="B2030" s="296" t="inlineStr">
        <is>
          <t>ESGOTO</t>
        </is>
      </c>
      <c r="C2030" s="296" t="inlineStr">
        <is>
          <t>T-338</t>
        </is>
      </c>
      <c r="D2030" s="349" t="inlineStr">
        <is>
          <t>PV 28</t>
        </is>
      </c>
      <c r="E2030" s="349" t="inlineStr">
        <is>
          <t>PV 29</t>
        </is>
      </c>
      <c r="F2030" s="349" t="n">
        <v>10.56</v>
      </c>
      <c r="G2030" s="349" t="inlineStr">
        <is>
          <t>200</t>
        </is>
      </c>
      <c r="H2030" s="349" t="inlineStr">
        <is>
          <t>Tubo PVC</t>
        </is>
      </c>
      <c r="I2030" s="345" t="n">
        <v>0.48</v>
      </c>
      <c r="J2030" s="349" t="n">
        <v>4.03</v>
      </c>
      <c r="K2030" s="349" t="n">
        <v>0.006136</v>
      </c>
      <c r="L2030" s="349" t="inlineStr">
        <is>
          <t>PENDENTE</t>
        </is>
      </c>
    </row>
    <row r="2031" ht="15" customHeight="1" s="290">
      <c r="A2031" s="295" t="inlineStr">
        <is>
          <t>TETEU</t>
        </is>
      </c>
      <c r="B2031" s="295" t="inlineStr">
        <is>
          <t>ESGOTO</t>
        </is>
      </c>
      <c r="C2031" s="295" t="inlineStr">
        <is>
          <t>T-339</t>
        </is>
      </c>
      <c r="D2031" s="334" t="inlineStr">
        <is>
          <t>PV 29</t>
        </is>
      </c>
      <c r="E2031" s="334" t="inlineStr">
        <is>
          <t>PV 30</t>
        </is>
      </c>
      <c r="F2031" s="334" t="n">
        <v>23.84</v>
      </c>
      <c r="G2031" s="334" t="inlineStr">
        <is>
          <t>200</t>
        </is>
      </c>
      <c r="H2031" s="334" t="inlineStr">
        <is>
          <t>Tubo PVC</t>
        </is>
      </c>
      <c r="I2031" s="340" t="n">
        <v>0.48</v>
      </c>
      <c r="J2031" s="334" t="n">
        <v>9.09</v>
      </c>
      <c r="K2031" s="334" t="n">
        <v>0.163146</v>
      </c>
      <c r="L2031" s="334" t="inlineStr">
        <is>
          <t>PENDENTE</t>
        </is>
      </c>
    </row>
    <row r="2032" ht="15" customHeight="1" s="290">
      <c r="A2032" s="296" t="inlineStr">
        <is>
          <t>TETEU</t>
        </is>
      </c>
      <c r="B2032" s="296" t="inlineStr">
        <is>
          <t>ESGOTO</t>
        </is>
      </c>
      <c r="C2032" s="296" t="inlineStr">
        <is>
          <t>T-340</t>
        </is>
      </c>
      <c r="D2032" s="349" t="inlineStr">
        <is>
          <t>PV 30</t>
        </is>
      </c>
      <c r="E2032" s="349" t="inlineStr">
        <is>
          <t>PV 31</t>
        </is>
      </c>
      <c r="F2032" s="349" t="n">
        <v>33.53</v>
      </c>
      <c r="G2032" s="349" t="inlineStr">
        <is>
          <t>200</t>
        </is>
      </c>
      <c r="H2032" s="349" t="inlineStr">
        <is>
          <t>Tubo PVC</t>
        </is>
      </c>
      <c r="I2032" s="345" t="n">
        <v>0.6</v>
      </c>
      <c r="J2032" s="349" t="n">
        <v>16.09</v>
      </c>
      <c r="K2032" s="349" t="n">
        <v>0.52629</v>
      </c>
      <c r="L2032" s="349" t="inlineStr">
        <is>
          <t>PENDENTE</t>
        </is>
      </c>
    </row>
    <row r="2033" ht="15" customHeight="1" s="290">
      <c r="A2033" s="295" t="inlineStr">
        <is>
          <t>TETEU</t>
        </is>
      </c>
      <c r="B2033" s="295" t="inlineStr">
        <is>
          <t>ESGOTO</t>
        </is>
      </c>
      <c r="C2033" s="295" t="inlineStr">
        <is>
          <t>T-341</t>
        </is>
      </c>
      <c r="D2033" s="334" t="inlineStr">
        <is>
          <t>PV 31</t>
        </is>
      </c>
      <c r="E2033" s="334" t="inlineStr">
        <is>
          <t>PV 32</t>
        </is>
      </c>
      <c r="F2033" s="334" t="n">
        <v>56.28</v>
      </c>
      <c r="G2033" s="334" t="inlineStr">
        <is>
          <t>200</t>
        </is>
      </c>
      <c r="H2033" s="334" t="inlineStr">
        <is>
          <t>Tubo PVC</t>
        </is>
      </c>
      <c r="I2033" s="340" t="n">
        <v>0.6</v>
      </c>
      <c r="J2033" s="334" t="n">
        <v>27.01</v>
      </c>
      <c r="K2033" s="334" t="n">
        <v>0.038216</v>
      </c>
      <c r="L2033" s="334" t="inlineStr">
        <is>
          <t>PENDENTE</t>
        </is>
      </c>
    </row>
    <row r="2034" ht="15" customHeight="1" s="290">
      <c r="A2034" s="296" t="inlineStr">
        <is>
          <t>TETEU</t>
        </is>
      </c>
      <c r="B2034" s="296" t="inlineStr">
        <is>
          <t>ESGOTO</t>
        </is>
      </c>
      <c r="C2034" s="296" t="inlineStr">
        <is>
          <t>T-342</t>
        </is>
      </c>
      <c r="D2034" s="349" t="inlineStr">
        <is>
          <t>PV 33</t>
        </is>
      </c>
      <c r="E2034" s="349" t="inlineStr">
        <is>
          <t>PI 00</t>
        </is>
      </c>
      <c r="F2034" s="349" t="n">
        <v>64.19</v>
      </c>
      <c r="G2034" s="349" t="inlineStr">
        <is>
          <t>200</t>
        </is>
      </c>
      <c r="H2034" s="349" t="inlineStr">
        <is>
          <t>Tubo PVC</t>
        </is>
      </c>
      <c r="I2034" s="345" t="n">
        <v>0.6</v>
      </c>
      <c r="J2034" s="349" t="n">
        <v>30.81</v>
      </c>
      <c r="K2034" s="349" t="n">
        <v>0.27843</v>
      </c>
      <c r="L2034" s="349" t="inlineStr">
        <is>
          <t>PENDENTE</t>
        </is>
      </c>
    </row>
    <row r="2035" ht="15" customHeight="1" s="290">
      <c r="A2035" s="295" t="inlineStr">
        <is>
          <t>TETEU</t>
        </is>
      </c>
      <c r="B2035" s="295" t="inlineStr">
        <is>
          <t>ESGOTO</t>
        </is>
      </c>
      <c r="C2035" s="295" t="inlineStr">
        <is>
          <t>T-343</t>
        </is>
      </c>
      <c r="D2035" s="334" t="inlineStr">
        <is>
          <t>PI 03</t>
        </is>
      </c>
      <c r="E2035" s="334" t="inlineStr">
        <is>
          <t>PI 04</t>
        </is>
      </c>
      <c r="F2035" s="334" t="n">
        <v>10.13</v>
      </c>
      <c r="G2035" s="334" t="inlineStr">
        <is>
          <t>200</t>
        </is>
      </c>
      <c r="H2035" s="334" t="inlineStr">
        <is>
          <t>Tubo PVC</t>
        </is>
      </c>
      <c r="I2035" s="340" t="n">
        <v>0.6</v>
      </c>
      <c r="J2035" s="334" t="n">
        <v>4.86</v>
      </c>
      <c r="K2035" s="334" t="n">
        <v>0.322813</v>
      </c>
      <c r="L2035" s="334" t="inlineStr">
        <is>
          <t>PENDENTE</t>
        </is>
      </c>
    </row>
    <row r="2036" ht="15" customHeight="1" s="290">
      <c r="A2036" s="296" t="inlineStr">
        <is>
          <t>TETEU</t>
        </is>
      </c>
      <c r="B2036" s="296" t="inlineStr">
        <is>
          <t>ESGOTO</t>
        </is>
      </c>
      <c r="C2036" s="296" t="inlineStr">
        <is>
          <t>T-344</t>
        </is>
      </c>
      <c r="D2036" s="349" t="inlineStr">
        <is>
          <t>PI 04</t>
        </is>
      </c>
      <c r="E2036" s="349" t="inlineStr">
        <is>
          <t>PI 05</t>
        </is>
      </c>
      <c r="F2036" s="349" t="n">
        <v>9.609999999999999</v>
      </c>
      <c r="G2036" s="349" t="inlineStr">
        <is>
          <t>200</t>
        </is>
      </c>
      <c r="H2036" s="349" t="inlineStr">
        <is>
          <t>Tubo PVC</t>
        </is>
      </c>
      <c r="I2036" s="345" t="n">
        <v>0.6</v>
      </c>
      <c r="J2036" s="349" t="n">
        <v>4.61</v>
      </c>
      <c r="K2036" s="349" t="n">
        <v>0.651322</v>
      </c>
      <c r="L2036" s="349" t="inlineStr">
        <is>
          <t>PENDENTE</t>
        </is>
      </c>
    </row>
    <row r="2037" ht="15" customHeight="1" s="290">
      <c r="A2037" s="295" t="inlineStr">
        <is>
          <t>TETEU</t>
        </is>
      </c>
      <c r="B2037" s="295" t="inlineStr">
        <is>
          <t>ESGOTO</t>
        </is>
      </c>
      <c r="C2037" s="295" t="inlineStr">
        <is>
          <t>T-345</t>
        </is>
      </c>
      <c r="D2037" s="334" t="inlineStr">
        <is>
          <t>PI 05</t>
        </is>
      </c>
      <c r="E2037" s="334" t="inlineStr">
        <is>
          <t>PI 04</t>
        </is>
      </c>
      <c r="F2037" s="334" t="n">
        <v>2.5</v>
      </c>
      <c r="G2037" s="334" t="inlineStr">
        <is>
          <t>200</t>
        </is>
      </c>
      <c r="H2037" s="334" t="inlineStr">
        <is>
          <t>Tubo PVC</t>
        </is>
      </c>
      <c r="I2037" s="340" t="n">
        <v>0.6</v>
      </c>
      <c r="J2037" s="334" t="n">
        <v>1.2</v>
      </c>
      <c r="K2037" s="334" t="n">
        <v>2.50368</v>
      </c>
      <c r="L2037" s="334" t="inlineStr">
        <is>
          <t>PENDENTE</t>
        </is>
      </c>
    </row>
    <row r="2038" ht="15" customHeight="1" s="290">
      <c r="A2038" s="296" t="inlineStr">
        <is>
          <t>TETEU</t>
        </is>
      </c>
      <c r="B2038" s="296" t="inlineStr">
        <is>
          <t>ESGOTO</t>
        </is>
      </c>
      <c r="C2038" s="296" t="inlineStr">
        <is>
          <t>T-346</t>
        </is>
      </c>
      <c r="D2038" s="349" t="inlineStr">
        <is>
          <t>PI 05</t>
        </is>
      </c>
      <c r="E2038" s="349" t="inlineStr">
        <is>
          <t>PI 06</t>
        </is>
      </c>
      <c r="F2038" s="349" t="n">
        <v>26.47</v>
      </c>
      <c r="G2038" s="349" t="inlineStr">
        <is>
          <t>200</t>
        </is>
      </c>
      <c r="H2038" s="349" t="inlineStr">
        <is>
          <t>Tubo PVC</t>
        </is>
      </c>
      <c r="I2038" s="345" t="n">
        <v>0.6</v>
      </c>
      <c r="J2038" s="349" t="n">
        <v>12.71</v>
      </c>
      <c r="K2038" s="349" t="n">
        <v>0.413646</v>
      </c>
      <c r="L2038" s="349" t="inlineStr">
        <is>
          <t>PENDENTE</t>
        </is>
      </c>
    </row>
    <row r="2039" ht="15" customHeight="1" s="290">
      <c r="A2039" s="295" t="inlineStr">
        <is>
          <t>TETEU</t>
        </is>
      </c>
      <c r="B2039" s="295" t="inlineStr">
        <is>
          <t>ESGOTO</t>
        </is>
      </c>
      <c r="C2039" s="295" t="inlineStr">
        <is>
          <t>T-347</t>
        </is>
      </c>
      <c r="D2039" s="334" t="inlineStr">
        <is>
          <t>PI 06</t>
        </is>
      </c>
      <c r="E2039" s="334" t="inlineStr">
        <is>
          <t>PI 07</t>
        </is>
      </c>
      <c r="F2039" s="334" t="n">
        <v>15.49</v>
      </c>
      <c r="G2039" s="334" t="inlineStr">
        <is>
          <t>200</t>
        </is>
      </c>
      <c r="H2039" s="334" t="inlineStr">
        <is>
          <t>Tubo PVC</t>
        </is>
      </c>
      <c r="I2039" s="340" t="n">
        <v>0.6</v>
      </c>
      <c r="J2039" s="334" t="n">
        <v>7.44</v>
      </c>
      <c r="K2039" s="334" t="n">
        <v>0.482995</v>
      </c>
      <c r="L2039" s="334" t="inlineStr">
        <is>
          <t>PENDENTE</t>
        </is>
      </c>
    </row>
    <row r="2040" ht="15" customHeight="1" s="290">
      <c r="A2040" s="296" t="inlineStr">
        <is>
          <t>TETEU</t>
        </is>
      </c>
      <c r="B2040" s="296" t="inlineStr">
        <is>
          <t>ESGOTO</t>
        </is>
      </c>
      <c r="C2040" s="296" t="inlineStr">
        <is>
          <t>T-348</t>
        </is>
      </c>
      <c r="D2040" s="349" t="inlineStr">
        <is>
          <t>PI 07</t>
        </is>
      </c>
      <c r="E2040" s="349" t="inlineStr">
        <is>
          <t>PI 08</t>
        </is>
      </c>
      <c r="F2040" s="349" t="n">
        <v>7.81</v>
      </c>
      <c r="G2040" s="349" t="inlineStr">
        <is>
          <t>200</t>
        </is>
      </c>
      <c r="H2040" s="349" t="inlineStr">
        <is>
          <t>Tubo PVC</t>
        </is>
      </c>
      <c r="I2040" s="345" t="n">
        <v>0.6</v>
      </c>
      <c r="J2040" s="349" t="n">
        <v>3.75</v>
      </c>
      <c r="K2040" s="349" t="n">
        <v>0.59356</v>
      </c>
      <c r="L2040" s="349" t="inlineStr">
        <is>
          <t>PENDENTE</t>
        </is>
      </c>
    </row>
    <row r="2041" ht="15" customHeight="1" s="290">
      <c r="A2041" s="295" t="inlineStr">
        <is>
          <t>TETEU</t>
        </is>
      </c>
      <c r="B2041" s="295" t="inlineStr">
        <is>
          <t>ESGOTO</t>
        </is>
      </c>
      <c r="C2041" s="295" t="inlineStr">
        <is>
          <t>T-349</t>
        </is>
      </c>
      <c r="D2041" s="334" t="inlineStr">
        <is>
          <t>PI 08</t>
        </is>
      </c>
      <c r="E2041" s="334" t="inlineStr">
        <is>
          <t>PI 07</t>
        </is>
      </c>
      <c r="F2041" s="334" t="n">
        <v>2.5</v>
      </c>
      <c r="G2041" s="334" t="inlineStr">
        <is>
          <t>200</t>
        </is>
      </c>
      <c r="H2041" s="334" t="inlineStr">
        <is>
          <t>Tubo PVC</t>
        </is>
      </c>
      <c r="I2041" s="340" t="n">
        <v>0.6</v>
      </c>
      <c r="J2041" s="334" t="n">
        <v>1.2</v>
      </c>
      <c r="K2041" s="334" t="n">
        <v>1.85428</v>
      </c>
      <c r="L2041" s="334" t="inlineStr">
        <is>
          <t>PENDENTE</t>
        </is>
      </c>
    </row>
    <row r="2042" ht="15" customHeight="1" s="290">
      <c r="A2042" s="296" t="inlineStr">
        <is>
          <t>TETEU</t>
        </is>
      </c>
      <c r="B2042" s="296" t="inlineStr">
        <is>
          <t>ESGOTO</t>
        </is>
      </c>
      <c r="C2042" s="296" t="inlineStr">
        <is>
          <t>T-350</t>
        </is>
      </c>
      <c r="D2042" s="349" t="inlineStr">
        <is>
          <t>PI 03</t>
        </is>
      </c>
      <c r="E2042" s="349" t="inlineStr">
        <is>
          <t>PI 09</t>
        </is>
      </c>
      <c r="F2042" s="349" t="n">
        <v>19.93</v>
      </c>
      <c r="G2042" s="349" t="inlineStr">
        <is>
          <t>200</t>
        </is>
      </c>
      <c r="H2042" s="349" t="inlineStr">
        <is>
          <t>Tubo PVC</t>
        </is>
      </c>
      <c r="I2042" s="345" t="n">
        <v>0.6</v>
      </c>
      <c r="J2042" s="349" t="n">
        <v>9.57</v>
      </c>
      <c r="K2042" s="349" t="n">
        <v>0.039247</v>
      </c>
      <c r="L2042" s="349" t="inlineStr">
        <is>
          <t>PENDENTE</t>
        </is>
      </c>
    </row>
    <row r="2043" ht="15" customHeight="1" s="290">
      <c r="A2043" s="295" t="inlineStr">
        <is>
          <t>TETEU</t>
        </is>
      </c>
      <c r="B2043" s="295" t="inlineStr">
        <is>
          <t>ESGOTO</t>
        </is>
      </c>
      <c r="C2043" s="295" t="inlineStr">
        <is>
          <t>T-351</t>
        </is>
      </c>
      <c r="D2043" s="334" t="inlineStr">
        <is>
          <t>PI 09</t>
        </is>
      </c>
      <c r="E2043" s="334" t="inlineStr">
        <is>
          <t>PI 10</t>
        </is>
      </c>
      <c r="F2043" s="334" t="n">
        <v>14.35</v>
      </c>
      <c r="G2043" s="334" t="inlineStr">
        <is>
          <t>200</t>
        </is>
      </c>
      <c r="H2043" s="334" t="inlineStr">
        <is>
          <t>Tubo PVC</t>
        </is>
      </c>
      <c r="I2043" s="340" t="n">
        <v>0.6</v>
      </c>
      <c r="J2043" s="334" t="n">
        <v>6.89</v>
      </c>
      <c r="K2043" s="334" t="n">
        <v>0.670585</v>
      </c>
      <c r="L2043" s="334" t="inlineStr">
        <is>
          <t>PENDENTE</t>
        </is>
      </c>
    </row>
    <row r="2044" ht="15" customHeight="1" s="290">
      <c r="A2044" s="296" t="inlineStr">
        <is>
          <t>TETEU</t>
        </is>
      </c>
      <c r="B2044" s="296" t="inlineStr">
        <is>
          <t>ESGOTO</t>
        </is>
      </c>
      <c r="C2044" s="296" t="inlineStr">
        <is>
          <t>T-352</t>
        </is>
      </c>
      <c r="D2044" s="349" t="inlineStr">
        <is>
          <t>PI 10</t>
        </is>
      </c>
      <c r="E2044" s="349" t="inlineStr">
        <is>
          <t>PI 11</t>
        </is>
      </c>
      <c r="F2044" s="349" t="n">
        <v>3.16</v>
      </c>
      <c r="G2044" s="349" t="inlineStr">
        <is>
          <t>200</t>
        </is>
      </c>
      <c r="H2044" s="349" t="inlineStr">
        <is>
          <t>Tubo PVC</t>
        </is>
      </c>
      <c r="I2044" s="345" t="n">
        <v>0.6</v>
      </c>
      <c r="J2044" s="349" t="n">
        <v>1.52</v>
      </c>
      <c r="K2044" s="349" t="n">
        <v>0.8612340000000001</v>
      </c>
      <c r="L2044" s="349" t="inlineStr">
        <is>
          <t>PENDENTE</t>
        </is>
      </c>
    </row>
    <row r="2045" ht="15" customHeight="1" s="290">
      <c r="A2045" s="295" t="inlineStr">
        <is>
          <t>TETEU</t>
        </is>
      </c>
      <c r="B2045" s="295" t="inlineStr">
        <is>
          <t>ESGOTO</t>
        </is>
      </c>
      <c r="C2045" s="295" t="inlineStr">
        <is>
          <t>T-353</t>
        </is>
      </c>
      <c r="D2045" s="334" t="inlineStr">
        <is>
          <t>PI 11</t>
        </is>
      </c>
      <c r="E2045" s="334" t="inlineStr">
        <is>
          <t>PI 10</t>
        </is>
      </c>
      <c r="F2045" s="334" t="n">
        <v>1.9</v>
      </c>
      <c r="G2045" s="334" t="inlineStr">
        <is>
          <t>200</t>
        </is>
      </c>
      <c r="H2045" s="334" t="inlineStr">
        <is>
          <t>Tubo PVC</t>
        </is>
      </c>
      <c r="I2045" s="340" t="n">
        <v>0.6</v>
      </c>
      <c r="J2045" s="334" t="n">
        <v>0.91</v>
      </c>
      <c r="K2045" s="334" t="n">
        <v>1.432368</v>
      </c>
      <c r="L2045" s="334" t="inlineStr">
        <is>
          <t>PENDENTE</t>
        </is>
      </c>
    </row>
    <row r="2046" ht="15" customHeight="1" s="290">
      <c r="A2046" s="296" t="inlineStr">
        <is>
          <t>TETEU</t>
        </is>
      </c>
      <c r="B2046" s="296" t="inlineStr">
        <is>
          <t>ESGOTO</t>
        </is>
      </c>
      <c r="C2046" s="296" t="inlineStr">
        <is>
          <t>T-354</t>
        </is>
      </c>
      <c r="D2046" s="349" t="inlineStr">
        <is>
          <t>PI 11</t>
        </is>
      </c>
      <c r="E2046" s="349" t="inlineStr">
        <is>
          <t>PI 12</t>
        </is>
      </c>
      <c r="F2046" s="349" t="n">
        <v>15.31</v>
      </c>
      <c r="G2046" s="349" t="inlineStr">
        <is>
          <t>200</t>
        </is>
      </c>
      <c r="H2046" s="349" t="inlineStr">
        <is>
          <t>Tubo PVC</t>
        </is>
      </c>
      <c r="I2046" s="345" t="n">
        <v>0.6</v>
      </c>
      <c r="J2046" s="349" t="n">
        <v>7.35</v>
      </c>
      <c r="K2046" s="349" t="n">
        <v>0.530575</v>
      </c>
      <c r="L2046" s="349" t="inlineStr">
        <is>
          <t>PENDENTE</t>
        </is>
      </c>
    </row>
    <row r="2047" ht="15" customHeight="1" s="290">
      <c r="A2047" s="295" t="inlineStr">
        <is>
          <t>TETEU</t>
        </is>
      </c>
      <c r="B2047" s="295" t="inlineStr">
        <is>
          <t>ESGOTO</t>
        </is>
      </c>
      <c r="C2047" s="295" t="inlineStr">
        <is>
          <t>T-355</t>
        </is>
      </c>
      <c r="D2047" s="334" t="inlineStr">
        <is>
          <t>PI 12</t>
        </is>
      </c>
      <c r="E2047" s="334" t="inlineStr">
        <is>
          <t>PI 13</t>
        </is>
      </c>
      <c r="F2047" s="334" t="n">
        <v>5.37</v>
      </c>
      <c r="G2047" s="334" t="inlineStr">
        <is>
          <t>200</t>
        </is>
      </c>
      <c r="H2047" s="334" t="inlineStr">
        <is>
          <t>Tubo PVC</t>
        </is>
      </c>
      <c r="I2047" s="340" t="n">
        <v>0.6</v>
      </c>
      <c r="J2047" s="334" t="n">
        <v>2.56</v>
      </c>
      <c r="K2047" s="334" t="n">
        <v>0.007225</v>
      </c>
      <c r="L2047" s="334" t="inlineStr">
        <is>
          <t>PENDENTE</t>
        </is>
      </c>
    </row>
    <row r="2048" ht="15" customHeight="1" s="290">
      <c r="A2048" s="296" t="inlineStr">
        <is>
          <t>TETEU</t>
        </is>
      </c>
      <c r="B2048" s="296" t="inlineStr">
        <is>
          <t>ESGOTO</t>
        </is>
      </c>
      <c r="C2048" s="296" t="inlineStr">
        <is>
          <t>T-356</t>
        </is>
      </c>
      <c r="D2048" s="349" t="inlineStr">
        <is>
          <t>PI 13</t>
        </is>
      </c>
      <c r="E2048" s="349" t="inlineStr">
        <is>
          <t>PI 12</t>
        </is>
      </c>
      <c r="F2048" s="349" t="n">
        <v>2.5</v>
      </c>
      <c r="G2048" s="349" t="inlineStr">
        <is>
          <t>200</t>
        </is>
      </c>
      <c r="H2048" s="349" t="inlineStr">
        <is>
          <t>Tubo PVC</t>
        </is>
      </c>
      <c r="I2048" s="345" t="n">
        <v>0.6</v>
      </c>
      <c r="J2048" s="349" t="n">
        <v>1.19</v>
      </c>
      <c r="K2048" s="349" t="n">
        <v>0.01552</v>
      </c>
      <c r="L2048" s="349" t="inlineStr">
        <is>
          <t>PENDENTE</t>
        </is>
      </c>
    </row>
    <row r="2049" ht="15" customHeight="1" s="290">
      <c r="A2049" s="295" t="inlineStr">
        <is>
          <t>TETEU</t>
        </is>
      </c>
      <c r="B2049" s="295" t="inlineStr">
        <is>
          <t>ESGOTO</t>
        </is>
      </c>
      <c r="C2049" s="295" t="inlineStr">
        <is>
          <t>T-357</t>
        </is>
      </c>
      <c r="D2049" s="334" t="inlineStr">
        <is>
          <t>PI 13</t>
        </is>
      </c>
      <c r="E2049" s="334" t="inlineStr">
        <is>
          <t>PI 14</t>
        </is>
      </c>
      <c r="F2049" s="334" t="n">
        <v>8.02</v>
      </c>
      <c r="G2049" s="334" t="inlineStr">
        <is>
          <t>200</t>
        </is>
      </c>
      <c r="H2049" s="334" t="inlineStr">
        <is>
          <t>Tubo PVC</t>
        </is>
      </c>
      <c r="I2049" s="340" t="n">
        <v>0.6</v>
      </c>
      <c r="J2049" s="334" t="n">
        <v>3.82</v>
      </c>
      <c r="K2049" s="334" t="n">
        <v>0.138641</v>
      </c>
      <c r="L2049" s="334" t="inlineStr">
        <is>
          <t>PENDENTE</t>
        </is>
      </c>
    </row>
    <row r="2050" ht="15" customHeight="1" s="290">
      <c r="A2050" s="296" t="inlineStr">
        <is>
          <t>TETEU</t>
        </is>
      </c>
      <c r="B2050" s="296" t="inlineStr">
        <is>
          <t>ESGOTO</t>
        </is>
      </c>
      <c r="C2050" s="296" t="inlineStr">
        <is>
          <t>T-358</t>
        </is>
      </c>
      <c r="D2050" s="349" t="inlineStr">
        <is>
          <t>PI 13</t>
        </is>
      </c>
      <c r="E2050" s="349" t="inlineStr">
        <is>
          <t>PI 14</t>
        </is>
      </c>
      <c r="F2050" s="349" t="n">
        <v>2.5</v>
      </c>
      <c r="G2050" s="349" t="inlineStr">
        <is>
          <t>200</t>
        </is>
      </c>
      <c r="H2050" s="349" t="inlineStr">
        <is>
          <t>Tubo PVC</t>
        </is>
      </c>
      <c r="I2050" s="345" t="n">
        <v>0.6</v>
      </c>
      <c r="J2050" s="349" t="n">
        <v>1.19</v>
      </c>
      <c r="K2050" s="349" t="n">
        <v>0.44476</v>
      </c>
      <c r="L2050" s="349" t="inlineStr">
        <is>
          <t>PENDENTE</t>
        </is>
      </c>
    </row>
    <row r="2051" ht="15" customHeight="1" s="290">
      <c r="A2051" s="295" t="inlineStr">
        <is>
          <t>TETEU</t>
        </is>
      </c>
      <c r="B2051" s="295" t="inlineStr">
        <is>
          <t>ESGOTO</t>
        </is>
      </c>
      <c r="C2051" s="295" t="inlineStr">
        <is>
          <t>T-359</t>
        </is>
      </c>
      <c r="D2051" s="334" t="inlineStr">
        <is>
          <t>PI 14</t>
        </is>
      </c>
      <c r="E2051" s="334" t="inlineStr">
        <is>
          <t>PI 15</t>
        </is>
      </c>
      <c r="F2051" s="334" t="n">
        <v>2.35</v>
      </c>
      <c r="G2051" s="334" t="inlineStr">
        <is>
          <t>200</t>
        </is>
      </c>
      <c r="H2051" s="334" t="inlineStr">
        <is>
          <t>Tubo PVC</t>
        </is>
      </c>
      <c r="I2051" s="340" t="n">
        <v>0.6</v>
      </c>
      <c r="J2051" s="334" t="n">
        <v>1.13</v>
      </c>
      <c r="K2051" s="334" t="n">
        <v>1.554936</v>
      </c>
      <c r="L2051" s="334" t="inlineStr">
        <is>
          <t>PENDENTE</t>
        </is>
      </c>
    </row>
    <row r="2052" ht="15" customHeight="1" s="290">
      <c r="A2052" s="296" t="inlineStr">
        <is>
          <t>TETEU</t>
        </is>
      </c>
      <c r="B2052" s="296" t="inlineStr">
        <is>
          <t>ESGOTO</t>
        </is>
      </c>
      <c r="C2052" s="296" t="inlineStr">
        <is>
          <t>T-360</t>
        </is>
      </c>
      <c r="D2052" s="349" t="inlineStr">
        <is>
          <t>PI 15</t>
        </is>
      </c>
      <c r="E2052" s="349" t="inlineStr">
        <is>
          <t>PI 14</t>
        </is>
      </c>
      <c r="F2052" s="349" t="n">
        <v>1.41</v>
      </c>
      <c r="G2052" s="349" t="inlineStr">
        <is>
          <t>200</t>
        </is>
      </c>
      <c r="H2052" s="349" t="inlineStr">
        <is>
          <t>Tubo PVC</t>
        </is>
      </c>
      <c r="I2052" s="345" t="n">
        <v>0.6</v>
      </c>
      <c r="J2052" s="349" t="n">
        <v>0.68</v>
      </c>
      <c r="K2052" s="349" t="n">
        <v>2.59156</v>
      </c>
      <c r="L2052" s="349" t="inlineStr">
        <is>
          <t>PENDENTE</t>
        </is>
      </c>
    </row>
    <row r="2053" ht="15" customHeight="1" s="290">
      <c r="A2053" s="295" t="inlineStr">
        <is>
          <t>TETEU</t>
        </is>
      </c>
      <c r="B2053" s="295" t="inlineStr">
        <is>
          <t>ESGOTO</t>
        </is>
      </c>
      <c r="C2053" s="295" t="inlineStr">
        <is>
          <t>T-361</t>
        </is>
      </c>
      <c r="D2053" s="334" t="inlineStr">
        <is>
          <t>PI 15</t>
        </is>
      </c>
      <c r="E2053" s="334" t="inlineStr">
        <is>
          <t>PI 16</t>
        </is>
      </c>
      <c r="F2053" s="334" t="n">
        <v>14.67</v>
      </c>
      <c r="G2053" s="334" t="inlineStr">
        <is>
          <t>200</t>
        </is>
      </c>
      <c r="H2053" s="334" t="inlineStr">
        <is>
          <t>Tubo PVC</t>
        </is>
      </c>
      <c r="I2053" s="340" t="n">
        <v>0.6</v>
      </c>
      <c r="J2053" s="334" t="n">
        <v>7.04</v>
      </c>
      <c r="K2053" s="334" t="n">
        <v>0.5199859999999999</v>
      </c>
      <c r="L2053" s="334" t="inlineStr">
        <is>
          <t>PENDENTE</t>
        </is>
      </c>
    </row>
    <row r="2054" ht="15" customHeight="1" s="290">
      <c r="A2054" s="296" t="inlineStr">
        <is>
          <t>TETEU</t>
        </is>
      </c>
      <c r="B2054" s="296" t="inlineStr">
        <is>
          <t>ESGOTO</t>
        </is>
      </c>
      <c r="C2054" s="296" t="inlineStr">
        <is>
          <t>T-362</t>
        </is>
      </c>
      <c r="D2054" s="349" t="inlineStr">
        <is>
          <t>PI 16</t>
        </is>
      </c>
      <c r="E2054" s="349" t="inlineStr">
        <is>
          <t>PI 17</t>
        </is>
      </c>
      <c r="F2054" s="349" t="n">
        <v>5.76</v>
      </c>
      <c r="G2054" s="349" t="inlineStr">
        <is>
          <t>200</t>
        </is>
      </c>
      <c r="H2054" s="349" t="inlineStr">
        <is>
          <t>Tubo PVC</t>
        </is>
      </c>
      <c r="I2054" s="345" t="n">
        <v>0.6</v>
      </c>
      <c r="J2054" s="349" t="n">
        <v>2.76</v>
      </c>
      <c r="K2054" s="349" t="n">
        <v>0.07628500000000001</v>
      </c>
      <c r="L2054" s="349" t="inlineStr">
        <is>
          <t>PENDENTE</t>
        </is>
      </c>
    </row>
    <row r="2055" ht="15" customHeight="1" s="290">
      <c r="A2055" s="295" t="inlineStr">
        <is>
          <t>TETEU</t>
        </is>
      </c>
      <c r="B2055" s="295" t="inlineStr">
        <is>
          <t>ESGOTO</t>
        </is>
      </c>
      <c r="C2055" s="295" t="inlineStr">
        <is>
          <t>T-363</t>
        </is>
      </c>
      <c r="D2055" s="334" t="inlineStr">
        <is>
          <t>PI 16</t>
        </is>
      </c>
      <c r="E2055" s="334" t="inlineStr">
        <is>
          <t>PI 17</t>
        </is>
      </c>
      <c r="F2055" s="334" t="n">
        <v>2.5</v>
      </c>
      <c r="G2055" s="334" t="inlineStr">
        <is>
          <t>200</t>
        </is>
      </c>
      <c r="H2055" s="334" t="inlineStr">
        <is>
          <t>Tubo PVC</t>
        </is>
      </c>
      <c r="I2055" s="340" t="n">
        <v>0.6</v>
      </c>
      <c r="J2055" s="334" t="n">
        <v>1.2</v>
      </c>
      <c r="K2055" s="334" t="n">
        <v>0.17576</v>
      </c>
      <c r="L2055" s="334" t="inlineStr">
        <is>
          <t>PENDENTE</t>
        </is>
      </c>
    </row>
    <row r="2056" ht="15" customHeight="1" s="290">
      <c r="A2056" s="296" t="inlineStr">
        <is>
          <t>TETEU</t>
        </is>
      </c>
      <c r="B2056" s="296" t="inlineStr">
        <is>
          <t>ESGOTO</t>
        </is>
      </c>
      <c r="C2056" s="296" t="inlineStr">
        <is>
          <t>T-364</t>
        </is>
      </c>
      <c r="D2056" s="349" t="inlineStr">
        <is>
          <t>PI 17</t>
        </is>
      </c>
      <c r="E2056" s="349" t="inlineStr">
        <is>
          <t>PI 18</t>
        </is>
      </c>
      <c r="F2056" s="349" t="n">
        <v>3.05</v>
      </c>
      <c r="G2056" s="349" t="inlineStr">
        <is>
          <t>200</t>
        </is>
      </c>
      <c r="H2056" s="349" t="inlineStr">
        <is>
          <t>Tubo PVC</t>
        </is>
      </c>
      <c r="I2056" s="345" t="n">
        <v>0.6</v>
      </c>
      <c r="J2056" s="349" t="n">
        <v>1.46</v>
      </c>
      <c r="K2056" s="349" t="n">
        <v>0.785672</v>
      </c>
      <c r="L2056" s="349" t="inlineStr">
        <is>
          <t>PENDENTE</t>
        </is>
      </c>
    </row>
    <row r="2057" ht="15" customHeight="1" s="290">
      <c r="A2057" s="295" t="inlineStr">
        <is>
          <t>TETEU</t>
        </is>
      </c>
      <c r="B2057" s="295" t="inlineStr">
        <is>
          <t>ESGOTO</t>
        </is>
      </c>
      <c r="C2057" s="295" t="inlineStr">
        <is>
          <t>T-365</t>
        </is>
      </c>
      <c r="D2057" s="334" t="inlineStr">
        <is>
          <t>PI 17</t>
        </is>
      </c>
      <c r="E2057" s="334" t="inlineStr">
        <is>
          <t>PI 18</t>
        </is>
      </c>
      <c r="F2057" s="334" t="n">
        <v>1.83</v>
      </c>
      <c r="G2057" s="334" t="inlineStr">
        <is>
          <t>200</t>
        </is>
      </c>
      <c r="H2057" s="334" t="inlineStr">
        <is>
          <t>Tubo PVC</t>
        </is>
      </c>
      <c r="I2057" s="340" t="n">
        <v>0.6</v>
      </c>
      <c r="J2057" s="334" t="n">
        <v>0.88</v>
      </c>
      <c r="K2057" s="334" t="n">
        <v>1.309454</v>
      </c>
      <c r="L2057" s="334" t="inlineStr">
        <is>
          <t>PENDENTE</t>
        </is>
      </c>
    </row>
    <row r="2058" ht="15" customHeight="1" s="290">
      <c r="A2058" s="296" t="inlineStr">
        <is>
          <t>TETEU</t>
        </is>
      </c>
      <c r="B2058" s="296" t="inlineStr">
        <is>
          <t>ESGOTO</t>
        </is>
      </c>
      <c r="C2058" s="296" t="inlineStr">
        <is>
          <t>T-366</t>
        </is>
      </c>
      <c r="D2058" s="349" t="inlineStr">
        <is>
          <t>PI 18</t>
        </is>
      </c>
      <c r="E2058" s="349" t="inlineStr">
        <is>
          <t>PI 19</t>
        </is>
      </c>
      <c r="F2058" s="349" t="n">
        <v>6.28</v>
      </c>
      <c r="G2058" s="349" t="inlineStr">
        <is>
          <t>200</t>
        </is>
      </c>
      <c r="H2058" s="349" t="inlineStr">
        <is>
          <t>Tubo PVC</t>
        </is>
      </c>
      <c r="I2058" s="345" t="n">
        <v>0.6</v>
      </c>
      <c r="J2058" s="349" t="n">
        <v>3.01</v>
      </c>
      <c r="K2058" s="349" t="n">
        <v>0.008408000000000001</v>
      </c>
      <c r="L2058" s="349" t="inlineStr">
        <is>
          <t>PENDENTE</t>
        </is>
      </c>
    </row>
    <row r="2059" ht="15" customHeight="1" s="290">
      <c r="A2059" s="295" t="inlineStr">
        <is>
          <t>TETEU</t>
        </is>
      </c>
      <c r="B2059" s="295" t="inlineStr">
        <is>
          <t>ESGOTO</t>
        </is>
      </c>
      <c r="C2059" s="295" t="inlineStr">
        <is>
          <t>T-367</t>
        </is>
      </c>
      <c r="D2059" s="334" t="inlineStr">
        <is>
          <t>PI 18</t>
        </is>
      </c>
      <c r="E2059" s="334" t="inlineStr">
        <is>
          <t>PI 19</t>
        </is>
      </c>
      <c r="F2059" s="334" t="n">
        <v>2.5</v>
      </c>
      <c r="G2059" s="334" t="inlineStr">
        <is>
          <t>200</t>
        </is>
      </c>
      <c r="H2059" s="334" t="inlineStr">
        <is>
          <t>Tubo PVC</t>
        </is>
      </c>
      <c r="I2059" s="340" t="n">
        <v>0.6</v>
      </c>
      <c r="J2059" s="334" t="n">
        <v>1.2</v>
      </c>
      <c r="K2059" s="334" t="n">
        <v>0.02112</v>
      </c>
      <c r="L2059" s="334" t="inlineStr">
        <is>
          <t>PENDENTE</t>
        </is>
      </c>
    </row>
    <row r="2060" ht="15" customHeight="1" s="290">
      <c r="A2060" s="296" t="inlineStr">
        <is>
          <t>TETEU</t>
        </is>
      </c>
      <c r="B2060" s="296" t="inlineStr">
        <is>
          <t>ESGOTO</t>
        </is>
      </c>
      <c r="C2060" s="296" t="inlineStr">
        <is>
          <t>T-368</t>
        </is>
      </c>
      <c r="D2060" s="349" t="inlineStr">
        <is>
          <t>PI 18</t>
        </is>
      </c>
      <c r="E2060" s="349" t="inlineStr">
        <is>
          <t>PI 13</t>
        </is>
      </c>
      <c r="F2060" s="349" t="n">
        <v>13.22</v>
      </c>
      <c r="G2060" s="349" t="inlineStr">
        <is>
          <t>200</t>
        </is>
      </c>
      <c r="H2060" s="349" t="inlineStr">
        <is>
          <t>Tubo PVC</t>
        </is>
      </c>
      <c r="I2060" s="345" t="n">
        <v>0.6</v>
      </c>
      <c r="J2060" s="349" t="n">
        <v>6.3</v>
      </c>
      <c r="K2060" s="349" t="n">
        <v>0.554818</v>
      </c>
      <c r="L2060" s="349" t="inlineStr">
        <is>
          <t>PENDENTE</t>
        </is>
      </c>
    </row>
    <row r="2061" ht="15" customHeight="1" s="290">
      <c r="A2061" s="295" t="inlineStr">
        <is>
          <t>TETEU</t>
        </is>
      </c>
      <c r="B2061" s="295" t="inlineStr">
        <is>
          <t>ESGOTO</t>
        </is>
      </c>
      <c r="C2061" s="295" t="inlineStr">
        <is>
          <t>T-369</t>
        </is>
      </c>
      <c r="D2061" s="334" t="inlineStr">
        <is>
          <t>PI 19</t>
        </is>
      </c>
      <c r="E2061" s="334" t="inlineStr">
        <is>
          <t>PI 07</t>
        </is>
      </c>
      <c r="F2061" s="334" t="n">
        <v>6.4</v>
      </c>
      <c r="G2061" s="334" t="inlineStr">
        <is>
          <t>200</t>
        </is>
      </c>
      <c r="H2061" s="334" t="inlineStr">
        <is>
          <t>Tubo PVC</t>
        </is>
      </c>
      <c r="I2061" s="340" t="n">
        <v>0.6</v>
      </c>
      <c r="J2061" s="334" t="n">
        <v>3.07</v>
      </c>
      <c r="K2061" s="334" t="n">
        <v>0.095359</v>
      </c>
      <c r="L2061" s="334" t="inlineStr">
        <is>
          <t>PENDENTE</t>
        </is>
      </c>
    </row>
    <row r="2062" ht="15" customHeight="1" s="290">
      <c r="A2062" s="296" t="inlineStr">
        <is>
          <t>TETEU</t>
        </is>
      </c>
      <c r="B2062" s="296" t="inlineStr">
        <is>
          <t>ESGOTO</t>
        </is>
      </c>
      <c r="C2062" s="296" t="inlineStr">
        <is>
          <t>T-370</t>
        </is>
      </c>
      <c r="D2062" s="349" t="inlineStr">
        <is>
          <t>PI 19</t>
        </is>
      </c>
      <c r="E2062" s="349" t="inlineStr">
        <is>
          <t>PI 07</t>
        </is>
      </c>
      <c r="F2062" s="349" t="n">
        <v>2.5</v>
      </c>
      <c r="G2062" s="349" t="inlineStr">
        <is>
          <t>200</t>
        </is>
      </c>
      <c r="H2062" s="349" t="inlineStr">
        <is>
          <t>Tubo PVC</t>
        </is>
      </c>
      <c r="I2062" s="345" t="n">
        <v>0.6</v>
      </c>
      <c r="J2062" s="349" t="n">
        <v>1.2</v>
      </c>
      <c r="K2062" s="349" t="n">
        <v>0.24412</v>
      </c>
      <c r="L2062" s="349" t="inlineStr">
        <is>
          <t>PENDENTE</t>
        </is>
      </c>
    </row>
    <row r="2063" ht="15" customHeight="1" s="290">
      <c r="A2063" s="295" t="inlineStr">
        <is>
          <t>TETEU</t>
        </is>
      </c>
      <c r="B2063" s="295" t="inlineStr">
        <is>
          <t>ESGOTO</t>
        </is>
      </c>
      <c r="C2063" s="295" t="inlineStr">
        <is>
          <t>T-371</t>
        </is>
      </c>
      <c r="D2063" s="334" t="inlineStr">
        <is>
          <t>PI 12</t>
        </is>
      </c>
      <c r="E2063" s="334" t="inlineStr">
        <is>
          <t>PI 06</t>
        </is>
      </c>
      <c r="F2063" s="334" t="n">
        <v>7.4</v>
      </c>
      <c r="G2063" s="334" t="inlineStr">
        <is>
          <t>200</t>
        </is>
      </c>
      <c r="H2063" s="334" t="inlineStr">
        <is>
          <t>Tubo PVC</t>
        </is>
      </c>
      <c r="I2063" s="340" t="n">
        <v>0.6</v>
      </c>
      <c r="J2063" s="334" t="n">
        <v>3.55</v>
      </c>
      <c r="K2063" s="334" t="n">
        <v>0.104216</v>
      </c>
      <c r="L2063" s="334" t="inlineStr">
        <is>
          <t>PENDENTE</t>
        </is>
      </c>
    </row>
    <row r="2064" ht="15" customHeight="1" s="290">
      <c r="A2064" s="296" t="inlineStr">
        <is>
          <t>TETEU</t>
        </is>
      </c>
      <c r="B2064" s="296" t="inlineStr">
        <is>
          <t>ESGOTO</t>
        </is>
      </c>
      <c r="C2064" s="296" t="inlineStr">
        <is>
          <t>T-372</t>
        </is>
      </c>
      <c r="D2064" s="349" t="inlineStr">
        <is>
          <t>PI 12</t>
        </is>
      </c>
      <c r="E2064" s="349" t="inlineStr">
        <is>
          <t>PI 06</t>
        </is>
      </c>
      <c r="F2064" s="349" t="n">
        <v>2.5</v>
      </c>
      <c r="G2064" s="349" t="inlineStr">
        <is>
          <t>200</t>
        </is>
      </c>
      <c r="H2064" s="349" t="inlineStr">
        <is>
          <t>Tubo PVC</t>
        </is>
      </c>
      <c r="I2064" s="345" t="n">
        <v>0.6</v>
      </c>
      <c r="J2064" s="349" t="n">
        <v>1.2</v>
      </c>
      <c r="K2064" s="349" t="n">
        <v>0.30848</v>
      </c>
      <c r="L2064" s="349" t="inlineStr">
        <is>
          <t>PENDENTE</t>
        </is>
      </c>
    </row>
    <row r="2065" ht="15" customHeight="1" s="290">
      <c r="A2065" s="295" t="inlineStr">
        <is>
          <t>TETEU</t>
        </is>
      </c>
      <c r="B2065" s="295" t="inlineStr">
        <is>
          <t>ESGOTO</t>
        </is>
      </c>
      <c r="C2065" s="295" t="inlineStr">
        <is>
          <t>T-373</t>
        </is>
      </c>
      <c r="D2065" s="334" t="inlineStr">
        <is>
          <t>PI 14</t>
        </is>
      </c>
      <c r="E2065" s="334" t="inlineStr">
        <is>
          <t>PI 20</t>
        </is>
      </c>
      <c r="F2065" s="334" t="n">
        <v>3.61</v>
      </c>
      <c r="G2065" s="334" t="inlineStr">
        <is>
          <t>200</t>
        </is>
      </c>
      <c r="H2065" s="334" t="inlineStr">
        <is>
          <t>Tubo PVC</t>
        </is>
      </c>
      <c r="I2065" s="340" t="n">
        <v>0.6</v>
      </c>
      <c r="J2065" s="334" t="n">
        <v>1.73</v>
      </c>
      <c r="K2065" s="334" t="n">
        <v>1.17662</v>
      </c>
      <c r="L2065" s="334" t="inlineStr">
        <is>
          <t>PENDENTE</t>
        </is>
      </c>
    </row>
    <row r="2066" ht="15" customHeight="1" s="290">
      <c r="A2066" s="296" t="inlineStr">
        <is>
          <t>TETEU</t>
        </is>
      </c>
      <c r="B2066" s="296" t="inlineStr">
        <is>
          <t>ESGOTO</t>
        </is>
      </c>
      <c r="C2066" s="296" t="inlineStr">
        <is>
          <t>T-374</t>
        </is>
      </c>
      <c r="D2066" s="349" t="inlineStr">
        <is>
          <t>PI 14</t>
        </is>
      </c>
      <c r="E2066" s="349" t="inlineStr">
        <is>
          <t>PI 20</t>
        </is>
      </c>
      <c r="F2066" s="349" t="n">
        <v>2.17</v>
      </c>
      <c r="G2066" s="349" t="inlineStr">
        <is>
          <t>200</t>
        </is>
      </c>
      <c r="H2066" s="349" t="inlineStr">
        <is>
          <t>Tubo PVC</t>
        </is>
      </c>
      <c r="I2066" s="345" t="n">
        <v>0.6</v>
      </c>
      <c r="J2066" s="349" t="n">
        <v>1.04</v>
      </c>
      <c r="K2066" s="349" t="n">
        <v>1.957419</v>
      </c>
      <c r="L2066" s="349" t="inlineStr">
        <is>
          <t>PENDENTE</t>
        </is>
      </c>
    </row>
    <row r="2067" ht="15" customHeight="1" s="290">
      <c r="A2067" s="295" t="inlineStr">
        <is>
          <t>TETEU</t>
        </is>
      </c>
      <c r="B2067" s="295" t="inlineStr">
        <is>
          <t>ESGOTO</t>
        </is>
      </c>
      <c r="C2067" s="295" t="inlineStr">
        <is>
          <t>T-375</t>
        </is>
      </c>
      <c r="D2067" s="334" t="inlineStr">
        <is>
          <t>PI 20</t>
        </is>
      </c>
      <c r="E2067" s="334" t="inlineStr">
        <is>
          <t>PI 21</t>
        </is>
      </c>
      <c r="F2067" s="334" t="n">
        <v>21.5</v>
      </c>
      <c r="G2067" s="334" t="inlineStr">
        <is>
          <t>200</t>
        </is>
      </c>
      <c r="H2067" s="334" t="inlineStr">
        <is>
          <t>Tubo PVC</t>
        </is>
      </c>
      <c r="I2067" s="340" t="n">
        <v>0.6</v>
      </c>
      <c r="J2067" s="334" t="n">
        <v>10.32</v>
      </c>
      <c r="K2067" s="334" t="n">
        <v>0.656544</v>
      </c>
      <c r="L2067" s="334" t="inlineStr">
        <is>
          <t>PENDENTE</t>
        </is>
      </c>
    </row>
    <row r="2068" ht="15" customHeight="1" s="290">
      <c r="A2068" s="296" t="inlineStr">
        <is>
          <t>TETEU</t>
        </is>
      </c>
      <c r="B2068" s="296" t="inlineStr">
        <is>
          <t>ESGOTO</t>
        </is>
      </c>
      <c r="C2068" s="296" t="inlineStr">
        <is>
          <t>T-376</t>
        </is>
      </c>
      <c r="D2068" s="349" t="inlineStr">
        <is>
          <t>PI 21</t>
        </is>
      </c>
      <c r="E2068" s="349" t="inlineStr">
        <is>
          <t>PI 22</t>
        </is>
      </c>
      <c r="F2068" s="349" t="n">
        <v>16.09</v>
      </c>
      <c r="G2068" s="349" t="inlineStr">
        <is>
          <t>200</t>
        </is>
      </c>
      <c r="H2068" s="349" t="inlineStr">
        <is>
          <t>Tubo PVC</t>
        </is>
      </c>
      <c r="I2068" s="345" t="n">
        <v>0.6</v>
      </c>
      <c r="J2068" s="349" t="n">
        <v>7.72</v>
      </c>
      <c r="K2068" s="349" t="n">
        <v>0.024431</v>
      </c>
      <c r="L2068" s="349" t="inlineStr">
        <is>
          <t>PENDENTE</t>
        </is>
      </c>
    </row>
    <row r="2069" ht="15" customHeight="1" s="290">
      <c r="A2069" s="295" t="inlineStr">
        <is>
          <t>TETEU</t>
        </is>
      </c>
      <c r="B2069" s="295" t="inlineStr">
        <is>
          <t>ESGOTO</t>
        </is>
      </c>
      <c r="C2069" s="295" t="inlineStr">
        <is>
          <t>T-377</t>
        </is>
      </c>
      <c r="D2069" s="334" t="inlineStr">
        <is>
          <t>PI 22</t>
        </is>
      </c>
      <c r="E2069" s="334" t="inlineStr">
        <is>
          <t>PI 23</t>
        </is>
      </c>
      <c r="F2069" s="334" t="n">
        <v>12.73</v>
      </c>
      <c r="G2069" s="334" t="inlineStr">
        <is>
          <t>200</t>
        </is>
      </c>
      <c r="H2069" s="334" t="inlineStr">
        <is>
          <t>Tubo PVC</t>
        </is>
      </c>
      <c r="I2069" s="340" t="n">
        <v>0.6</v>
      </c>
      <c r="J2069" s="334" t="n">
        <v>6.11</v>
      </c>
      <c r="K2069" s="334" t="n">
        <v>0.043574</v>
      </c>
      <c r="L2069" s="334" t="inlineStr">
        <is>
          <t>PENDENTE</t>
        </is>
      </c>
    </row>
    <row r="2070" ht="15" customHeight="1" s="290">
      <c r="A2070" s="296" t="inlineStr">
        <is>
          <t>TETEU</t>
        </is>
      </c>
      <c r="B2070" s="296" t="inlineStr">
        <is>
          <t>ESGOTO</t>
        </is>
      </c>
      <c r="C2070" s="296" t="inlineStr">
        <is>
          <t>T-378</t>
        </is>
      </c>
      <c r="D2070" s="349" t="inlineStr">
        <is>
          <t>PI 23</t>
        </is>
      </c>
      <c r="E2070" s="349" t="inlineStr">
        <is>
          <t>PI 24</t>
        </is>
      </c>
      <c r="F2070" s="349" t="n">
        <v>9.43</v>
      </c>
      <c r="G2070" s="349" t="inlineStr">
        <is>
          <t>200</t>
        </is>
      </c>
      <c r="H2070" s="349" t="inlineStr">
        <is>
          <t>Tubo PVC</t>
        </is>
      </c>
      <c r="I2070" s="345" t="n">
        <v>0.6</v>
      </c>
      <c r="J2070" s="349" t="n">
        <v>4.53</v>
      </c>
      <c r="K2070" s="349" t="n">
        <v>0.15228</v>
      </c>
      <c r="L2070" s="349" t="inlineStr">
        <is>
          <t>PENDENTE</t>
        </is>
      </c>
    </row>
    <row r="2071" ht="15" customHeight="1" s="290">
      <c r="A2071" s="295" t="inlineStr">
        <is>
          <t>TETEU</t>
        </is>
      </c>
      <c r="B2071" s="295" t="inlineStr">
        <is>
          <t>ESGOTO</t>
        </is>
      </c>
      <c r="C2071" s="295" t="inlineStr">
        <is>
          <t>T-379</t>
        </is>
      </c>
      <c r="D2071" s="334" t="inlineStr">
        <is>
          <t>PI 23</t>
        </is>
      </c>
      <c r="E2071" s="334" t="inlineStr">
        <is>
          <t>PI 24</t>
        </is>
      </c>
      <c r="F2071" s="334" t="n">
        <v>2.5</v>
      </c>
      <c r="G2071" s="334" t="inlineStr">
        <is>
          <t>200</t>
        </is>
      </c>
      <c r="H2071" s="334" t="inlineStr">
        <is>
          <t>Tubo PVC</t>
        </is>
      </c>
      <c r="I2071" s="340" t="n">
        <v>0.6</v>
      </c>
      <c r="J2071" s="334" t="n">
        <v>1.2</v>
      </c>
      <c r="K2071" s="334" t="n">
        <v>0.5744</v>
      </c>
      <c r="L2071" s="334" t="inlineStr">
        <is>
          <t>PENDENTE</t>
        </is>
      </c>
    </row>
    <row r="2072" ht="15" customHeight="1" s="290">
      <c r="A2072" s="296" t="inlineStr">
        <is>
          <t>TETEU</t>
        </is>
      </c>
      <c r="B2072" s="296" t="inlineStr">
        <is>
          <t>ESGOTO</t>
        </is>
      </c>
      <c r="C2072" s="296" t="inlineStr">
        <is>
          <t>T-380</t>
        </is>
      </c>
      <c r="D2072" s="349" t="inlineStr">
        <is>
          <t>PI 24</t>
        </is>
      </c>
      <c r="E2072" s="349" t="inlineStr">
        <is>
          <t>PI 25</t>
        </is>
      </c>
      <c r="F2072" s="349" t="n">
        <v>11.97</v>
      </c>
      <c r="G2072" s="349" t="inlineStr">
        <is>
          <t>200</t>
        </is>
      </c>
      <c r="H2072" s="349" t="inlineStr">
        <is>
          <t>Tubo PVC</t>
        </is>
      </c>
      <c r="I2072" s="345" t="n">
        <v>0.6</v>
      </c>
      <c r="J2072" s="349" t="n">
        <v>5.75</v>
      </c>
      <c r="K2072" s="349" t="n">
        <v>0.084795</v>
      </c>
      <c r="L2072" s="349" t="inlineStr">
        <is>
          <t>PENDENTE</t>
        </is>
      </c>
    </row>
    <row r="2073" ht="15" customHeight="1" s="290">
      <c r="A2073" s="295" t="inlineStr">
        <is>
          <t>TETEU</t>
        </is>
      </c>
      <c r="B2073" s="295" t="inlineStr">
        <is>
          <t>ESGOTO</t>
        </is>
      </c>
      <c r="C2073" s="295" t="inlineStr">
        <is>
          <t>T-381</t>
        </is>
      </c>
      <c r="D2073" s="334" t="inlineStr">
        <is>
          <t>PI 22</t>
        </is>
      </c>
      <c r="E2073" s="334" t="inlineStr">
        <is>
          <t>PI 26</t>
        </is>
      </c>
      <c r="F2073" s="334" t="n">
        <v>21.94</v>
      </c>
      <c r="G2073" s="334" t="inlineStr">
        <is>
          <t>200</t>
        </is>
      </c>
      <c r="H2073" s="334" t="inlineStr">
        <is>
          <t>Tubo PVC</t>
        </is>
      </c>
      <c r="I2073" s="340" t="n">
        <v>0.6</v>
      </c>
      <c r="J2073" s="334" t="n">
        <v>10.53</v>
      </c>
      <c r="K2073" s="334" t="n">
        <v>0.730287</v>
      </c>
      <c r="L2073" s="334" t="inlineStr">
        <is>
          <t>PENDENTE</t>
        </is>
      </c>
    </row>
    <row r="2074" ht="15" customHeight="1" s="290">
      <c r="A2074" s="296" t="inlineStr">
        <is>
          <t>TETEU</t>
        </is>
      </c>
      <c r="B2074" s="296" t="inlineStr">
        <is>
          <t>ESGOTO</t>
        </is>
      </c>
      <c r="C2074" s="296" t="inlineStr">
        <is>
          <t>T-382</t>
        </is>
      </c>
      <c r="D2074" s="349" t="inlineStr">
        <is>
          <t>PI 26</t>
        </is>
      </c>
      <c r="E2074" s="349" t="inlineStr">
        <is>
          <t>PI 27</t>
        </is>
      </c>
      <c r="F2074" s="349" t="n">
        <v>17.21</v>
      </c>
      <c r="G2074" s="349" t="inlineStr">
        <is>
          <t>200</t>
        </is>
      </c>
      <c r="H2074" s="349" t="inlineStr">
        <is>
          <t>Tubo PVC</t>
        </is>
      </c>
      <c r="I2074" s="345" t="n">
        <v>0.6</v>
      </c>
      <c r="J2074" s="349" t="n">
        <v>8.26</v>
      </c>
      <c r="K2074" s="349" t="n">
        <v>0.0138</v>
      </c>
      <c r="L2074" s="349" t="inlineStr">
        <is>
          <t>PENDENTE</t>
        </is>
      </c>
    </row>
    <row r="2075" ht="15" customHeight="1" s="290">
      <c r="A2075" s="295" t="inlineStr">
        <is>
          <t>TETEU</t>
        </is>
      </c>
      <c r="B2075" s="295" t="inlineStr">
        <is>
          <t>ESGOTO</t>
        </is>
      </c>
      <c r="C2075" s="295" t="inlineStr">
        <is>
          <t>T-383</t>
        </is>
      </c>
      <c r="D2075" s="334" t="inlineStr">
        <is>
          <t>PI 27</t>
        </is>
      </c>
      <c r="E2075" s="334" t="inlineStr">
        <is>
          <t>PI 28</t>
        </is>
      </c>
      <c r="F2075" s="334" t="n">
        <v>10.07</v>
      </c>
      <c r="G2075" s="334" t="inlineStr">
        <is>
          <t>200</t>
        </is>
      </c>
      <c r="H2075" s="334" t="inlineStr">
        <is>
          <t>Tubo PVC</t>
        </is>
      </c>
      <c r="I2075" s="340" t="n">
        <v>0.6</v>
      </c>
      <c r="J2075" s="334" t="n">
        <v>4.83</v>
      </c>
      <c r="K2075" s="334" t="n">
        <v>0.616723</v>
      </c>
      <c r="L2075" s="334" t="inlineStr">
        <is>
          <t>PENDENTE</t>
        </is>
      </c>
    </row>
    <row r="2076" ht="15" customHeight="1" s="290">
      <c r="A2076" s="296" t="inlineStr">
        <is>
          <t>TETEU</t>
        </is>
      </c>
      <c r="B2076" s="296" t="inlineStr">
        <is>
          <t>ESGOTO</t>
        </is>
      </c>
      <c r="C2076" s="296" t="inlineStr">
        <is>
          <t>T-384</t>
        </is>
      </c>
      <c r="D2076" s="349" t="inlineStr">
        <is>
          <t>PI 28</t>
        </is>
      </c>
      <c r="E2076" s="349" t="inlineStr">
        <is>
          <t>PI 27</t>
        </is>
      </c>
      <c r="F2076" s="349" t="n">
        <v>2.5</v>
      </c>
      <c r="G2076" s="349" t="inlineStr">
        <is>
          <t>200</t>
        </is>
      </c>
      <c r="H2076" s="349" t="inlineStr">
        <is>
          <t>Tubo PVC</t>
        </is>
      </c>
      <c r="I2076" s="345" t="n">
        <v>0.6</v>
      </c>
      <c r="J2076" s="349" t="n">
        <v>1.2</v>
      </c>
      <c r="K2076" s="349" t="n">
        <v>2.48416</v>
      </c>
      <c r="L2076" s="349" t="inlineStr">
        <is>
          <t>PENDENTE</t>
        </is>
      </c>
    </row>
    <row r="2077" ht="15" customHeight="1" s="290">
      <c r="A2077" s="295" t="inlineStr">
        <is>
          <t>TETEU</t>
        </is>
      </c>
      <c r="B2077" s="295" t="inlineStr">
        <is>
          <t>ESGOTO</t>
        </is>
      </c>
      <c r="C2077" s="295" t="inlineStr">
        <is>
          <t>T-385</t>
        </is>
      </c>
      <c r="D2077" s="334" t="inlineStr">
        <is>
          <t>PI 29</t>
        </is>
      </c>
      <c r="E2077" s="334" t="inlineStr">
        <is>
          <t>PI 28</t>
        </is>
      </c>
      <c r="F2077" s="334" t="n">
        <v>6.53</v>
      </c>
      <c r="G2077" s="334" t="inlineStr">
        <is>
          <t>200</t>
        </is>
      </c>
      <c r="H2077" s="334" t="inlineStr">
        <is>
          <t>Tubo PVC</t>
        </is>
      </c>
      <c r="I2077" s="340" t="n">
        <v>0.6</v>
      </c>
      <c r="J2077" s="334" t="n">
        <v>3.13</v>
      </c>
      <c r="K2077" s="334" t="n">
        <v>0.564747</v>
      </c>
      <c r="L2077" s="334" t="inlineStr">
        <is>
          <t>PENDENTE</t>
        </is>
      </c>
    </row>
    <row r="2078" ht="15" customHeight="1" s="290">
      <c r="A2078" s="296" t="inlineStr">
        <is>
          <t>TETEU</t>
        </is>
      </c>
      <c r="B2078" s="296" t="inlineStr">
        <is>
          <t>ESGOTO</t>
        </is>
      </c>
      <c r="C2078" s="296" t="inlineStr">
        <is>
          <t>T-386</t>
        </is>
      </c>
      <c r="D2078" s="349" t="inlineStr">
        <is>
          <t>PI 29</t>
        </is>
      </c>
      <c r="E2078" s="349" t="inlineStr">
        <is>
          <t>PI 28</t>
        </is>
      </c>
      <c r="F2078" s="349" t="n">
        <v>2.5</v>
      </c>
      <c r="G2078" s="349" t="inlineStr">
        <is>
          <t>200</t>
        </is>
      </c>
      <c r="H2078" s="349" t="inlineStr">
        <is>
          <t>Tubo PVC</t>
        </is>
      </c>
      <c r="I2078" s="345" t="n">
        <v>0.6</v>
      </c>
      <c r="J2078" s="349" t="n">
        <v>1.2</v>
      </c>
      <c r="K2078" s="349" t="n">
        <v>1.47512</v>
      </c>
      <c r="L2078" s="349" t="inlineStr">
        <is>
          <t>PENDENTE</t>
        </is>
      </c>
    </row>
    <row r="2079" ht="15" customHeight="1" s="290">
      <c r="A2079" s="295" t="inlineStr">
        <is>
          <t>TETEU</t>
        </is>
      </c>
      <c r="B2079" s="295" t="inlineStr">
        <is>
          <t>ESGOTO</t>
        </is>
      </c>
      <c r="C2079" s="295" t="inlineStr">
        <is>
          <t>T-387</t>
        </is>
      </c>
      <c r="D2079" s="334" t="inlineStr">
        <is>
          <t>PI 26</t>
        </is>
      </c>
      <c r="E2079" s="334" t="inlineStr">
        <is>
          <t>PI 20</t>
        </is>
      </c>
      <c r="F2079" s="334" t="n">
        <v>16.35</v>
      </c>
      <c r="G2079" s="334" t="inlineStr">
        <is>
          <t>200</t>
        </is>
      </c>
      <c r="H2079" s="334" t="inlineStr">
        <is>
          <t>Tubo PVC</t>
        </is>
      </c>
      <c r="I2079" s="340" t="n">
        <v>0.6</v>
      </c>
      <c r="J2079" s="334" t="n">
        <v>7.85</v>
      </c>
      <c r="K2079" s="334" t="n">
        <v>0.092581</v>
      </c>
      <c r="L2079" s="334" t="inlineStr">
        <is>
          <t>PENDENTE</t>
        </is>
      </c>
    </row>
    <row r="2080" ht="15" customHeight="1" s="290">
      <c r="A2080" s="296" t="inlineStr">
        <is>
          <t>TETEU</t>
        </is>
      </c>
      <c r="B2080" s="296" t="inlineStr">
        <is>
          <t>ESGOTO</t>
        </is>
      </c>
      <c r="C2080" s="296" t="inlineStr">
        <is>
          <t>T-388</t>
        </is>
      </c>
      <c r="D2080" s="349" t="inlineStr">
        <is>
          <t>PI 29</t>
        </is>
      </c>
      <c r="E2080" s="349" t="inlineStr">
        <is>
          <t>PI 30</t>
        </is>
      </c>
      <c r="F2080" s="349" t="n">
        <v>11.05</v>
      </c>
      <c r="G2080" s="349" t="inlineStr">
        <is>
          <t>200</t>
        </is>
      </c>
      <c r="H2080" s="349" t="inlineStr">
        <is>
          <t>Tubo PVC</t>
        </is>
      </c>
      <c r="I2080" s="345" t="n">
        <v>0.6</v>
      </c>
      <c r="J2080" s="349" t="n">
        <v>5.3</v>
      </c>
      <c r="K2080" s="349" t="n">
        <v>0.357077</v>
      </c>
      <c r="L2080" s="349" t="inlineStr">
        <is>
          <t>PENDENTE</t>
        </is>
      </c>
    </row>
    <row r="2081" ht="15" customHeight="1" s="290">
      <c r="A2081" s="295" t="inlineStr">
        <is>
          <t>TETEU</t>
        </is>
      </c>
      <c r="B2081" s="295" t="inlineStr">
        <is>
          <t>ESGOTO</t>
        </is>
      </c>
      <c r="C2081" s="295" t="inlineStr">
        <is>
          <t>T-389</t>
        </is>
      </c>
      <c r="D2081" s="334" t="inlineStr">
        <is>
          <t>PI 30</t>
        </is>
      </c>
      <c r="E2081" s="334" t="inlineStr">
        <is>
          <t>PI 31</t>
        </is>
      </c>
      <c r="F2081" s="334" t="n">
        <v>9.119999999999999</v>
      </c>
      <c r="G2081" s="334" t="inlineStr">
        <is>
          <t>200</t>
        </is>
      </c>
      <c r="H2081" s="334" t="inlineStr">
        <is>
          <t>Tubo PVC</t>
        </is>
      </c>
      <c r="I2081" s="340" t="n">
        <v>0.58</v>
      </c>
      <c r="J2081" s="334" t="n">
        <v>4.21</v>
      </c>
      <c r="K2081" s="334" t="n">
        <v>0.006305</v>
      </c>
      <c r="L2081" s="334" t="inlineStr">
        <is>
          <t>PENDENTE</t>
        </is>
      </c>
    </row>
    <row r="2082" ht="15" customHeight="1" s="290">
      <c r="A2082" s="296" t="inlineStr">
        <is>
          <t>TETEU</t>
        </is>
      </c>
      <c r="B2082" s="296" t="inlineStr">
        <is>
          <t>ESGOTO</t>
        </is>
      </c>
      <c r="C2082" s="296" t="inlineStr">
        <is>
          <t>T-390</t>
        </is>
      </c>
      <c r="D2082" s="349" t="inlineStr">
        <is>
          <t>PI 31</t>
        </is>
      </c>
      <c r="E2082" s="349" t="inlineStr">
        <is>
          <t>PI 30</t>
        </is>
      </c>
      <c r="F2082" s="349" t="n">
        <v>2.5</v>
      </c>
      <c r="G2082" s="349" t="inlineStr">
        <is>
          <t>200</t>
        </is>
      </c>
      <c r="H2082" s="349" t="inlineStr">
        <is>
          <t>Tubo PVC</t>
        </is>
      </c>
      <c r="I2082" s="345" t="n">
        <v>0.58</v>
      </c>
      <c r="J2082" s="349" t="n">
        <v>1.16</v>
      </c>
      <c r="K2082" s="349" t="n">
        <v>0.023</v>
      </c>
      <c r="L2082" s="349" t="inlineStr">
        <is>
          <t>PENDENTE</t>
        </is>
      </c>
    </row>
    <row r="2083" ht="15" customHeight="1" s="290">
      <c r="A2083" s="295" t="inlineStr">
        <is>
          <t>TETEU</t>
        </is>
      </c>
      <c r="B2083" s="295" t="inlineStr">
        <is>
          <t>ESGOTO</t>
        </is>
      </c>
      <c r="C2083" s="295" t="inlineStr">
        <is>
          <t>T-391</t>
        </is>
      </c>
      <c r="D2083" s="334" t="inlineStr">
        <is>
          <t>PI 31</t>
        </is>
      </c>
      <c r="E2083" s="334" t="inlineStr">
        <is>
          <t>PI 32</t>
        </is>
      </c>
      <c r="F2083" s="334" t="n">
        <v>13.82</v>
      </c>
      <c r="G2083" s="334" t="inlineStr">
        <is>
          <t>200</t>
        </is>
      </c>
      <c r="H2083" s="334" t="inlineStr">
        <is>
          <t>Tubo PVC</t>
        </is>
      </c>
      <c r="I2083" s="340" t="n">
        <v>0.58</v>
      </c>
      <c r="J2083" s="334" t="n">
        <v>6.39</v>
      </c>
      <c r="K2083" s="334" t="n">
        <v>0.407142</v>
      </c>
      <c r="L2083" s="334" t="inlineStr">
        <is>
          <t>PENDENTE</t>
        </is>
      </c>
    </row>
    <row r="2084" ht="15" customHeight="1" s="290">
      <c r="A2084" s="296" t="inlineStr">
        <is>
          <t>TETEU</t>
        </is>
      </c>
      <c r="B2084" s="296" t="inlineStr">
        <is>
          <t>ESGOTO</t>
        </is>
      </c>
      <c r="C2084" s="296" t="inlineStr">
        <is>
          <t>T-392</t>
        </is>
      </c>
      <c r="D2084" s="349" t="inlineStr">
        <is>
          <t>PI 32</t>
        </is>
      </c>
      <c r="E2084" s="349" t="inlineStr">
        <is>
          <t>PI 33</t>
        </is>
      </c>
      <c r="F2084" s="349" t="n">
        <v>8.66</v>
      </c>
      <c r="G2084" s="349" t="inlineStr">
        <is>
          <t>200</t>
        </is>
      </c>
      <c r="H2084" s="349" t="inlineStr">
        <is>
          <t>Tubo PVC</t>
        </is>
      </c>
      <c r="I2084" s="345" t="n">
        <v>0.6</v>
      </c>
      <c r="J2084" s="349" t="n">
        <v>4.16</v>
      </c>
      <c r="K2084" s="349" t="n">
        <v>0.261894</v>
      </c>
      <c r="L2084" s="349" t="inlineStr">
        <is>
          <t>PENDENTE</t>
        </is>
      </c>
    </row>
    <row r="2085" ht="15" customHeight="1" s="290">
      <c r="A2085" s="295" t="inlineStr">
        <is>
          <t>TETEU</t>
        </is>
      </c>
      <c r="B2085" s="295" t="inlineStr">
        <is>
          <t>ESGOTO</t>
        </is>
      </c>
      <c r="C2085" s="295" t="inlineStr">
        <is>
          <t>T-393</t>
        </is>
      </c>
      <c r="D2085" s="334" t="inlineStr">
        <is>
          <t>PI 33</t>
        </is>
      </c>
      <c r="E2085" s="334" t="inlineStr">
        <is>
          <t>PI 32</t>
        </is>
      </c>
      <c r="F2085" s="334" t="n">
        <v>2.5</v>
      </c>
      <c r="G2085" s="334" t="inlineStr">
        <is>
          <t>200</t>
        </is>
      </c>
      <c r="H2085" s="334" t="inlineStr">
        <is>
          <t>Tubo PVC</t>
        </is>
      </c>
      <c r="I2085" s="340" t="n">
        <v>0.6</v>
      </c>
      <c r="J2085" s="334" t="n">
        <v>1.2</v>
      </c>
      <c r="K2085" s="334" t="n">
        <v>0.9072</v>
      </c>
      <c r="L2085" s="334" t="inlineStr">
        <is>
          <t>PENDENTE</t>
        </is>
      </c>
    </row>
    <row r="2086" ht="15" customHeight="1" s="290">
      <c r="A2086" s="296" t="inlineStr">
        <is>
          <t>TETEU</t>
        </is>
      </c>
      <c r="B2086" s="296" t="inlineStr">
        <is>
          <t>ESGOTO</t>
        </is>
      </c>
      <c r="C2086" s="296" t="inlineStr">
        <is>
          <t>T-394</t>
        </is>
      </c>
      <c r="D2086" s="349" t="inlineStr">
        <is>
          <t>PI 31</t>
        </is>
      </c>
      <c r="E2086" s="349" t="inlineStr">
        <is>
          <t>PI 16</t>
        </is>
      </c>
      <c r="F2086" s="349" t="n">
        <v>5.36</v>
      </c>
      <c r="G2086" s="349" t="inlineStr">
        <is>
          <t>200</t>
        </is>
      </c>
      <c r="H2086" s="349" t="inlineStr">
        <is>
          <t>Tubo PVC</t>
        </is>
      </c>
      <c r="I2086" s="345" t="n">
        <v>0.58</v>
      </c>
      <c r="J2086" s="349" t="n">
        <v>2.48</v>
      </c>
      <c r="K2086" s="349" t="n">
        <v>0.022892</v>
      </c>
      <c r="L2086" s="349" t="inlineStr">
        <is>
          <t>PENDENTE</t>
        </is>
      </c>
    </row>
    <row r="2087" ht="15" customHeight="1" s="290">
      <c r="A2087" s="295" t="inlineStr">
        <is>
          <t>TETEU</t>
        </is>
      </c>
      <c r="B2087" s="295" t="inlineStr">
        <is>
          <t>ESGOTO</t>
        </is>
      </c>
      <c r="C2087" s="295" t="inlineStr">
        <is>
          <t>T-395</t>
        </is>
      </c>
      <c r="D2087" s="334" t="inlineStr">
        <is>
          <t>PI 31</t>
        </is>
      </c>
      <c r="E2087" s="334" t="inlineStr">
        <is>
          <t>PI 16</t>
        </is>
      </c>
      <c r="F2087" s="334" t="n">
        <v>2.5</v>
      </c>
      <c r="G2087" s="334" t="inlineStr">
        <is>
          <t>200</t>
        </is>
      </c>
      <c r="H2087" s="334" t="inlineStr">
        <is>
          <t>Tubo PVC</t>
        </is>
      </c>
      <c r="I2087" s="340" t="n">
        <v>0.58</v>
      </c>
      <c r="J2087" s="334" t="n">
        <v>1.16</v>
      </c>
      <c r="K2087" s="334" t="n">
        <v>0.04908</v>
      </c>
      <c r="L2087" s="334" t="inlineStr">
        <is>
          <t>PENDENTE</t>
        </is>
      </c>
    </row>
    <row r="2088" ht="15" customHeight="1" s="290">
      <c r="A2088" s="296" t="inlineStr">
        <is>
          <t>TETEU</t>
        </is>
      </c>
      <c r="B2088" s="296" t="inlineStr">
        <is>
          <t>ESGOTO</t>
        </is>
      </c>
      <c r="C2088" s="296" t="inlineStr">
        <is>
          <t>T-396</t>
        </is>
      </c>
      <c r="D2088" s="349" t="inlineStr">
        <is>
          <t>PI 28</t>
        </is>
      </c>
      <c r="E2088" s="349" t="inlineStr">
        <is>
          <t>PI 34</t>
        </is>
      </c>
      <c r="F2088" s="349" t="n">
        <v>5.52</v>
      </c>
      <c r="G2088" s="349" t="inlineStr">
        <is>
          <t>200</t>
        </is>
      </c>
      <c r="H2088" s="349" t="inlineStr">
        <is>
          <t>Tubo PVC</t>
        </is>
      </c>
      <c r="I2088" s="345" t="n">
        <v>0.6</v>
      </c>
      <c r="J2088" s="349" t="n">
        <v>2.65</v>
      </c>
      <c r="K2088" s="349" t="n">
        <v>0.153786</v>
      </c>
      <c r="L2088" s="349" t="inlineStr">
        <is>
          <t>PENDENTE</t>
        </is>
      </c>
    </row>
    <row r="2089" ht="15" customHeight="1" s="290">
      <c r="A2089" s="295" t="inlineStr">
        <is>
          <t>TETEU</t>
        </is>
      </c>
      <c r="B2089" s="295" t="inlineStr">
        <is>
          <t>ESGOTO</t>
        </is>
      </c>
      <c r="C2089" s="295" t="inlineStr">
        <is>
          <t>T-397</t>
        </is>
      </c>
      <c r="D2089" s="334" t="inlineStr">
        <is>
          <t>PI 34</t>
        </is>
      </c>
      <c r="E2089" s="334" t="inlineStr">
        <is>
          <t>PI 28</t>
        </is>
      </c>
      <c r="F2089" s="334" t="n">
        <v>2.5</v>
      </c>
      <c r="G2089" s="334" t="inlineStr">
        <is>
          <t>200</t>
        </is>
      </c>
      <c r="H2089" s="334" t="inlineStr">
        <is>
          <t>Tubo PVC</t>
        </is>
      </c>
      <c r="I2089" s="340" t="n">
        <v>0.6</v>
      </c>
      <c r="J2089" s="334" t="n">
        <v>1.2</v>
      </c>
      <c r="K2089" s="334" t="n">
        <v>0.33956</v>
      </c>
      <c r="L2089" s="334" t="inlineStr">
        <is>
          <t>PENDENTE</t>
        </is>
      </c>
    </row>
    <row r="2090" ht="15" customHeight="1" s="290">
      <c r="A2090" s="296" t="inlineStr">
        <is>
          <t>TETEU</t>
        </is>
      </c>
      <c r="B2090" s="296" t="inlineStr">
        <is>
          <t>ESGOTO</t>
        </is>
      </c>
      <c r="C2090" s="296" t="inlineStr">
        <is>
          <t>T-398</t>
        </is>
      </c>
      <c r="D2090" s="349" t="inlineStr">
        <is>
          <t>PI 15</t>
        </is>
      </c>
      <c r="E2090" s="349" t="inlineStr">
        <is>
          <t>PI 34</t>
        </is>
      </c>
      <c r="F2090" s="349" t="n">
        <v>24.1</v>
      </c>
      <c r="G2090" s="349" t="inlineStr">
        <is>
          <t>200</t>
        </is>
      </c>
      <c r="H2090" s="349" t="inlineStr">
        <is>
          <t>Tubo PVC</t>
        </is>
      </c>
      <c r="I2090" s="345" t="n">
        <v>0.6</v>
      </c>
      <c r="J2090" s="349" t="n">
        <v>11.57</v>
      </c>
      <c r="K2090" s="349" t="n">
        <v>0.03771</v>
      </c>
      <c r="L2090" s="349" t="inlineStr">
        <is>
          <t>PENDENTE</t>
        </is>
      </c>
    </row>
    <row r="2091" ht="15" customHeight="1" s="290">
      <c r="A2091" s="295" t="inlineStr">
        <is>
          <t>TETEU</t>
        </is>
      </c>
      <c r="B2091" s="295" t="inlineStr">
        <is>
          <t>ESGOTO</t>
        </is>
      </c>
      <c r="C2091" s="295" t="inlineStr">
        <is>
          <t>T-399</t>
        </is>
      </c>
      <c r="D2091" s="334" t="inlineStr">
        <is>
          <t>PI 21</t>
        </is>
      </c>
      <c r="E2091" s="334" t="inlineStr">
        <is>
          <t>PI 09</t>
        </is>
      </c>
      <c r="F2091" s="334" t="n">
        <v>11.05</v>
      </c>
      <c r="G2091" s="334" t="inlineStr">
        <is>
          <t>200</t>
        </is>
      </c>
      <c r="H2091" s="334" t="inlineStr">
        <is>
          <t>Tubo PVC</t>
        </is>
      </c>
      <c r="I2091" s="340" t="n">
        <v>0.6</v>
      </c>
      <c r="J2091" s="334" t="n">
        <v>5.3</v>
      </c>
      <c r="K2091" s="334" t="n">
        <v>0.09331200000000001</v>
      </c>
      <c r="L2091" s="334" t="inlineStr">
        <is>
          <t>PENDENTE</t>
        </is>
      </c>
    </row>
    <row r="2092" ht="15" customHeight="1" s="290">
      <c r="A2092" s="296" t="inlineStr">
        <is>
          <t>TETEU</t>
        </is>
      </c>
      <c r="B2092" s="296" t="inlineStr">
        <is>
          <t>ESGOTO</t>
        </is>
      </c>
      <c r="C2092" s="296" t="inlineStr">
        <is>
          <t>T-400</t>
        </is>
      </c>
      <c r="D2092" s="349" t="inlineStr">
        <is>
          <t>PI 27</t>
        </is>
      </c>
      <c r="E2092" s="349" t="inlineStr">
        <is>
          <t>PI 24</t>
        </is>
      </c>
      <c r="F2092" s="349" t="n">
        <v>22.16</v>
      </c>
      <c r="G2092" s="349" t="inlineStr">
        <is>
          <t>200</t>
        </is>
      </c>
      <c r="H2092" s="349" t="inlineStr">
        <is>
          <t>Tubo PVC</t>
        </is>
      </c>
      <c r="I2092" s="345" t="n">
        <v>0.6</v>
      </c>
      <c r="J2092" s="349" t="n">
        <v>10.64</v>
      </c>
      <c r="K2092" s="349" t="n">
        <v>0.823588</v>
      </c>
      <c r="L2092" s="349" t="inlineStr">
        <is>
          <t>PENDENTE</t>
        </is>
      </c>
    </row>
    <row r="2093" ht="15" customHeight="1" s="290">
      <c r="A2093" s="295" t="inlineStr">
        <is>
          <t>TETEU</t>
        </is>
      </c>
      <c r="B2093" s="295" t="inlineStr">
        <is>
          <t>ESGOTO</t>
        </is>
      </c>
      <c r="C2093" s="295" t="inlineStr">
        <is>
          <t>T-401</t>
        </is>
      </c>
      <c r="D2093" s="334" t="inlineStr">
        <is>
          <t>PI 25</t>
        </is>
      </c>
      <c r="E2093" s="334" t="inlineStr">
        <is>
          <t>PI 35</t>
        </is>
      </c>
      <c r="F2093" s="334" t="n">
        <v>4.96</v>
      </c>
      <c r="G2093" s="334" t="inlineStr">
        <is>
          <t>200</t>
        </is>
      </c>
      <c r="H2093" s="334" t="inlineStr">
        <is>
          <t>Tubo PVC</t>
        </is>
      </c>
      <c r="I2093" s="340" t="n">
        <v>0.6</v>
      </c>
      <c r="J2093" s="334" t="n">
        <v>2.38</v>
      </c>
      <c r="K2093" s="334" t="n">
        <v>0.663085</v>
      </c>
      <c r="L2093" s="334" t="inlineStr">
        <is>
          <t>PENDENTE</t>
        </is>
      </c>
    </row>
    <row r="2094" ht="15" customHeight="1" s="290">
      <c r="A2094" s="296" t="inlineStr">
        <is>
          <t>TETEU</t>
        </is>
      </c>
      <c r="B2094" s="296" t="inlineStr">
        <is>
          <t>ESGOTO</t>
        </is>
      </c>
      <c r="C2094" s="296" t="inlineStr">
        <is>
          <t>T-402</t>
        </is>
      </c>
      <c r="D2094" s="349" t="inlineStr">
        <is>
          <t>PI 35</t>
        </is>
      </c>
      <c r="E2094" s="349" t="inlineStr">
        <is>
          <t>PI 25</t>
        </is>
      </c>
      <c r="F2094" s="349" t="n">
        <v>2.5</v>
      </c>
      <c r="G2094" s="349" t="inlineStr">
        <is>
          <t>200</t>
        </is>
      </c>
      <c r="H2094" s="349" t="inlineStr">
        <is>
          <t>Tubo PVC</t>
        </is>
      </c>
      <c r="I2094" s="345" t="n">
        <v>0.6</v>
      </c>
      <c r="J2094" s="349" t="n">
        <v>1.2</v>
      </c>
      <c r="K2094" s="349" t="n">
        <v>1.31556</v>
      </c>
      <c r="L2094" s="349" t="inlineStr">
        <is>
          <t>PENDENTE</t>
        </is>
      </c>
    </row>
    <row r="2095" ht="15" customHeight="1" s="290">
      <c r="A2095" s="295" t="inlineStr">
        <is>
          <t>TETEU</t>
        </is>
      </c>
      <c r="B2095" s="295" t="inlineStr">
        <is>
          <t>ESGOTO</t>
        </is>
      </c>
      <c r="C2095" s="295" t="inlineStr">
        <is>
          <t>T-403</t>
        </is>
      </c>
      <c r="D2095" s="334" t="inlineStr">
        <is>
          <t>PI 35</t>
        </is>
      </c>
      <c r="E2095" s="334" t="inlineStr">
        <is>
          <t>PI 36</t>
        </is>
      </c>
      <c r="F2095" s="334" t="n">
        <v>8.73</v>
      </c>
      <c r="G2095" s="334" t="inlineStr">
        <is>
          <t>200</t>
        </is>
      </c>
      <c r="H2095" s="334" t="inlineStr">
        <is>
          <t>Tubo PVC</t>
        </is>
      </c>
      <c r="I2095" s="340" t="n">
        <v>0.6</v>
      </c>
      <c r="J2095" s="334" t="n">
        <v>4.19</v>
      </c>
      <c r="K2095" s="334" t="n">
        <v>0.644926</v>
      </c>
      <c r="L2095" s="334" t="inlineStr">
        <is>
          <t>PENDENTE</t>
        </is>
      </c>
    </row>
    <row r="2096" ht="15" customHeight="1" s="290">
      <c r="A2096" s="296" t="inlineStr">
        <is>
          <t>TETEU</t>
        </is>
      </c>
      <c r="B2096" s="296" t="inlineStr">
        <is>
          <t>ESGOTO</t>
        </is>
      </c>
      <c r="C2096" s="296" t="inlineStr">
        <is>
          <t>T-404</t>
        </is>
      </c>
      <c r="D2096" s="349" t="inlineStr">
        <is>
          <t>PI 36</t>
        </is>
      </c>
      <c r="E2096" s="349" t="inlineStr">
        <is>
          <t>PI 35</t>
        </is>
      </c>
      <c r="F2096" s="349" t="n">
        <v>2.5</v>
      </c>
      <c r="G2096" s="349" t="inlineStr">
        <is>
          <t>200</t>
        </is>
      </c>
      <c r="H2096" s="349" t="inlineStr">
        <is>
          <t>Tubo PVC</t>
        </is>
      </c>
      <c r="I2096" s="345" t="n">
        <v>0.6</v>
      </c>
      <c r="J2096" s="349" t="n">
        <v>1.2</v>
      </c>
      <c r="K2096" s="349" t="n">
        <v>2.25208</v>
      </c>
      <c r="L2096" s="349" t="inlineStr">
        <is>
          <t>PENDENTE</t>
        </is>
      </c>
    </row>
    <row r="2097" ht="15" customHeight="1" s="290">
      <c r="A2097" s="295" t="inlineStr">
        <is>
          <t>TETEU</t>
        </is>
      </c>
      <c r="B2097" s="295" t="inlineStr">
        <is>
          <t>ESGOTO</t>
        </is>
      </c>
      <c r="C2097" s="295" t="inlineStr">
        <is>
          <t>T-405</t>
        </is>
      </c>
      <c r="D2097" s="334" t="inlineStr">
        <is>
          <t>PI 36</t>
        </is>
      </c>
      <c r="E2097" s="334" t="inlineStr">
        <is>
          <t>PI 37</t>
        </is>
      </c>
      <c r="F2097" s="334" t="n">
        <v>10.04</v>
      </c>
      <c r="G2097" s="334" t="inlineStr">
        <is>
          <t>200</t>
        </is>
      </c>
      <c r="H2097" s="334" t="inlineStr">
        <is>
          <t>Tubo PVC</t>
        </is>
      </c>
      <c r="I2097" s="340" t="n">
        <v>0.62</v>
      </c>
      <c r="J2097" s="334" t="n">
        <v>5.02</v>
      </c>
      <c r="K2097" s="334" t="n">
        <v>1.001295</v>
      </c>
      <c r="L2097" s="334" t="inlineStr">
        <is>
          <t>PENDENTE</t>
        </is>
      </c>
    </row>
    <row r="2098" ht="15" customHeight="1" s="290">
      <c r="A2098" s="296" t="inlineStr">
        <is>
          <t>TETEU</t>
        </is>
      </c>
      <c r="B2098" s="296" t="inlineStr">
        <is>
          <t>ESGOTO</t>
        </is>
      </c>
      <c r="C2098" s="296" t="inlineStr">
        <is>
          <t>T-406</t>
        </is>
      </c>
      <c r="D2098" s="349" t="inlineStr">
        <is>
          <t>PI 37</t>
        </is>
      </c>
      <c r="E2098" s="349" t="inlineStr">
        <is>
          <t>PI 38</t>
        </is>
      </c>
      <c r="F2098" s="349" t="n">
        <v>0.22</v>
      </c>
      <c r="G2098" s="349" t="inlineStr">
        <is>
          <t>200</t>
        </is>
      </c>
      <c r="H2098" s="349" t="inlineStr">
        <is>
          <t>Tubo PVC</t>
        </is>
      </c>
      <c r="I2098" s="345" t="n">
        <v>0.62</v>
      </c>
      <c r="J2098" s="349" t="n">
        <v>0.11</v>
      </c>
      <c r="K2098" s="349" t="n">
        <v>6.353636</v>
      </c>
      <c r="L2098" s="349" t="inlineStr">
        <is>
          <t>PENDENTE</t>
        </is>
      </c>
    </row>
    <row r="2099" ht="15" customHeight="1" s="290">
      <c r="A2099" s="295" t="inlineStr">
        <is>
          <t>TETEU</t>
        </is>
      </c>
      <c r="B2099" s="295" t="inlineStr">
        <is>
          <t>ESGOTO</t>
        </is>
      </c>
      <c r="C2099" s="295" t="inlineStr">
        <is>
          <t>T-407</t>
        </is>
      </c>
      <c r="D2099" s="334" t="inlineStr">
        <is>
          <t>PI 38</t>
        </is>
      </c>
      <c r="E2099" s="334" t="inlineStr">
        <is>
          <t>PI 39</t>
        </is>
      </c>
      <c r="F2099" s="334" t="n">
        <v>9.93</v>
      </c>
      <c r="G2099" s="334" t="inlineStr">
        <is>
          <t>200</t>
        </is>
      </c>
      <c r="H2099" s="334" t="inlineStr">
        <is>
          <t>Tubo PVC</t>
        </is>
      </c>
      <c r="I2099" s="340" t="n">
        <v>0.6</v>
      </c>
      <c r="J2099" s="334" t="n">
        <v>4.77</v>
      </c>
      <c r="K2099" s="334" t="n">
        <v>0.059597</v>
      </c>
      <c r="L2099" s="334" t="inlineStr">
        <is>
          <t>PENDENTE</t>
        </is>
      </c>
    </row>
    <row r="2100" ht="15" customHeight="1" s="290">
      <c r="A2100" s="296" t="inlineStr">
        <is>
          <t>TETEU</t>
        </is>
      </c>
      <c r="B2100" s="296" t="inlineStr">
        <is>
          <t>ESGOTO</t>
        </is>
      </c>
      <c r="C2100" s="296" t="inlineStr">
        <is>
          <t>T-408</t>
        </is>
      </c>
      <c r="D2100" s="349" t="inlineStr">
        <is>
          <t>PI 39</t>
        </is>
      </c>
      <c r="E2100" s="349" t="inlineStr">
        <is>
          <t>PI 38</t>
        </is>
      </c>
      <c r="F2100" s="349" t="n">
        <v>2.5</v>
      </c>
      <c r="G2100" s="349" t="inlineStr">
        <is>
          <t>200</t>
        </is>
      </c>
      <c r="H2100" s="349" t="inlineStr">
        <is>
          <t>Tubo PVC</t>
        </is>
      </c>
      <c r="I2100" s="345" t="n">
        <v>0.6</v>
      </c>
      <c r="J2100" s="349" t="n">
        <v>1.2</v>
      </c>
      <c r="K2100" s="349" t="n">
        <v>0.23672</v>
      </c>
      <c r="L2100" s="349" t="inlineStr">
        <is>
          <t>PENDENTE</t>
        </is>
      </c>
    </row>
    <row r="2101" ht="15" customHeight="1" s="290">
      <c r="A2101" s="295" t="inlineStr">
        <is>
          <t>TETEU</t>
        </is>
      </c>
      <c r="B2101" s="295" t="inlineStr">
        <is>
          <t>ESGOTO</t>
        </is>
      </c>
      <c r="C2101" s="295" t="inlineStr">
        <is>
          <t>T-409</t>
        </is>
      </c>
      <c r="D2101" s="334" t="inlineStr">
        <is>
          <t>PI 39</t>
        </is>
      </c>
      <c r="E2101" s="334" t="inlineStr">
        <is>
          <t>PI 40</t>
        </is>
      </c>
      <c r="F2101" s="334" t="n">
        <v>11.75</v>
      </c>
      <c r="G2101" s="334" t="inlineStr">
        <is>
          <t>200</t>
        </is>
      </c>
      <c r="H2101" s="334" t="inlineStr">
        <is>
          <t>Tubo PVC</t>
        </is>
      </c>
      <c r="I2101" s="340" t="n">
        <v>0.6</v>
      </c>
      <c r="J2101" s="334" t="n">
        <v>5.64</v>
      </c>
      <c r="K2101" s="334" t="n">
        <v>0.4736</v>
      </c>
      <c r="L2101" s="334" t="inlineStr">
        <is>
          <t>PENDENTE</t>
        </is>
      </c>
    </row>
    <row r="2102" ht="15" customHeight="1" s="290">
      <c r="A2102" s="296" t="inlineStr">
        <is>
          <t>TETEU</t>
        </is>
      </c>
      <c r="B2102" s="296" t="inlineStr">
        <is>
          <t>ESGOTO</t>
        </is>
      </c>
      <c r="C2102" s="296" t="inlineStr">
        <is>
          <t>T-410</t>
        </is>
      </c>
      <c r="D2102" s="349" t="inlineStr">
        <is>
          <t>PI 40</t>
        </is>
      </c>
      <c r="E2102" s="349" t="inlineStr">
        <is>
          <t>PI 41</t>
        </is>
      </c>
      <c r="F2102" s="349" t="n">
        <v>11.94</v>
      </c>
      <c r="G2102" s="349" t="inlineStr">
        <is>
          <t>200</t>
        </is>
      </c>
      <c r="H2102" s="349" t="inlineStr">
        <is>
          <t>Tubo PVC</t>
        </is>
      </c>
      <c r="I2102" s="345" t="n">
        <v>0.6</v>
      </c>
      <c r="J2102" s="349" t="n">
        <v>5.73</v>
      </c>
      <c r="K2102" s="349" t="n">
        <v>0.449037</v>
      </c>
      <c r="L2102" s="349" t="inlineStr">
        <is>
          <t>PENDENTE</t>
        </is>
      </c>
    </row>
    <row r="2103" ht="15" customHeight="1" s="290">
      <c r="A2103" s="295" t="inlineStr">
        <is>
          <t>TETEU</t>
        </is>
      </c>
      <c r="B2103" s="295" t="inlineStr">
        <is>
          <t>ESGOTO</t>
        </is>
      </c>
      <c r="C2103" s="295" t="inlineStr">
        <is>
          <t>T-411</t>
        </is>
      </c>
      <c r="D2103" s="334" t="inlineStr">
        <is>
          <t>PI 41</t>
        </is>
      </c>
      <c r="E2103" s="334" t="inlineStr">
        <is>
          <t>PI 42</t>
        </is>
      </c>
      <c r="F2103" s="334" t="n">
        <v>1.61</v>
      </c>
      <c r="G2103" s="334" t="inlineStr">
        <is>
          <t>200</t>
        </is>
      </c>
      <c r="H2103" s="334" t="inlineStr">
        <is>
          <t>Tubo PVC</t>
        </is>
      </c>
      <c r="I2103" s="340" t="n">
        <v>0.6</v>
      </c>
      <c r="J2103" s="334" t="n">
        <v>0.77</v>
      </c>
      <c r="K2103" s="334" t="n">
        <v>1.040311</v>
      </c>
      <c r="L2103" s="334" t="inlineStr">
        <is>
          <t>PENDENTE</t>
        </is>
      </c>
    </row>
    <row r="2104" ht="15" customHeight="1" s="290">
      <c r="A2104" s="296" t="inlineStr">
        <is>
          <t>TETEU</t>
        </is>
      </c>
      <c r="B2104" s="296" t="inlineStr">
        <is>
          <t>ESGOTO</t>
        </is>
      </c>
      <c r="C2104" s="296" t="inlineStr">
        <is>
          <t>T-412</t>
        </is>
      </c>
      <c r="D2104" s="349" t="inlineStr">
        <is>
          <t>PI 42</t>
        </is>
      </c>
      <c r="E2104" s="349" t="inlineStr">
        <is>
          <t>PI 41</t>
        </is>
      </c>
      <c r="F2104" s="349" t="n">
        <v>0.97</v>
      </c>
      <c r="G2104" s="349" t="inlineStr">
        <is>
          <t>200</t>
        </is>
      </c>
      <c r="H2104" s="349" t="inlineStr">
        <is>
          <t>Tubo PVC</t>
        </is>
      </c>
      <c r="I2104" s="345" t="n">
        <v>0.6</v>
      </c>
      <c r="J2104" s="349" t="n">
        <v>0.47</v>
      </c>
      <c r="K2104" s="349" t="n">
        <v>1.726701</v>
      </c>
      <c r="L2104" s="349" t="inlineStr">
        <is>
          <t>PENDENTE</t>
        </is>
      </c>
    </row>
    <row r="2105" ht="15" customHeight="1" s="290">
      <c r="A2105" s="295" t="inlineStr">
        <is>
          <t>TETEU</t>
        </is>
      </c>
      <c r="B2105" s="295" t="inlineStr">
        <is>
          <t>ESGOTO</t>
        </is>
      </c>
      <c r="C2105" s="295" t="inlineStr">
        <is>
          <t>T-413</t>
        </is>
      </c>
      <c r="D2105" s="334" t="inlineStr">
        <is>
          <t>PI 42</t>
        </is>
      </c>
      <c r="E2105" s="334" t="inlineStr">
        <is>
          <t>PI 43</t>
        </is>
      </c>
      <c r="F2105" s="334" t="n">
        <v>4.13</v>
      </c>
      <c r="G2105" s="334" t="inlineStr">
        <is>
          <t>200</t>
        </is>
      </c>
      <c r="H2105" s="334" t="inlineStr">
        <is>
          <t>Tubo PVC</t>
        </is>
      </c>
      <c r="I2105" s="340" t="n">
        <v>0.6</v>
      </c>
      <c r="J2105" s="334" t="n">
        <v>1.98</v>
      </c>
      <c r="K2105" s="334" t="n">
        <v>0.481453</v>
      </c>
      <c r="L2105" s="334" t="inlineStr">
        <is>
          <t>PENDENTE</t>
        </is>
      </c>
    </row>
    <row r="2106" ht="15" customHeight="1" s="290">
      <c r="A2106" s="296" t="inlineStr">
        <is>
          <t>TETEU</t>
        </is>
      </c>
      <c r="B2106" s="296" t="inlineStr">
        <is>
          <t>ESGOTO</t>
        </is>
      </c>
      <c r="C2106" s="296" t="inlineStr">
        <is>
          <t>T-414</t>
        </is>
      </c>
      <c r="D2106" s="349" t="inlineStr">
        <is>
          <t>PI 43</t>
        </is>
      </c>
      <c r="E2106" s="349" t="inlineStr">
        <is>
          <t>PI 42</t>
        </is>
      </c>
      <c r="F2106" s="349" t="n">
        <v>2.48</v>
      </c>
      <c r="G2106" s="349" t="inlineStr">
        <is>
          <t>200</t>
        </is>
      </c>
      <c r="H2106" s="349" t="inlineStr">
        <is>
          <t>Tubo PVC</t>
        </is>
      </c>
      <c r="I2106" s="345" t="n">
        <v>0.6</v>
      </c>
      <c r="J2106" s="349" t="n">
        <v>1.19</v>
      </c>
      <c r="K2106" s="349" t="n">
        <v>0.801774</v>
      </c>
      <c r="L2106" s="349" t="inlineStr">
        <is>
          <t>PENDENTE</t>
        </is>
      </c>
    </row>
    <row r="2107" ht="15" customHeight="1" s="290">
      <c r="A2107" s="295" t="inlineStr">
        <is>
          <t>TETEU</t>
        </is>
      </c>
      <c r="B2107" s="295" t="inlineStr">
        <is>
          <t>ESGOTO</t>
        </is>
      </c>
      <c r="C2107" s="295" t="inlineStr">
        <is>
          <t>T-415</t>
        </is>
      </c>
      <c r="D2107" s="334" t="inlineStr">
        <is>
          <t>PI 43</t>
        </is>
      </c>
      <c r="E2107" s="334" t="inlineStr">
        <is>
          <t>PI 44</t>
        </is>
      </c>
      <c r="F2107" s="334" t="n">
        <v>6.58</v>
      </c>
      <c r="G2107" s="334" t="inlineStr">
        <is>
          <t>200</t>
        </is>
      </c>
      <c r="H2107" s="334" t="inlineStr">
        <is>
          <t>Tubo PVC</t>
        </is>
      </c>
      <c r="I2107" s="340" t="n">
        <v>0.6</v>
      </c>
      <c r="J2107" s="334" t="n">
        <v>3.16</v>
      </c>
      <c r="K2107" s="334" t="n">
        <v>0.031596</v>
      </c>
      <c r="L2107" s="334" t="inlineStr">
        <is>
          <t>PENDENTE</t>
        </is>
      </c>
    </row>
    <row r="2108" ht="15" customHeight="1" s="290">
      <c r="A2108" s="296" t="inlineStr">
        <is>
          <t>TETEU</t>
        </is>
      </c>
      <c r="B2108" s="296" t="inlineStr">
        <is>
          <t>ESGOTO</t>
        </is>
      </c>
      <c r="C2108" s="296" t="inlineStr">
        <is>
          <t>T-416</t>
        </is>
      </c>
      <c r="D2108" s="349" t="inlineStr">
        <is>
          <t>PI 44</t>
        </is>
      </c>
      <c r="E2108" s="349" t="inlineStr">
        <is>
          <t>PI 43</t>
        </is>
      </c>
      <c r="F2108" s="349" t="n">
        <v>2.5</v>
      </c>
      <c r="G2108" s="349" t="inlineStr">
        <is>
          <t>200</t>
        </is>
      </c>
      <c r="H2108" s="349" t="inlineStr">
        <is>
          <t>Tubo PVC</t>
        </is>
      </c>
      <c r="I2108" s="345" t="n">
        <v>0.6</v>
      </c>
      <c r="J2108" s="349" t="n">
        <v>1.2</v>
      </c>
      <c r="K2108" s="349" t="n">
        <v>0.08316</v>
      </c>
      <c r="L2108" s="349" t="inlineStr">
        <is>
          <t>PENDENTE</t>
        </is>
      </c>
    </row>
    <row r="2109" ht="15" customHeight="1" s="290">
      <c r="A2109" s="295" t="inlineStr">
        <is>
          <t>TETEU</t>
        </is>
      </c>
      <c r="B2109" s="295" t="inlineStr">
        <is>
          <t>ESGOTO</t>
        </is>
      </c>
      <c r="C2109" s="295" t="inlineStr">
        <is>
          <t>T-417</t>
        </is>
      </c>
      <c r="D2109" s="334" t="inlineStr">
        <is>
          <t>PI 42</t>
        </is>
      </c>
      <c r="E2109" s="334" t="inlineStr">
        <is>
          <t>PI 30</t>
        </is>
      </c>
      <c r="F2109" s="334" t="n">
        <v>10.33</v>
      </c>
      <c r="G2109" s="334" t="inlineStr">
        <is>
          <t>200</t>
        </is>
      </c>
      <c r="H2109" s="334" t="inlineStr">
        <is>
          <t>Tubo PVC</t>
        </is>
      </c>
      <c r="I2109" s="340" t="n">
        <v>0.6</v>
      </c>
      <c r="J2109" s="334" t="n">
        <v>4.96</v>
      </c>
      <c r="K2109" s="334" t="n">
        <v>0.043882</v>
      </c>
      <c r="L2109" s="334" t="inlineStr">
        <is>
          <t>PENDENTE</t>
        </is>
      </c>
    </row>
    <row r="2110" ht="15" customHeight="1" s="290">
      <c r="A2110" s="296" t="inlineStr">
        <is>
          <t>TETEU</t>
        </is>
      </c>
      <c r="B2110" s="296" t="inlineStr">
        <is>
          <t>ESGOTO</t>
        </is>
      </c>
      <c r="C2110" s="296" t="inlineStr">
        <is>
          <t>T-418</t>
        </is>
      </c>
      <c r="D2110" s="349" t="inlineStr">
        <is>
          <t>PI 39</t>
        </is>
      </c>
      <c r="E2110" s="349" t="inlineStr">
        <is>
          <t>PI 45</t>
        </is>
      </c>
      <c r="F2110" s="349" t="n">
        <v>9.33</v>
      </c>
      <c r="G2110" s="349" t="inlineStr">
        <is>
          <t>200</t>
        </is>
      </c>
      <c r="H2110" s="349" t="inlineStr">
        <is>
          <t>Tubo PVC</t>
        </is>
      </c>
      <c r="I2110" s="345" t="n">
        <v>0.6</v>
      </c>
      <c r="J2110" s="349" t="n">
        <v>4.48</v>
      </c>
      <c r="K2110" s="349" t="n">
        <v>0.607085</v>
      </c>
      <c r="L2110" s="349" t="inlineStr">
        <is>
          <t>PENDENTE</t>
        </is>
      </c>
    </row>
    <row r="2111" ht="15" customHeight="1" s="290">
      <c r="A2111" s="295" t="inlineStr">
        <is>
          <t>TETEU</t>
        </is>
      </c>
      <c r="B2111" s="295" t="inlineStr">
        <is>
          <t>ESGOTO</t>
        </is>
      </c>
      <c r="C2111" s="295" t="inlineStr">
        <is>
          <t>T-419</t>
        </is>
      </c>
      <c r="D2111" s="334" t="inlineStr">
        <is>
          <t>PI 39</t>
        </is>
      </c>
      <c r="E2111" s="334" t="inlineStr">
        <is>
          <t>PI 45</t>
        </is>
      </c>
      <c r="F2111" s="334" t="n">
        <v>2.5</v>
      </c>
      <c r="G2111" s="334" t="inlineStr">
        <is>
          <t>200</t>
        </is>
      </c>
      <c r="H2111" s="334" t="inlineStr">
        <is>
          <t>Tubo PVC</t>
        </is>
      </c>
      <c r="I2111" s="340" t="n">
        <v>0.6</v>
      </c>
      <c r="J2111" s="334" t="n">
        <v>1.2</v>
      </c>
      <c r="K2111" s="334" t="n">
        <v>2.26564</v>
      </c>
      <c r="L2111" s="334" t="inlineStr">
        <is>
          <t>PENDENTE</t>
        </is>
      </c>
    </row>
    <row r="2112" ht="15" customHeight="1" s="290">
      <c r="A2112" s="296" t="inlineStr">
        <is>
          <t>TETEU</t>
        </is>
      </c>
      <c r="B2112" s="296" t="inlineStr">
        <is>
          <t>ESGOTO</t>
        </is>
      </c>
      <c r="C2112" s="296" t="inlineStr">
        <is>
          <t>T-420</t>
        </is>
      </c>
      <c r="D2112" s="349" t="inlineStr">
        <is>
          <t>PI 45</t>
        </is>
      </c>
      <c r="E2112" s="349" t="inlineStr">
        <is>
          <t>PI 46</t>
        </is>
      </c>
      <c r="F2112" s="349" t="n">
        <v>1.65</v>
      </c>
      <c r="G2112" s="349" t="inlineStr">
        <is>
          <t>200</t>
        </is>
      </c>
      <c r="H2112" s="349" t="inlineStr">
        <is>
          <t>Tubo PVC</t>
        </is>
      </c>
      <c r="I2112" s="345" t="n">
        <v>0.6</v>
      </c>
      <c r="J2112" s="349" t="n">
        <v>0.79</v>
      </c>
      <c r="K2112" s="349" t="n">
        <v>0.635697</v>
      </c>
      <c r="L2112" s="349" t="inlineStr">
        <is>
          <t>PENDENTE</t>
        </is>
      </c>
    </row>
    <row r="2113" ht="15" customHeight="1" s="290">
      <c r="A2113" s="295" t="inlineStr">
        <is>
          <t>TETEU</t>
        </is>
      </c>
      <c r="B2113" s="295" t="inlineStr">
        <is>
          <t>ESGOTO</t>
        </is>
      </c>
      <c r="C2113" s="295" t="inlineStr">
        <is>
          <t>T-421</t>
        </is>
      </c>
      <c r="D2113" s="334" t="inlineStr">
        <is>
          <t>PI 45</t>
        </is>
      </c>
      <c r="E2113" s="334" t="inlineStr">
        <is>
          <t>PI 46</t>
        </is>
      </c>
      <c r="F2113" s="334" t="n">
        <v>0.99</v>
      </c>
      <c r="G2113" s="334" t="inlineStr">
        <is>
          <t>200</t>
        </is>
      </c>
      <c r="H2113" s="334" t="inlineStr">
        <is>
          <t>Tubo PVC</t>
        </is>
      </c>
      <c r="I2113" s="340" t="n">
        <v>0.6</v>
      </c>
      <c r="J2113" s="334" t="n">
        <v>0.48</v>
      </c>
      <c r="K2113" s="334" t="n">
        <v>1.059495</v>
      </c>
      <c r="L2113" s="334" t="inlineStr">
        <is>
          <t>PENDENTE</t>
        </is>
      </c>
    </row>
    <row r="2114" ht="15" customHeight="1" s="290">
      <c r="A2114" s="296" t="inlineStr">
        <is>
          <t>TETEU</t>
        </is>
      </c>
      <c r="B2114" s="296" t="inlineStr">
        <is>
          <t>ESGOTO</t>
        </is>
      </c>
      <c r="C2114" s="296" t="inlineStr">
        <is>
          <t>T-422</t>
        </is>
      </c>
      <c r="D2114" s="349" t="inlineStr">
        <is>
          <t>PI 44</t>
        </is>
      </c>
      <c r="E2114" s="349" t="inlineStr">
        <is>
          <t>PI 47</t>
        </is>
      </c>
      <c r="F2114" s="349" t="n">
        <v>11.25</v>
      </c>
      <c r="G2114" s="349" t="inlineStr">
        <is>
          <t>200</t>
        </is>
      </c>
      <c r="H2114" s="349" t="inlineStr">
        <is>
          <t>Tubo PVC</t>
        </is>
      </c>
      <c r="I2114" s="345" t="n">
        <v>0.6</v>
      </c>
      <c r="J2114" s="349" t="n">
        <v>5.4</v>
      </c>
      <c r="K2114" s="349" t="n">
        <v>0.486658</v>
      </c>
      <c r="L2114" s="349" t="inlineStr">
        <is>
          <t>PENDENTE</t>
        </is>
      </c>
    </row>
    <row r="2115" ht="15" customHeight="1" s="290">
      <c r="A2115" s="295" t="inlineStr">
        <is>
          <t>TETEU</t>
        </is>
      </c>
      <c r="B2115" s="295" t="inlineStr">
        <is>
          <t>ESGOTO</t>
        </is>
      </c>
      <c r="C2115" s="295" t="inlineStr">
        <is>
          <t>T-423</t>
        </is>
      </c>
      <c r="D2115" s="334" t="inlineStr">
        <is>
          <t>PI 47</t>
        </is>
      </c>
      <c r="E2115" s="334" t="inlineStr">
        <is>
          <t>PI 48</t>
        </is>
      </c>
      <c r="F2115" s="334" t="n">
        <v>17.14</v>
      </c>
      <c r="G2115" s="334" t="inlineStr">
        <is>
          <t>200</t>
        </is>
      </c>
      <c r="H2115" s="334" t="inlineStr">
        <is>
          <t>Tubo PVC</t>
        </is>
      </c>
      <c r="I2115" s="340" t="n">
        <v>0.6</v>
      </c>
      <c r="J2115" s="334" t="n">
        <v>8.23</v>
      </c>
      <c r="K2115" s="334" t="n">
        <v>0.468489</v>
      </c>
      <c r="L2115" s="334" t="inlineStr">
        <is>
          <t>PENDENTE</t>
        </is>
      </c>
    </row>
    <row r="2116" ht="15" customHeight="1" s="290">
      <c r="A2116" s="296" t="inlineStr">
        <is>
          <t>TETEU</t>
        </is>
      </c>
      <c r="B2116" s="296" t="inlineStr">
        <is>
          <t>ESGOTO</t>
        </is>
      </c>
      <c r="C2116" s="296" t="inlineStr">
        <is>
          <t>T-424</t>
        </is>
      </c>
      <c r="D2116" s="349" t="inlineStr">
        <is>
          <t>PI 48</t>
        </is>
      </c>
      <c r="E2116" s="349" t="inlineStr">
        <is>
          <t>PI 49</t>
        </is>
      </c>
      <c r="F2116" s="349" t="n">
        <v>9.07</v>
      </c>
      <c r="G2116" s="349" t="inlineStr">
        <is>
          <t>200</t>
        </is>
      </c>
      <c r="H2116" s="349" t="inlineStr">
        <is>
          <t>Tubo PVC</t>
        </is>
      </c>
      <c r="I2116" s="345" t="n">
        <v>0.6</v>
      </c>
      <c r="J2116" s="349" t="n">
        <v>4.35</v>
      </c>
      <c r="K2116" s="349" t="n">
        <v>0.5478499999999999</v>
      </c>
      <c r="L2116" s="349" t="inlineStr">
        <is>
          <t>PENDENTE</t>
        </is>
      </c>
    </row>
    <row r="2117" ht="15" customHeight="1" s="290">
      <c r="A2117" s="295" t="inlineStr">
        <is>
          <t>TETEU</t>
        </is>
      </c>
      <c r="B2117" s="295" t="inlineStr">
        <is>
          <t>ESGOTO</t>
        </is>
      </c>
      <c r="C2117" s="295" t="inlineStr">
        <is>
          <t>T-425</t>
        </is>
      </c>
      <c r="D2117" s="334" t="inlineStr">
        <is>
          <t>PI 48</t>
        </is>
      </c>
      <c r="E2117" s="334" t="inlineStr">
        <is>
          <t>PI 49</t>
        </is>
      </c>
      <c r="F2117" s="334" t="n">
        <v>2.5</v>
      </c>
      <c r="G2117" s="334" t="inlineStr">
        <is>
          <t>200</t>
        </is>
      </c>
      <c r="H2117" s="334" t="inlineStr">
        <is>
          <t>Tubo PVC</t>
        </is>
      </c>
      <c r="I2117" s="340" t="n">
        <v>0.6</v>
      </c>
      <c r="J2117" s="334" t="n">
        <v>1.2</v>
      </c>
      <c r="K2117" s="334" t="n">
        <v>1.9876</v>
      </c>
      <c r="L2117" s="334" t="inlineStr">
        <is>
          <t>PENDENTE</t>
        </is>
      </c>
    </row>
    <row r="2118" ht="15" customHeight="1" s="290">
      <c r="A2118" s="296" t="inlineStr">
        <is>
          <t>TETEU</t>
        </is>
      </c>
      <c r="B2118" s="296" t="inlineStr">
        <is>
          <t>ESGOTO</t>
        </is>
      </c>
      <c r="C2118" s="296" t="inlineStr">
        <is>
          <t>T-426</t>
        </is>
      </c>
      <c r="D2118" s="349" t="inlineStr">
        <is>
          <t>PI 49</t>
        </is>
      </c>
      <c r="E2118" s="349" t="inlineStr">
        <is>
          <t>PI 50</t>
        </is>
      </c>
      <c r="F2118" s="349" t="n">
        <v>7.09</v>
      </c>
      <c r="G2118" s="349" t="inlineStr">
        <is>
          <t>200</t>
        </is>
      </c>
      <c r="H2118" s="349" t="inlineStr">
        <is>
          <t>Tubo PVC</t>
        </is>
      </c>
      <c r="I2118" s="345" t="n">
        <v>0.6</v>
      </c>
      <c r="J2118" s="349" t="n">
        <v>3.4</v>
      </c>
      <c r="K2118" s="349" t="n">
        <v>0.562186</v>
      </c>
      <c r="L2118" s="349" t="inlineStr">
        <is>
          <t>PENDENTE</t>
        </is>
      </c>
    </row>
    <row r="2119" ht="15" customHeight="1" s="290">
      <c r="A2119" s="295" t="inlineStr">
        <is>
          <t>TETEU</t>
        </is>
      </c>
      <c r="B2119" s="295" t="inlineStr">
        <is>
          <t>ESGOTO</t>
        </is>
      </c>
      <c r="C2119" s="295" t="inlineStr">
        <is>
          <t>T-427</t>
        </is>
      </c>
      <c r="D2119" s="334" t="inlineStr">
        <is>
          <t>PI 49</t>
        </is>
      </c>
      <c r="E2119" s="334" t="inlineStr">
        <is>
          <t>PI 50</t>
        </is>
      </c>
      <c r="F2119" s="334" t="n">
        <v>2.5</v>
      </c>
      <c r="G2119" s="334" t="inlineStr">
        <is>
          <t>200</t>
        </is>
      </c>
      <c r="H2119" s="334" t="inlineStr">
        <is>
          <t>Tubo PVC</t>
        </is>
      </c>
      <c r="I2119" s="340" t="n">
        <v>0.6</v>
      </c>
      <c r="J2119" s="334" t="n">
        <v>1.2</v>
      </c>
      <c r="K2119" s="334" t="n">
        <v>1.59436</v>
      </c>
      <c r="L2119" s="334" t="inlineStr">
        <is>
          <t>PENDENTE</t>
        </is>
      </c>
    </row>
    <row r="2120" ht="15" customHeight="1" s="290">
      <c r="A2120" s="296" t="inlineStr">
        <is>
          <t>TETEU</t>
        </is>
      </c>
      <c r="B2120" s="296" t="inlineStr">
        <is>
          <t>ESGOTO</t>
        </is>
      </c>
      <c r="C2120" s="296" t="inlineStr">
        <is>
          <t>T-428</t>
        </is>
      </c>
      <c r="D2120" s="349" t="inlineStr">
        <is>
          <t>PI 50</t>
        </is>
      </c>
      <c r="E2120" s="349" t="inlineStr">
        <is>
          <t>PI 51</t>
        </is>
      </c>
      <c r="F2120" s="349" t="n">
        <v>10.93</v>
      </c>
      <c r="G2120" s="349" t="inlineStr">
        <is>
          <t>200</t>
        </is>
      </c>
      <c r="H2120" s="349" t="inlineStr">
        <is>
          <t>Tubo PVC</t>
        </is>
      </c>
      <c r="I2120" s="345" t="n">
        <v>0.6</v>
      </c>
      <c r="J2120" s="349" t="n">
        <v>5.25</v>
      </c>
      <c r="K2120" s="349" t="n">
        <v>0.559698</v>
      </c>
      <c r="L2120" s="349" t="inlineStr">
        <is>
          <t>PENDENTE</t>
        </is>
      </c>
    </row>
    <row r="2121" ht="15" customHeight="1" s="290">
      <c r="A2121" s="295" t="inlineStr">
        <is>
          <t>TETEU</t>
        </is>
      </c>
      <c r="B2121" s="295" t="inlineStr">
        <is>
          <t>ESGOTO</t>
        </is>
      </c>
      <c r="C2121" s="295" t="inlineStr">
        <is>
          <t>T-429</t>
        </is>
      </c>
      <c r="D2121" s="334" t="inlineStr">
        <is>
          <t>PI 51</t>
        </is>
      </c>
      <c r="E2121" s="334" t="inlineStr">
        <is>
          <t>PI 52</t>
        </is>
      </c>
      <c r="F2121" s="334" t="n">
        <v>6.82</v>
      </c>
      <c r="G2121" s="334" t="inlineStr">
        <is>
          <t>200</t>
        </is>
      </c>
      <c r="H2121" s="334" t="inlineStr">
        <is>
          <t>Tubo PVC</t>
        </is>
      </c>
      <c r="I2121" s="340" t="n">
        <v>0.6</v>
      </c>
      <c r="J2121" s="334" t="n">
        <v>3.27</v>
      </c>
      <c r="K2121" s="334" t="n">
        <v>0.813255</v>
      </c>
      <c r="L2121" s="334" t="inlineStr">
        <is>
          <t>PENDENTE</t>
        </is>
      </c>
    </row>
    <row r="2122" ht="15" customHeight="1" s="290">
      <c r="A2122" s="296" t="inlineStr">
        <is>
          <t>TETEU</t>
        </is>
      </c>
      <c r="B2122" s="296" t="inlineStr">
        <is>
          <t>ESGOTO</t>
        </is>
      </c>
      <c r="C2122" s="296" t="inlineStr">
        <is>
          <t>T-430</t>
        </is>
      </c>
      <c r="D2122" s="349" t="inlineStr">
        <is>
          <t>PI 51</t>
        </is>
      </c>
      <c r="E2122" s="349" t="inlineStr">
        <is>
          <t>PI 52</t>
        </is>
      </c>
      <c r="F2122" s="349" t="n">
        <v>2.5</v>
      </c>
      <c r="G2122" s="349" t="inlineStr">
        <is>
          <t>200</t>
        </is>
      </c>
      <c r="H2122" s="349" t="inlineStr">
        <is>
          <t>Tubo PVC</t>
        </is>
      </c>
      <c r="I2122" s="345" t="n">
        <v>0.6</v>
      </c>
      <c r="J2122" s="349" t="n">
        <v>1.2</v>
      </c>
      <c r="K2122" s="349" t="n">
        <v>2.21856</v>
      </c>
      <c r="L2122" s="349" t="inlineStr">
        <is>
          <t>PENDENTE</t>
        </is>
      </c>
    </row>
    <row r="2123" ht="15" customHeight="1" s="290">
      <c r="A2123" s="295" t="inlineStr">
        <is>
          <t>TETEU</t>
        </is>
      </c>
      <c r="B2123" s="295" t="inlineStr">
        <is>
          <t>ESGOTO</t>
        </is>
      </c>
      <c r="C2123" s="295" t="inlineStr">
        <is>
          <t>T-431</t>
        </is>
      </c>
      <c r="D2123" s="334" t="inlineStr">
        <is>
          <t>PI 52</t>
        </is>
      </c>
      <c r="E2123" s="334" t="inlineStr">
        <is>
          <t>PI 53</t>
        </is>
      </c>
      <c r="F2123" s="334" t="n">
        <v>3.03</v>
      </c>
      <c r="G2123" s="334" t="inlineStr">
        <is>
          <t>200</t>
        </is>
      </c>
      <c r="H2123" s="334" t="inlineStr">
        <is>
          <t>Tubo PVC</t>
        </is>
      </c>
      <c r="I2123" s="340" t="n">
        <v>0.6</v>
      </c>
      <c r="J2123" s="334" t="n">
        <v>1.45</v>
      </c>
      <c r="K2123" s="334" t="n">
        <v>0.485215</v>
      </c>
      <c r="L2123" s="334" t="inlineStr">
        <is>
          <t>PENDENTE</t>
        </is>
      </c>
    </row>
    <row r="2124" ht="15" customHeight="1" s="290">
      <c r="A2124" s="296" t="inlineStr">
        <is>
          <t>TETEU</t>
        </is>
      </c>
      <c r="B2124" s="296" t="inlineStr">
        <is>
          <t>ESGOTO</t>
        </is>
      </c>
      <c r="C2124" s="296" t="inlineStr">
        <is>
          <t>T-432</t>
        </is>
      </c>
      <c r="D2124" s="349" t="inlineStr">
        <is>
          <t>PI 52</t>
        </is>
      </c>
      <c r="E2124" s="349" t="inlineStr">
        <is>
          <t>PI 53</t>
        </is>
      </c>
      <c r="F2124" s="349" t="n">
        <v>1.82</v>
      </c>
      <c r="G2124" s="349" t="inlineStr">
        <is>
          <t>200</t>
        </is>
      </c>
      <c r="H2124" s="349" t="inlineStr">
        <is>
          <t>Tubo PVC</t>
        </is>
      </c>
      <c r="I2124" s="345" t="n">
        <v>0.6</v>
      </c>
      <c r="J2124" s="349" t="n">
        <v>0.87</v>
      </c>
      <c r="K2124" s="349" t="n">
        <v>0.807802</v>
      </c>
      <c r="L2124" s="349" t="inlineStr">
        <is>
          <t>PENDENTE</t>
        </is>
      </c>
    </row>
    <row r="2125" ht="15" customHeight="1" s="290">
      <c r="A2125" s="295" t="inlineStr">
        <is>
          <t>TETEU</t>
        </is>
      </c>
      <c r="B2125" s="295" t="inlineStr">
        <is>
          <t>ESGOTO</t>
        </is>
      </c>
      <c r="C2125" s="295" t="inlineStr">
        <is>
          <t>T-433</t>
        </is>
      </c>
      <c r="D2125" s="334" t="inlineStr">
        <is>
          <t>PI 53</t>
        </is>
      </c>
      <c r="E2125" s="334" t="inlineStr">
        <is>
          <t>PI 54</t>
        </is>
      </c>
      <c r="F2125" s="334" t="n">
        <v>11.56</v>
      </c>
      <c r="G2125" s="334" t="inlineStr">
        <is>
          <t>200</t>
        </is>
      </c>
      <c r="H2125" s="334" t="inlineStr">
        <is>
          <t>Tubo PVC</t>
        </is>
      </c>
      <c r="I2125" s="340" t="n">
        <v>0.6</v>
      </c>
      <c r="J2125" s="334" t="n">
        <v>5.55</v>
      </c>
      <c r="K2125" s="334" t="n">
        <v>0.180303</v>
      </c>
      <c r="L2125" s="334" t="inlineStr">
        <is>
          <t>PENDENTE</t>
        </is>
      </c>
    </row>
    <row r="2126" ht="15" customHeight="1" s="290">
      <c r="A2126" s="296" t="inlineStr">
        <is>
          <t>TETEU</t>
        </is>
      </c>
      <c r="B2126" s="296" t="inlineStr">
        <is>
          <t>ESGOTO</t>
        </is>
      </c>
      <c r="C2126" s="296" t="inlineStr">
        <is>
          <t>T-434</t>
        </is>
      </c>
      <c r="D2126" s="349" t="inlineStr">
        <is>
          <t>PI 54</t>
        </is>
      </c>
      <c r="E2126" s="349" t="inlineStr">
        <is>
          <t>PI 55</t>
        </is>
      </c>
      <c r="F2126" s="349" t="n">
        <v>5.81</v>
      </c>
      <c r="G2126" s="349" t="inlineStr">
        <is>
          <t>200</t>
        </is>
      </c>
      <c r="H2126" s="349" t="inlineStr">
        <is>
          <t>Tubo PVC</t>
        </is>
      </c>
      <c r="I2126" s="345" t="n">
        <v>0.6</v>
      </c>
      <c r="J2126" s="349" t="n">
        <v>2.79</v>
      </c>
      <c r="K2126" s="349" t="n">
        <v>0.684974</v>
      </c>
      <c r="L2126" s="349" t="inlineStr">
        <is>
          <t>PENDENTE</t>
        </is>
      </c>
    </row>
    <row r="2127" ht="15" customHeight="1" s="290">
      <c r="A2127" s="295" t="inlineStr">
        <is>
          <t>TETEU</t>
        </is>
      </c>
      <c r="B2127" s="295" t="inlineStr">
        <is>
          <t>ESGOTO</t>
        </is>
      </c>
      <c r="C2127" s="295" t="inlineStr">
        <is>
          <t>T-435</t>
        </is>
      </c>
      <c r="D2127" s="334" t="inlineStr">
        <is>
          <t>PI 54</t>
        </is>
      </c>
      <c r="E2127" s="334" t="inlineStr">
        <is>
          <t>PI 55</t>
        </is>
      </c>
      <c r="F2127" s="334" t="n">
        <v>2.5</v>
      </c>
      <c r="G2127" s="334" t="inlineStr">
        <is>
          <t>200</t>
        </is>
      </c>
      <c r="H2127" s="334" t="inlineStr">
        <is>
          <t>Tubo PVC</t>
        </is>
      </c>
      <c r="I2127" s="340" t="n">
        <v>0.6</v>
      </c>
      <c r="J2127" s="334" t="n">
        <v>1.2</v>
      </c>
      <c r="K2127" s="334" t="n">
        <v>1.59188</v>
      </c>
      <c r="L2127" s="334" t="inlineStr">
        <is>
          <t>PENDENTE</t>
        </is>
      </c>
    </row>
    <row r="2128" ht="15" customHeight="1" s="290">
      <c r="A2128" s="296" t="inlineStr">
        <is>
          <t>TETEU</t>
        </is>
      </c>
      <c r="B2128" s="296" t="inlineStr">
        <is>
          <t>ESGOTO</t>
        </is>
      </c>
      <c r="C2128" s="296" t="inlineStr">
        <is>
          <t>T-436</t>
        </is>
      </c>
      <c r="D2128" s="349" t="inlineStr">
        <is>
          <t>PI 47</t>
        </is>
      </c>
      <c r="E2128" s="349" t="inlineStr">
        <is>
          <t>PI 56</t>
        </is>
      </c>
      <c r="F2128" s="349" t="n">
        <v>13.03</v>
      </c>
      <c r="G2128" s="349" t="inlineStr">
        <is>
          <t>200</t>
        </is>
      </c>
      <c r="H2128" s="349" t="inlineStr">
        <is>
          <t>Tubo PVC</t>
        </is>
      </c>
      <c r="I2128" s="345" t="n">
        <v>0.61</v>
      </c>
      <c r="J2128" s="349" t="n">
        <v>6.35</v>
      </c>
      <c r="K2128" s="349" t="n">
        <v>0.005925</v>
      </c>
      <c r="L2128" s="349" t="inlineStr">
        <is>
          <t>PENDENTE</t>
        </is>
      </c>
    </row>
    <row r="2129" ht="15" customHeight="1" s="290">
      <c r="A2129" s="295" t="inlineStr">
        <is>
          <t>TETEU</t>
        </is>
      </c>
      <c r="B2129" s="295" t="inlineStr">
        <is>
          <t>ESGOTO</t>
        </is>
      </c>
      <c r="C2129" s="295" t="inlineStr">
        <is>
          <t>T-437</t>
        </is>
      </c>
      <c r="D2129" s="334" t="inlineStr">
        <is>
          <t>PI 56</t>
        </is>
      </c>
      <c r="E2129" s="334" t="inlineStr">
        <is>
          <t>PI 57</t>
        </is>
      </c>
      <c r="F2129" s="334" t="n">
        <v>14.04</v>
      </c>
      <c r="G2129" s="334" t="inlineStr">
        <is>
          <t>200</t>
        </is>
      </c>
      <c r="H2129" s="334" t="inlineStr">
        <is>
          <t>Tubo PVC</t>
        </is>
      </c>
      <c r="I2129" s="340" t="n">
        <v>0.61</v>
      </c>
      <c r="J2129" s="334" t="n">
        <v>6.84</v>
      </c>
      <c r="K2129" s="334" t="n">
        <v>0.505791</v>
      </c>
      <c r="L2129" s="334" t="inlineStr">
        <is>
          <t>PENDENTE</t>
        </is>
      </c>
    </row>
    <row r="2130" ht="15" customHeight="1" s="290">
      <c r="A2130" s="296" t="inlineStr">
        <is>
          <t>TETEU</t>
        </is>
      </c>
      <c r="B2130" s="296" t="inlineStr">
        <is>
          <t>ESGOTO</t>
        </is>
      </c>
      <c r="C2130" s="296" t="inlineStr">
        <is>
          <t>T-438</t>
        </is>
      </c>
      <c r="D2130" s="349" t="inlineStr">
        <is>
          <t>PI 57</t>
        </is>
      </c>
      <c r="E2130" s="349" t="inlineStr">
        <is>
          <t>PI 58</t>
        </is>
      </c>
      <c r="F2130" s="349" t="n">
        <v>13.42</v>
      </c>
      <c r="G2130" s="349" t="inlineStr">
        <is>
          <t>200</t>
        </is>
      </c>
      <c r="H2130" s="349" t="inlineStr">
        <is>
          <t>Tubo PVC</t>
        </is>
      </c>
      <c r="I2130" s="345" t="n">
        <v>0.6</v>
      </c>
      <c r="J2130" s="349" t="n">
        <v>6.44</v>
      </c>
      <c r="K2130" s="349" t="n">
        <v>0.507139</v>
      </c>
      <c r="L2130" s="349" t="inlineStr">
        <is>
          <t>PENDENTE</t>
        </is>
      </c>
    </row>
    <row r="2131" ht="15" customHeight="1" s="290">
      <c r="A2131" s="295" t="inlineStr">
        <is>
          <t>TETEU</t>
        </is>
      </c>
      <c r="B2131" s="295" t="inlineStr">
        <is>
          <t>ESGOTO</t>
        </is>
      </c>
      <c r="C2131" s="295" t="inlineStr">
        <is>
          <t>T-439</t>
        </is>
      </c>
      <c r="D2131" s="334" t="inlineStr">
        <is>
          <t>PI 58</t>
        </is>
      </c>
      <c r="E2131" s="334" t="inlineStr">
        <is>
          <t>PI 59</t>
        </is>
      </c>
      <c r="F2131" s="334" t="n">
        <v>3.39</v>
      </c>
      <c r="G2131" s="334" t="inlineStr">
        <is>
          <t>200</t>
        </is>
      </c>
      <c r="H2131" s="334" t="inlineStr">
        <is>
          <t>Tubo PVC</t>
        </is>
      </c>
      <c r="I2131" s="340" t="n">
        <v>0.6</v>
      </c>
      <c r="J2131" s="334" t="n">
        <v>1.63</v>
      </c>
      <c r="K2131" s="334" t="n">
        <v>0.903894</v>
      </c>
      <c r="L2131" s="334" t="inlineStr">
        <is>
          <t>PENDENTE</t>
        </is>
      </c>
    </row>
    <row r="2132" ht="15" customHeight="1" s="290">
      <c r="A2132" s="296" t="inlineStr">
        <is>
          <t>TETEU</t>
        </is>
      </c>
      <c r="B2132" s="296" t="inlineStr">
        <is>
          <t>ESGOTO</t>
        </is>
      </c>
      <c r="C2132" s="296" t="inlineStr">
        <is>
          <t>T-440</t>
        </is>
      </c>
      <c r="D2132" s="349" t="inlineStr">
        <is>
          <t>PI 58</t>
        </is>
      </c>
      <c r="E2132" s="349" t="inlineStr">
        <is>
          <t>PI 59</t>
        </is>
      </c>
      <c r="F2132" s="349" t="n">
        <v>2.04</v>
      </c>
      <c r="G2132" s="349" t="inlineStr">
        <is>
          <t>200</t>
        </is>
      </c>
      <c r="H2132" s="349" t="inlineStr">
        <is>
          <t>Tubo PVC</t>
        </is>
      </c>
      <c r="I2132" s="345" t="n">
        <v>0.6</v>
      </c>
      <c r="J2132" s="349" t="n">
        <v>0.98</v>
      </c>
      <c r="K2132" s="349" t="n">
        <v>1.502059</v>
      </c>
      <c r="L2132" s="349" t="inlineStr">
        <is>
          <t>PENDENTE</t>
        </is>
      </c>
    </row>
    <row r="2133" ht="15" customHeight="1" s="290">
      <c r="A2133" s="295" t="inlineStr">
        <is>
          <t>TETEU</t>
        </is>
      </c>
      <c r="B2133" s="295" t="inlineStr">
        <is>
          <t>ESGOTO</t>
        </is>
      </c>
      <c r="C2133" s="295" t="inlineStr">
        <is>
          <t>T-441</t>
        </is>
      </c>
      <c r="D2133" s="334" t="inlineStr">
        <is>
          <t>PI 59</t>
        </is>
      </c>
      <c r="E2133" s="334" t="inlineStr">
        <is>
          <t>PI 60</t>
        </is>
      </c>
      <c r="F2133" s="334" t="n">
        <v>4.08</v>
      </c>
      <c r="G2133" s="334" t="inlineStr">
        <is>
          <t>200</t>
        </is>
      </c>
      <c r="H2133" s="334" t="inlineStr">
        <is>
          <t>Tubo PVC</t>
        </is>
      </c>
      <c r="I2133" s="340" t="n">
        <v>0.6</v>
      </c>
      <c r="J2133" s="334" t="n">
        <v>1.96</v>
      </c>
      <c r="K2133" s="334" t="n">
        <v>0.746127</v>
      </c>
      <c r="L2133" s="334" t="inlineStr">
        <is>
          <t>PENDENTE</t>
        </is>
      </c>
    </row>
    <row r="2134" ht="15" customHeight="1" s="290">
      <c r="A2134" s="296" t="inlineStr">
        <is>
          <t>TETEU</t>
        </is>
      </c>
      <c r="B2134" s="296" t="inlineStr">
        <is>
          <t>ESGOTO</t>
        </is>
      </c>
      <c r="C2134" s="296" t="inlineStr">
        <is>
          <t>T-442</t>
        </is>
      </c>
      <c r="D2134" s="349" t="inlineStr">
        <is>
          <t>PI 59</t>
        </is>
      </c>
      <c r="E2134" s="349" t="inlineStr">
        <is>
          <t>PI 60</t>
        </is>
      </c>
      <c r="F2134" s="349" t="n">
        <v>2.45</v>
      </c>
      <c r="G2134" s="349" t="inlineStr">
        <is>
          <t>200</t>
        </is>
      </c>
      <c r="H2134" s="349" t="inlineStr">
        <is>
          <t>Tubo PVC</t>
        </is>
      </c>
      <c r="I2134" s="345" t="n">
        <v>0.6</v>
      </c>
      <c r="J2134" s="349" t="n">
        <v>1.18</v>
      </c>
      <c r="K2134" s="349" t="n">
        <v>1.242531</v>
      </c>
      <c r="L2134" s="349" t="inlineStr">
        <is>
          <t>PENDENTE</t>
        </is>
      </c>
    </row>
    <row r="2135" ht="15" customHeight="1" s="290">
      <c r="A2135" s="295" t="inlineStr">
        <is>
          <t>TETEU</t>
        </is>
      </c>
      <c r="B2135" s="295" t="inlineStr">
        <is>
          <t>ESGOTO</t>
        </is>
      </c>
      <c r="C2135" s="295" t="inlineStr">
        <is>
          <t>T-443</t>
        </is>
      </c>
      <c r="D2135" s="334" t="inlineStr">
        <is>
          <t>PI 60</t>
        </is>
      </c>
      <c r="E2135" s="334" t="inlineStr">
        <is>
          <t>PI 61</t>
        </is>
      </c>
      <c r="F2135" s="334" t="n">
        <v>3.33</v>
      </c>
      <c r="G2135" s="334" t="inlineStr">
        <is>
          <t>200</t>
        </is>
      </c>
      <c r="H2135" s="334" t="inlineStr">
        <is>
          <t>Tubo PVC</t>
        </is>
      </c>
      <c r="I2135" s="340" t="n">
        <v>0.6</v>
      </c>
      <c r="J2135" s="334" t="n">
        <v>1.6</v>
      </c>
      <c r="K2135" s="334" t="n">
        <v>0.767267</v>
      </c>
      <c r="L2135" s="334" t="inlineStr">
        <is>
          <t>PENDENTE</t>
        </is>
      </c>
    </row>
    <row r="2136" ht="15" customHeight="1" s="290">
      <c r="A2136" s="296" t="inlineStr">
        <is>
          <t>TETEU</t>
        </is>
      </c>
      <c r="B2136" s="296" t="inlineStr">
        <is>
          <t>ESGOTO</t>
        </is>
      </c>
      <c r="C2136" s="296" t="inlineStr">
        <is>
          <t>T-444</t>
        </is>
      </c>
      <c r="D2136" s="349" t="inlineStr">
        <is>
          <t>PI 60</t>
        </is>
      </c>
      <c r="E2136" s="349" t="inlineStr">
        <is>
          <t>PI 61</t>
        </is>
      </c>
      <c r="F2136" s="349" t="n">
        <v>2</v>
      </c>
      <c r="G2136" s="349" t="inlineStr">
        <is>
          <t>200</t>
        </is>
      </c>
      <c r="H2136" s="349" t="inlineStr">
        <is>
          <t>Tubo PVC</t>
        </is>
      </c>
      <c r="I2136" s="345" t="n">
        <v>0.6</v>
      </c>
      <c r="J2136" s="349" t="n">
        <v>0.96</v>
      </c>
      <c r="K2136" s="349" t="n">
        <v>1.2775</v>
      </c>
      <c r="L2136" s="349" t="inlineStr">
        <is>
          <t>PENDENTE</t>
        </is>
      </c>
    </row>
    <row r="2137" ht="15" customHeight="1" s="290">
      <c r="A2137" s="295" t="inlineStr">
        <is>
          <t>TETEU</t>
        </is>
      </c>
      <c r="B2137" s="295" t="inlineStr">
        <is>
          <t>ESGOTO</t>
        </is>
      </c>
      <c r="C2137" s="295" t="inlineStr">
        <is>
          <t>T-445</t>
        </is>
      </c>
      <c r="D2137" s="334" t="inlineStr">
        <is>
          <t>PI 61</t>
        </is>
      </c>
      <c r="E2137" s="334" t="inlineStr">
        <is>
          <t>PI 62</t>
        </is>
      </c>
      <c r="F2137" s="334" t="n">
        <v>8.94</v>
      </c>
      <c r="G2137" s="334" t="inlineStr">
        <is>
          <t>200</t>
        </is>
      </c>
      <c r="H2137" s="334" t="inlineStr">
        <is>
          <t>Tubo PVC</t>
        </is>
      </c>
      <c r="I2137" s="340" t="n">
        <v>0.6</v>
      </c>
      <c r="J2137" s="334" t="n">
        <v>4.29</v>
      </c>
      <c r="K2137" s="334" t="n">
        <v>0.592506</v>
      </c>
      <c r="L2137" s="334" t="inlineStr">
        <is>
          <t>PENDENTE</t>
        </is>
      </c>
    </row>
    <row r="2138" ht="15" customHeight="1" s="290">
      <c r="A2138" s="296" t="inlineStr">
        <is>
          <t>TETEU</t>
        </is>
      </c>
      <c r="B2138" s="296" t="inlineStr">
        <is>
          <t>ESGOTO</t>
        </is>
      </c>
      <c r="C2138" s="296" t="inlineStr">
        <is>
          <t>T-446</t>
        </is>
      </c>
      <c r="D2138" s="349" t="inlineStr">
        <is>
          <t>PI 61</t>
        </is>
      </c>
      <c r="E2138" s="349" t="inlineStr">
        <is>
          <t>PI 62</t>
        </is>
      </c>
      <c r="F2138" s="349" t="n">
        <v>2.5</v>
      </c>
      <c r="G2138" s="349" t="inlineStr">
        <is>
          <t>200</t>
        </is>
      </c>
      <c r="H2138" s="349" t="inlineStr">
        <is>
          <t>Tubo PVC</t>
        </is>
      </c>
      <c r="I2138" s="345" t="n">
        <v>0.6</v>
      </c>
      <c r="J2138" s="349" t="n">
        <v>1.2</v>
      </c>
      <c r="K2138" s="349" t="n">
        <v>2.1188</v>
      </c>
      <c r="L2138" s="349" t="inlineStr">
        <is>
          <t>PENDENTE</t>
        </is>
      </c>
    </row>
    <row r="2139" ht="15" customHeight="1" s="290">
      <c r="A2139" s="295" t="inlineStr">
        <is>
          <t>TETEU</t>
        </is>
      </c>
      <c r="B2139" s="295" t="inlineStr">
        <is>
          <t>ESGOTO</t>
        </is>
      </c>
      <c r="C2139" s="295" t="inlineStr">
        <is>
          <t>T-447</t>
        </is>
      </c>
      <c r="D2139" s="334" t="inlineStr">
        <is>
          <t>PI 62</t>
        </is>
      </c>
      <c r="E2139" s="334" t="inlineStr">
        <is>
          <t>PI 63</t>
        </is>
      </c>
      <c r="F2139" s="334" t="n">
        <v>19.5</v>
      </c>
      <c r="G2139" s="334" t="inlineStr">
        <is>
          <t>200</t>
        </is>
      </c>
      <c r="H2139" s="334" t="inlineStr">
        <is>
          <t>Tubo PVC</t>
        </is>
      </c>
      <c r="I2139" s="340" t="n">
        <v>0.6</v>
      </c>
      <c r="J2139" s="334" t="n">
        <v>9.359999999999999</v>
      </c>
      <c r="K2139" s="334" t="n">
        <v>0.466903</v>
      </c>
      <c r="L2139" s="334" t="inlineStr">
        <is>
          <t>PENDENTE</t>
        </is>
      </c>
    </row>
    <row r="2140" ht="15" customHeight="1" s="290">
      <c r="A2140" s="296" t="inlineStr">
        <is>
          <t>TETEU</t>
        </is>
      </c>
      <c r="B2140" s="296" t="inlineStr">
        <is>
          <t>ESGOTO</t>
        </is>
      </c>
      <c r="C2140" s="296" t="inlineStr">
        <is>
          <t>T-448</t>
        </is>
      </c>
      <c r="D2140" s="349" t="inlineStr">
        <is>
          <t>PI 63</t>
        </is>
      </c>
      <c r="E2140" s="349" t="inlineStr">
        <is>
          <t>PI 64</t>
        </is>
      </c>
      <c r="F2140" s="349" t="n">
        <v>1.5</v>
      </c>
      <c r="G2140" s="349" t="inlineStr">
        <is>
          <t>200</t>
        </is>
      </c>
      <c r="H2140" s="349" t="inlineStr">
        <is>
          <t>Tubo PVC</t>
        </is>
      </c>
      <c r="I2140" s="345" t="n">
        <v>0.6</v>
      </c>
      <c r="J2140" s="349" t="n">
        <v>0.72</v>
      </c>
      <c r="K2140" s="349" t="n">
        <v>0.5086000000000001</v>
      </c>
      <c r="L2140" s="349" t="inlineStr">
        <is>
          <t>PENDENTE</t>
        </is>
      </c>
    </row>
    <row r="2141" ht="15" customHeight="1" s="290">
      <c r="A2141" s="295" t="inlineStr">
        <is>
          <t>TETEU</t>
        </is>
      </c>
      <c r="B2141" s="295" t="inlineStr">
        <is>
          <t>ESGOTO</t>
        </is>
      </c>
      <c r="C2141" s="295" t="inlineStr">
        <is>
          <t>T-449</t>
        </is>
      </c>
      <c r="D2141" s="334" t="inlineStr">
        <is>
          <t>PI 59</t>
        </is>
      </c>
      <c r="E2141" s="334" t="inlineStr">
        <is>
          <t>PI 50</t>
        </is>
      </c>
      <c r="F2141" s="334" t="n">
        <v>18.81</v>
      </c>
      <c r="G2141" s="334" t="inlineStr">
        <is>
          <t>200</t>
        </is>
      </c>
      <c r="H2141" s="334" t="inlineStr">
        <is>
          <t>Tubo PVC</t>
        </is>
      </c>
      <c r="I2141" s="340" t="n">
        <v>0.6</v>
      </c>
      <c r="J2141" s="334" t="n">
        <v>9.029999999999999</v>
      </c>
      <c r="K2141" s="334" t="n">
        <v>0.003386</v>
      </c>
      <c r="L2141" s="334" t="inlineStr">
        <is>
          <t>PENDENTE</t>
        </is>
      </c>
    </row>
    <row r="2142" ht="15" customHeight="1" s="290">
      <c r="A2142" s="296" t="inlineStr">
        <is>
          <t>TETEU</t>
        </is>
      </c>
      <c r="B2142" s="296" t="inlineStr">
        <is>
          <t>ESGOTO</t>
        </is>
      </c>
      <c r="C2142" s="296" t="inlineStr">
        <is>
          <t>T-450</t>
        </is>
      </c>
      <c r="D2142" s="349" t="inlineStr">
        <is>
          <t>PI 52</t>
        </is>
      </c>
      <c r="E2142" s="349" t="inlineStr">
        <is>
          <t>PI 68</t>
        </is>
      </c>
      <c r="F2142" s="349" t="n">
        <v>18.61</v>
      </c>
      <c r="G2142" s="349" t="inlineStr">
        <is>
          <t>200</t>
        </is>
      </c>
      <c r="H2142" s="349" t="inlineStr">
        <is>
          <t>Tubo PVC</t>
        </is>
      </c>
      <c r="I2142" s="345" t="n">
        <v>0.6</v>
      </c>
      <c r="J2142" s="349" t="n">
        <v>8.93</v>
      </c>
      <c r="K2142" s="349" t="n">
        <v>0.07504</v>
      </c>
      <c r="L2142" s="349" t="inlineStr">
        <is>
          <t>PENDENTE</t>
        </is>
      </c>
    </row>
    <row r="2143" ht="15" customHeight="1" s="290">
      <c r="A2143" s="295" t="inlineStr">
        <is>
          <t>TETEU</t>
        </is>
      </c>
      <c r="B2143" s="295" t="inlineStr">
        <is>
          <t>ESGOTO</t>
        </is>
      </c>
      <c r="C2143" s="295" t="inlineStr">
        <is>
          <t>T-451</t>
        </is>
      </c>
      <c r="D2143" s="334" t="inlineStr">
        <is>
          <t>PI 68</t>
        </is>
      </c>
      <c r="E2143" s="334" t="inlineStr">
        <is>
          <t>PI 62</t>
        </is>
      </c>
      <c r="F2143" s="334" t="n">
        <v>7.81</v>
      </c>
      <c r="G2143" s="334" t="inlineStr">
        <is>
          <t>200</t>
        </is>
      </c>
      <c r="H2143" s="334" t="inlineStr">
        <is>
          <t>Tubo PVC</t>
        </is>
      </c>
      <c r="I2143" s="340" t="n">
        <v>0.6</v>
      </c>
      <c r="J2143" s="334" t="n">
        <v>3.75</v>
      </c>
      <c r="K2143" s="334" t="n">
        <v>0.088668</v>
      </c>
      <c r="L2143" s="334" t="inlineStr">
        <is>
          <t>PENDENTE</t>
        </is>
      </c>
    </row>
    <row r="2144" ht="15" customHeight="1" s="290">
      <c r="A2144" s="296" t="inlineStr">
        <is>
          <t>TETEU</t>
        </is>
      </c>
      <c r="B2144" s="296" t="inlineStr">
        <is>
          <t>ESGOTO</t>
        </is>
      </c>
      <c r="C2144" s="296" t="inlineStr">
        <is>
          <t>T-452</t>
        </is>
      </c>
      <c r="D2144" s="349" t="inlineStr">
        <is>
          <t>PI 68</t>
        </is>
      </c>
      <c r="E2144" s="349" t="inlineStr">
        <is>
          <t>PI 62</t>
        </is>
      </c>
      <c r="F2144" s="349" t="n">
        <v>2.5</v>
      </c>
      <c r="G2144" s="349" t="inlineStr">
        <is>
          <t>200</t>
        </is>
      </c>
      <c r="H2144" s="349" t="inlineStr">
        <is>
          <t>Tubo PVC</t>
        </is>
      </c>
      <c r="I2144" s="345" t="n">
        <v>0.6</v>
      </c>
      <c r="J2144" s="349" t="n">
        <v>1.2</v>
      </c>
      <c r="K2144" s="349" t="n">
        <v>0.277</v>
      </c>
      <c r="L2144" s="349" t="inlineStr">
        <is>
          <t>PENDENTE</t>
        </is>
      </c>
    </row>
    <row r="2145" ht="15" customHeight="1" s="290">
      <c r="A2145" s="295" t="inlineStr">
        <is>
          <t>TETEU</t>
        </is>
      </c>
      <c r="B2145" s="295" t="inlineStr">
        <is>
          <t>ESGOTO</t>
        </is>
      </c>
      <c r="C2145" s="295" t="inlineStr">
        <is>
          <t>T-453</t>
        </is>
      </c>
      <c r="D2145" s="334" t="inlineStr">
        <is>
          <t>PI 56</t>
        </is>
      </c>
      <c r="E2145" s="334" t="inlineStr">
        <is>
          <t>PI 69</t>
        </is>
      </c>
      <c r="F2145" s="334" t="n">
        <v>10.66</v>
      </c>
      <c r="G2145" s="334" t="inlineStr">
        <is>
          <t>200</t>
        </is>
      </c>
      <c r="H2145" s="334" t="inlineStr">
        <is>
          <t>Tubo PVC</t>
        </is>
      </c>
      <c r="I2145" s="340" t="n">
        <v>0.61</v>
      </c>
      <c r="J2145" s="334" t="n">
        <v>5.19</v>
      </c>
      <c r="K2145" s="334" t="n">
        <v>0.135385</v>
      </c>
      <c r="L2145" s="334" t="inlineStr">
        <is>
          <t>PENDENTE</t>
        </is>
      </c>
    </row>
    <row r="2146" ht="15" customHeight="1" s="290">
      <c r="A2146" s="296" t="inlineStr">
        <is>
          <t>TETEU</t>
        </is>
      </c>
      <c r="B2146" s="296" t="inlineStr">
        <is>
          <t>ESGOTO</t>
        </is>
      </c>
      <c r="C2146" s="296" t="inlineStr">
        <is>
          <t>T-454</t>
        </is>
      </c>
      <c r="D2146" s="349" t="inlineStr">
        <is>
          <t>PI 69</t>
        </is>
      </c>
      <c r="E2146" s="349" t="inlineStr">
        <is>
          <t>PI 70</t>
        </is>
      </c>
      <c r="F2146" s="349" t="n">
        <v>9.800000000000001</v>
      </c>
      <c r="G2146" s="349" t="inlineStr">
        <is>
          <t>200</t>
        </is>
      </c>
      <c r="H2146" s="349" t="inlineStr">
        <is>
          <t>Tubo PVC</t>
        </is>
      </c>
      <c r="I2146" s="345" t="n">
        <v>0.6</v>
      </c>
      <c r="J2146" s="349" t="n">
        <v>4.7</v>
      </c>
      <c r="K2146" s="349" t="n">
        <v>0.555357</v>
      </c>
      <c r="L2146" s="349" t="inlineStr">
        <is>
          <t>PENDENTE</t>
        </is>
      </c>
    </row>
    <row r="2147" ht="15" customHeight="1" s="290">
      <c r="A2147" s="295" t="inlineStr">
        <is>
          <t>TETEU</t>
        </is>
      </c>
      <c r="B2147" s="295" t="inlineStr">
        <is>
          <t>ESGOTO</t>
        </is>
      </c>
      <c r="C2147" s="295" t="inlineStr">
        <is>
          <t>T-455</t>
        </is>
      </c>
      <c r="D2147" s="334" t="inlineStr">
        <is>
          <t>PI 69</t>
        </is>
      </c>
      <c r="E2147" s="334" t="inlineStr">
        <is>
          <t>PI 70</t>
        </is>
      </c>
      <c r="F2147" s="334" t="n">
        <v>2.5</v>
      </c>
      <c r="G2147" s="334" t="inlineStr">
        <is>
          <t>200</t>
        </is>
      </c>
      <c r="H2147" s="334" t="inlineStr">
        <is>
          <t>Tubo PVC</t>
        </is>
      </c>
      <c r="I2147" s="340" t="n">
        <v>0.6</v>
      </c>
      <c r="J2147" s="334" t="n">
        <v>1.2</v>
      </c>
      <c r="K2147" s="334" t="n">
        <v>2.177</v>
      </c>
      <c r="L2147" s="334" t="inlineStr">
        <is>
          <t>PENDENTE</t>
        </is>
      </c>
    </row>
    <row r="2148" ht="15" customHeight="1" s="290">
      <c r="A2148" s="296" t="inlineStr">
        <is>
          <t>TETEU</t>
        </is>
      </c>
      <c r="B2148" s="296" t="inlineStr">
        <is>
          <t>ESGOTO</t>
        </is>
      </c>
      <c r="C2148" s="296" t="inlineStr">
        <is>
          <t>T-456</t>
        </is>
      </c>
      <c r="D2148" s="349" t="inlineStr">
        <is>
          <t>PI 70</t>
        </is>
      </c>
      <c r="E2148" s="349" t="inlineStr">
        <is>
          <t>PI 71</t>
        </is>
      </c>
      <c r="F2148" s="349" t="n">
        <v>3.59</v>
      </c>
      <c r="G2148" s="349" t="inlineStr">
        <is>
          <t>200</t>
        </is>
      </c>
      <c r="H2148" s="349" t="inlineStr">
        <is>
          <t>Tubo PVC</t>
        </is>
      </c>
      <c r="I2148" s="345" t="n">
        <v>0.6</v>
      </c>
      <c r="J2148" s="349" t="n">
        <v>1.72</v>
      </c>
      <c r="K2148" s="349" t="n">
        <v>0.998524</v>
      </c>
      <c r="L2148" s="349" t="inlineStr">
        <is>
          <t>PENDENTE</t>
        </is>
      </c>
    </row>
    <row r="2149" ht="15" customHeight="1" s="290">
      <c r="A2149" s="295" t="inlineStr">
        <is>
          <t>TETEU</t>
        </is>
      </c>
      <c r="B2149" s="295" t="inlineStr">
        <is>
          <t>ESGOTO</t>
        </is>
      </c>
      <c r="C2149" s="295" t="inlineStr">
        <is>
          <t>T-457</t>
        </is>
      </c>
      <c r="D2149" s="334" t="inlineStr">
        <is>
          <t>PI 70</t>
        </is>
      </c>
      <c r="E2149" s="334" t="inlineStr">
        <is>
          <t>PI 71</t>
        </is>
      </c>
      <c r="F2149" s="334" t="n">
        <v>2.16</v>
      </c>
      <c r="G2149" s="334" t="inlineStr">
        <is>
          <t>200</t>
        </is>
      </c>
      <c r="H2149" s="334" t="inlineStr">
        <is>
          <t>Tubo PVC</t>
        </is>
      </c>
      <c r="I2149" s="340" t="n">
        <v>0.6</v>
      </c>
      <c r="J2149" s="334" t="n">
        <v>1.04</v>
      </c>
      <c r="K2149" s="334" t="n">
        <v>1.659583</v>
      </c>
      <c r="L2149" s="334" t="inlineStr">
        <is>
          <t>PENDENTE</t>
        </is>
      </c>
    </row>
    <row r="2150" ht="15" customHeight="1" s="290">
      <c r="A2150" s="296" t="inlineStr">
        <is>
          <t>TETEU</t>
        </is>
      </c>
      <c r="B2150" s="296" t="inlineStr">
        <is>
          <t>ESGOTO</t>
        </is>
      </c>
      <c r="C2150" s="296" t="inlineStr">
        <is>
          <t>T-458</t>
        </is>
      </c>
      <c r="D2150" s="349" t="inlineStr">
        <is>
          <t>PI 71</t>
        </is>
      </c>
      <c r="E2150" s="349" t="inlineStr">
        <is>
          <t>PI 72</t>
        </is>
      </c>
      <c r="F2150" s="349" t="n">
        <v>5.89</v>
      </c>
      <c r="G2150" s="349" t="inlineStr">
        <is>
          <t>200</t>
        </is>
      </c>
      <c r="H2150" s="349" t="inlineStr">
        <is>
          <t>Tubo PVC</t>
        </is>
      </c>
      <c r="I2150" s="345" t="n">
        <v>0.6</v>
      </c>
      <c r="J2150" s="349" t="n">
        <v>2.83</v>
      </c>
      <c r="K2150" s="349" t="n">
        <v>0.67781</v>
      </c>
      <c r="L2150" s="349" t="inlineStr">
        <is>
          <t>PENDENTE</t>
        </is>
      </c>
    </row>
    <row r="2151" ht="15" customHeight="1" s="290">
      <c r="A2151" s="295" t="inlineStr">
        <is>
          <t>TETEU</t>
        </is>
      </c>
      <c r="B2151" s="295" t="inlineStr">
        <is>
          <t>ESGOTO</t>
        </is>
      </c>
      <c r="C2151" s="295" t="inlineStr">
        <is>
          <t>T-459</t>
        </is>
      </c>
      <c r="D2151" s="334" t="inlineStr">
        <is>
          <t>PI 71</t>
        </is>
      </c>
      <c r="E2151" s="334" t="inlineStr">
        <is>
          <t>PI 72</t>
        </is>
      </c>
      <c r="F2151" s="334" t="n">
        <v>2.5</v>
      </c>
      <c r="G2151" s="334" t="inlineStr">
        <is>
          <t>200</t>
        </is>
      </c>
      <c r="H2151" s="334" t="inlineStr">
        <is>
          <t>Tubo PVC</t>
        </is>
      </c>
      <c r="I2151" s="340" t="n">
        <v>0.6</v>
      </c>
      <c r="J2151" s="334" t="n">
        <v>1.2</v>
      </c>
      <c r="K2151" s="334" t="n">
        <v>1.59692</v>
      </c>
      <c r="L2151" s="334" t="inlineStr">
        <is>
          <t>PENDENTE</t>
        </is>
      </c>
    </row>
    <row r="2152" ht="15" customHeight="1" s="290">
      <c r="A2152" s="296" t="inlineStr">
        <is>
          <t>TETEU</t>
        </is>
      </c>
      <c r="B2152" s="296" t="inlineStr">
        <is>
          <t>ESGOTO</t>
        </is>
      </c>
      <c r="C2152" s="296" t="inlineStr">
        <is>
          <t>T-460</t>
        </is>
      </c>
      <c r="D2152" s="349" t="inlineStr">
        <is>
          <t>PI 72</t>
        </is>
      </c>
      <c r="E2152" s="349" t="inlineStr">
        <is>
          <t>PI 73</t>
        </is>
      </c>
      <c r="F2152" s="349" t="n">
        <v>0.64</v>
      </c>
      <c r="G2152" s="349" t="inlineStr">
        <is>
          <t>200</t>
        </is>
      </c>
      <c r="H2152" s="349" t="inlineStr">
        <is>
          <t>Tubo PVC</t>
        </is>
      </c>
      <c r="I2152" s="345" t="n">
        <v>0.6</v>
      </c>
      <c r="J2152" s="349" t="n">
        <v>0.31</v>
      </c>
      <c r="K2152" s="349" t="n">
        <v>3.576719</v>
      </c>
      <c r="L2152" s="349" t="inlineStr">
        <is>
          <t>PENDENTE</t>
        </is>
      </c>
    </row>
    <row r="2153" ht="15" customHeight="1" s="290">
      <c r="A2153" s="295" t="inlineStr">
        <is>
          <t>TETEU</t>
        </is>
      </c>
      <c r="B2153" s="295" t="inlineStr">
        <is>
          <t>ESGOTO</t>
        </is>
      </c>
      <c r="C2153" s="295" t="inlineStr">
        <is>
          <t>T-461</t>
        </is>
      </c>
      <c r="D2153" s="334" t="inlineStr">
        <is>
          <t>PI 72</t>
        </is>
      </c>
      <c r="E2153" s="334" t="inlineStr">
        <is>
          <t>PI 73</t>
        </is>
      </c>
      <c r="F2153" s="334" t="n">
        <v>0.39</v>
      </c>
      <c r="G2153" s="334" t="inlineStr">
        <is>
          <t>200</t>
        </is>
      </c>
      <c r="H2153" s="334" t="inlineStr">
        <is>
          <t>Tubo PVC</t>
        </is>
      </c>
      <c r="I2153" s="340" t="n">
        <v>0.6</v>
      </c>
      <c r="J2153" s="334" t="n">
        <v>0.19</v>
      </c>
      <c r="K2153" s="334" t="n">
        <v>5.869487</v>
      </c>
      <c r="L2153" s="334" t="inlineStr">
        <is>
          <t>PENDENTE</t>
        </is>
      </c>
    </row>
    <row r="2154" ht="15" customHeight="1" s="290">
      <c r="A2154" s="296" t="inlineStr">
        <is>
          <t>TETEU</t>
        </is>
      </c>
      <c r="B2154" s="296" t="inlineStr">
        <is>
          <t>ESGOTO</t>
        </is>
      </c>
      <c r="C2154" s="296" t="inlineStr">
        <is>
          <t>T-462</t>
        </is>
      </c>
      <c r="D2154" s="349" t="inlineStr">
        <is>
          <t>PI 73</t>
        </is>
      </c>
      <c r="E2154" s="349" t="inlineStr">
        <is>
          <t>PI 74</t>
        </is>
      </c>
      <c r="F2154" s="349" t="n">
        <v>12.09</v>
      </c>
      <c r="G2154" s="349" t="inlineStr">
        <is>
          <t>200</t>
        </is>
      </c>
      <c r="H2154" s="349" t="inlineStr">
        <is>
          <t>Tubo PVC</t>
        </is>
      </c>
      <c r="I2154" s="345" t="n">
        <v>0.6</v>
      </c>
      <c r="J2154" s="349" t="n">
        <v>5.8</v>
      </c>
      <c r="K2154" s="349" t="n">
        <v>0.6725719999999999</v>
      </c>
      <c r="L2154" s="349" t="inlineStr">
        <is>
          <t>PENDENTE</t>
        </is>
      </c>
    </row>
    <row r="2155" ht="15" customHeight="1" s="290">
      <c r="A2155" s="295" t="inlineStr">
        <is>
          <t>TETEU</t>
        </is>
      </c>
      <c r="B2155" s="295" t="inlineStr">
        <is>
          <t>ESGOTO</t>
        </is>
      </c>
      <c r="C2155" s="295" t="inlineStr">
        <is>
          <t>T-463</t>
        </is>
      </c>
      <c r="D2155" s="334" t="inlineStr">
        <is>
          <t>PI 74</t>
        </is>
      </c>
      <c r="E2155" s="334" t="inlineStr">
        <is>
          <t>PI 75</t>
        </is>
      </c>
      <c r="F2155" s="334" t="n">
        <v>0.53</v>
      </c>
      <c r="G2155" s="334" t="inlineStr">
        <is>
          <t>200</t>
        </is>
      </c>
      <c r="H2155" s="334" t="inlineStr">
        <is>
          <t>Tubo PVC</t>
        </is>
      </c>
      <c r="I2155" s="340" t="n">
        <v>0.6</v>
      </c>
      <c r="J2155" s="334" t="n">
        <v>0.25</v>
      </c>
      <c r="K2155" s="334" t="n">
        <v>1.070377</v>
      </c>
      <c r="L2155" s="334" t="inlineStr">
        <is>
          <t>PENDENTE</t>
        </is>
      </c>
    </row>
    <row r="2156" ht="15" customHeight="1" s="290">
      <c r="A2156" s="296" t="inlineStr">
        <is>
          <t>TETEU</t>
        </is>
      </c>
      <c r="B2156" s="296" t="inlineStr">
        <is>
          <t>ESGOTO</t>
        </is>
      </c>
      <c r="C2156" s="296" t="inlineStr">
        <is>
          <t>T-464</t>
        </is>
      </c>
      <c r="D2156" s="349" t="inlineStr">
        <is>
          <t>PI 74</t>
        </is>
      </c>
      <c r="E2156" s="349" t="inlineStr">
        <is>
          <t>PI 75</t>
        </is>
      </c>
      <c r="F2156" s="349" t="n">
        <v>0.32</v>
      </c>
      <c r="G2156" s="349" t="inlineStr">
        <is>
          <t>200</t>
        </is>
      </c>
      <c r="H2156" s="349" t="inlineStr">
        <is>
          <t>Tubo PVC</t>
        </is>
      </c>
      <c r="I2156" s="345" t="n">
        <v>0.6</v>
      </c>
      <c r="J2156" s="349" t="n">
        <v>0.15</v>
      </c>
      <c r="K2156" s="349" t="n">
        <v>1.772812</v>
      </c>
      <c r="L2156" s="349" t="inlineStr">
        <is>
          <t>PENDENTE</t>
        </is>
      </c>
    </row>
    <row r="2157" ht="15" customHeight="1" s="290">
      <c r="A2157" s="295" t="inlineStr">
        <is>
          <t>TETEU</t>
        </is>
      </c>
      <c r="B2157" s="295" t="inlineStr">
        <is>
          <t>ESGOTO</t>
        </is>
      </c>
      <c r="C2157" s="295" t="inlineStr">
        <is>
          <t>T-465</t>
        </is>
      </c>
      <c r="D2157" s="334" t="inlineStr">
        <is>
          <t>PI 75</t>
        </is>
      </c>
      <c r="E2157" s="334" t="inlineStr">
        <is>
          <t>PI 76</t>
        </is>
      </c>
      <c r="F2157" s="334" t="n">
        <v>7.88</v>
      </c>
      <c r="G2157" s="334" t="inlineStr">
        <is>
          <t>200</t>
        </is>
      </c>
      <c r="H2157" s="334" t="inlineStr">
        <is>
          <t>Tubo PVC</t>
        </is>
      </c>
      <c r="I2157" s="340" t="n">
        <v>1.23</v>
      </c>
      <c r="J2157" s="334" t="n">
        <v>7.72</v>
      </c>
      <c r="K2157" s="334" t="n">
        <v>0.863769</v>
      </c>
      <c r="L2157" s="334" t="inlineStr">
        <is>
          <t>PENDENTE</t>
        </is>
      </c>
    </row>
    <row r="2158" ht="15" customHeight="1" s="290">
      <c r="A2158" s="296" t="inlineStr">
        <is>
          <t>TETEU</t>
        </is>
      </c>
      <c r="B2158" s="296" t="inlineStr">
        <is>
          <t>ESGOTO</t>
        </is>
      </c>
      <c r="C2158" s="296" t="inlineStr">
        <is>
          <t>T-466</t>
        </is>
      </c>
      <c r="D2158" s="349" t="inlineStr">
        <is>
          <t>PI 76</t>
        </is>
      </c>
      <c r="E2158" s="349" t="inlineStr">
        <is>
          <t>PI 77</t>
        </is>
      </c>
      <c r="F2158" s="349" t="n">
        <v>5.6</v>
      </c>
      <c r="G2158" s="349" t="inlineStr">
        <is>
          <t>200</t>
        </is>
      </c>
      <c r="H2158" s="349" t="inlineStr">
        <is>
          <t>Tubo PVC</t>
        </is>
      </c>
      <c r="I2158" s="345" t="n">
        <v>1.43</v>
      </c>
      <c r="J2158" s="349" t="n">
        <v>6.38</v>
      </c>
      <c r="K2158" s="349" t="n">
        <v>0.013893</v>
      </c>
      <c r="L2158" s="349" t="inlineStr">
        <is>
          <t>PENDENTE</t>
        </is>
      </c>
    </row>
    <row r="2159" ht="15" customHeight="1" s="290">
      <c r="A2159" s="295" t="inlineStr">
        <is>
          <t>TETEU</t>
        </is>
      </c>
      <c r="B2159" s="295" t="inlineStr">
        <is>
          <t>ESGOTO</t>
        </is>
      </c>
      <c r="C2159" s="295" t="inlineStr">
        <is>
          <t>T-467</t>
        </is>
      </c>
      <c r="D2159" s="334" t="inlineStr">
        <is>
          <t>PI 77</t>
        </is>
      </c>
      <c r="E2159" s="334" t="inlineStr">
        <is>
          <t>PI 78</t>
        </is>
      </c>
      <c r="F2159" s="334" t="n">
        <v>8.09</v>
      </c>
      <c r="G2159" s="334" t="inlineStr">
        <is>
          <t>200</t>
        </is>
      </c>
      <c r="H2159" s="334" t="inlineStr">
        <is>
          <t>Tubo PVC</t>
        </is>
      </c>
      <c r="I2159" s="340" t="n">
        <v>0.8</v>
      </c>
      <c r="J2159" s="334" t="n">
        <v>5.18</v>
      </c>
      <c r="K2159" s="334" t="n">
        <v>0.127849</v>
      </c>
      <c r="L2159" s="334" t="inlineStr">
        <is>
          <t>PENDENTE</t>
        </is>
      </c>
    </row>
    <row r="2160" ht="15" customHeight="1" s="290">
      <c r="A2160" s="296" t="inlineStr">
        <is>
          <t>TETEU</t>
        </is>
      </c>
      <c r="B2160" s="296" t="inlineStr">
        <is>
          <t>ESGOTO</t>
        </is>
      </c>
      <c r="C2160" s="296" t="inlineStr">
        <is>
          <t>T-468</t>
        </is>
      </c>
      <c r="D2160" s="349" t="inlineStr">
        <is>
          <t>PI 78</t>
        </is>
      </c>
      <c r="E2160" s="349" t="inlineStr">
        <is>
          <t>PI 79</t>
        </is>
      </c>
      <c r="F2160" s="349" t="n">
        <v>8.76</v>
      </c>
      <c r="G2160" s="349" t="inlineStr">
        <is>
          <t>200</t>
        </is>
      </c>
      <c r="H2160" s="349" t="inlineStr">
        <is>
          <t>Tubo PVC</t>
        </is>
      </c>
      <c r="I2160" s="345" t="n">
        <v>0.6</v>
      </c>
      <c r="J2160" s="349" t="n">
        <v>4.2</v>
      </c>
      <c r="K2160" s="349" t="n">
        <v>0.073447</v>
      </c>
      <c r="L2160" s="349" t="inlineStr">
        <is>
          <t>PENDENTE</t>
        </is>
      </c>
    </row>
    <row r="2161" ht="15" customHeight="1" s="290">
      <c r="A2161" s="295" t="inlineStr">
        <is>
          <t>TETEU</t>
        </is>
      </c>
      <c r="B2161" s="295" t="inlineStr">
        <is>
          <t>ESGOTO</t>
        </is>
      </c>
      <c r="C2161" s="295" t="inlineStr">
        <is>
          <t>T-469</t>
        </is>
      </c>
      <c r="D2161" s="334" t="inlineStr">
        <is>
          <t>PI 79</t>
        </is>
      </c>
      <c r="E2161" s="334" t="inlineStr">
        <is>
          <t>PI 78</t>
        </is>
      </c>
      <c r="F2161" s="334" t="n">
        <v>2.5</v>
      </c>
      <c r="G2161" s="334" t="inlineStr">
        <is>
          <t>200</t>
        </is>
      </c>
      <c r="H2161" s="334" t="inlineStr">
        <is>
          <t>Tubo PVC</t>
        </is>
      </c>
      <c r="I2161" s="340" t="n">
        <v>0.6</v>
      </c>
      <c r="J2161" s="334" t="n">
        <v>1.2</v>
      </c>
      <c r="K2161" s="334" t="n">
        <v>0.25736</v>
      </c>
      <c r="L2161" s="334" t="inlineStr">
        <is>
          <t>PENDENTE</t>
        </is>
      </c>
    </row>
    <row r="2162" ht="15" customHeight="1" s="290">
      <c r="A2162" s="296" t="inlineStr">
        <is>
          <t>TETEU</t>
        </is>
      </c>
      <c r="B2162" s="296" t="inlineStr">
        <is>
          <t>ESGOTO</t>
        </is>
      </c>
      <c r="C2162" s="296" t="inlineStr">
        <is>
          <t>T-470</t>
        </is>
      </c>
      <c r="D2162" s="349" t="inlineStr">
        <is>
          <t>PI 79</t>
        </is>
      </c>
      <c r="E2162" s="349" t="inlineStr">
        <is>
          <t>PI 80</t>
        </is>
      </c>
      <c r="F2162" s="349" t="n">
        <v>12.07</v>
      </c>
      <c r="G2162" s="349" t="inlineStr">
        <is>
          <t>200</t>
        </is>
      </c>
      <c r="H2162" s="349" t="inlineStr">
        <is>
          <t>Tubo PVC</t>
        </is>
      </c>
      <c r="I2162" s="345" t="n">
        <v>0.6</v>
      </c>
      <c r="J2162" s="349" t="n">
        <v>5.79</v>
      </c>
      <c r="K2162" s="349" t="n">
        <v>0.657415</v>
      </c>
      <c r="L2162" s="349" t="inlineStr">
        <is>
          <t>PENDENTE</t>
        </is>
      </c>
    </row>
    <row r="2163" ht="15" customHeight="1" s="290">
      <c r="A2163" s="295" t="inlineStr">
        <is>
          <t>TETEU</t>
        </is>
      </c>
      <c r="B2163" s="295" t="inlineStr">
        <is>
          <t>ESGOTO</t>
        </is>
      </c>
      <c r="C2163" s="295" t="inlineStr">
        <is>
          <t>T-471</t>
        </is>
      </c>
      <c r="D2163" s="334" t="inlineStr">
        <is>
          <t>PI 80</t>
        </is>
      </c>
      <c r="E2163" s="334" t="inlineStr">
        <is>
          <t>PI 81</t>
        </is>
      </c>
      <c r="F2163" s="334" t="n">
        <v>12.34</v>
      </c>
      <c r="G2163" s="334" t="inlineStr">
        <is>
          <t>200</t>
        </is>
      </c>
      <c r="H2163" s="334" t="inlineStr">
        <is>
          <t>Tubo PVC</t>
        </is>
      </c>
      <c r="I2163" s="340" t="n">
        <v>0.6</v>
      </c>
      <c r="J2163" s="334" t="n">
        <v>5.92</v>
      </c>
      <c r="K2163" s="334" t="n">
        <v>0.220024</v>
      </c>
      <c r="L2163" s="334" t="inlineStr">
        <is>
          <t>PENDENTE</t>
        </is>
      </c>
    </row>
    <row r="2164" ht="15" customHeight="1" s="290">
      <c r="A2164" s="296" t="inlineStr">
        <is>
          <t>TETEU</t>
        </is>
      </c>
      <c r="B2164" s="296" t="inlineStr">
        <is>
          <t>ESGOTO</t>
        </is>
      </c>
      <c r="C2164" s="296" t="inlineStr">
        <is>
          <t>T-472</t>
        </is>
      </c>
      <c r="D2164" s="349" t="inlineStr">
        <is>
          <t>PI 81</t>
        </is>
      </c>
      <c r="E2164" s="349" t="inlineStr">
        <is>
          <t>PI 82</t>
        </is>
      </c>
      <c r="F2164" s="349" t="n">
        <v>9.23</v>
      </c>
      <c r="G2164" s="349" t="inlineStr">
        <is>
          <t>200</t>
        </is>
      </c>
      <c r="H2164" s="349" t="inlineStr">
        <is>
          <t>Tubo PVC</t>
        </is>
      </c>
      <c r="I2164" s="345" t="n">
        <v>0.6</v>
      </c>
      <c r="J2164" s="349" t="n">
        <v>4.43</v>
      </c>
      <c r="K2164" s="349" t="n">
        <v>0.153987</v>
      </c>
      <c r="L2164" s="349" t="inlineStr">
        <is>
          <t>PENDENTE</t>
        </is>
      </c>
    </row>
    <row r="2165" ht="15" customHeight="1" s="290">
      <c r="A2165" s="295" t="inlineStr">
        <is>
          <t>TETEU</t>
        </is>
      </c>
      <c r="B2165" s="295" t="inlineStr">
        <is>
          <t>ESGOTO</t>
        </is>
      </c>
      <c r="C2165" s="295" t="inlineStr">
        <is>
          <t>T-473</t>
        </is>
      </c>
      <c r="D2165" s="334" t="inlineStr">
        <is>
          <t>PI 81</t>
        </is>
      </c>
      <c r="E2165" s="334" t="inlineStr">
        <is>
          <t>PI 82</t>
        </is>
      </c>
      <c r="F2165" s="334" t="n">
        <v>2.5</v>
      </c>
      <c r="G2165" s="334" t="inlineStr">
        <is>
          <t>200</t>
        </is>
      </c>
      <c r="H2165" s="334" t="inlineStr">
        <is>
          <t>Tubo PVC</t>
        </is>
      </c>
      <c r="I2165" s="340" t="n">
        <v>0.6</v>
      </c>
      <c r="J2165" s="334" t="n">
        <v>1.2</v>
      </c>
      <c r="K2165" s="334" t="n">
        <v>0.56852</v>
      </c>
      <c r="L2165" s="334" t="inlineStr">
        <is>
          <t>PENDENTE</t>
        </is>
      </c>
    </row>
    <row r="2166" ht="15" customHeight="1" s="290">
      <c r="A2166" s="296" t="inlineStr">
        <is>
          <t>TETEU</t>
        </is>
      </c>
      <c r="B2166" s="296" t="inlineStr">
        <is>
          <t>ESGOTO</t>
        </is>
      </c>
      <c r="C2166" s="296" t="inlineStr">
        <is>
          <t>T-474</t>
        </is>
      </c>
      <c r="D2166" s="349" t="inlineStr">
        <is>
          <t>PI 82</t>
        </is>
      </c>
      <c r="E2166" s="349" t="inlineStr">
        <is>
          <t>PI 83</t>
        </is>
      </c>
      <c r="F2166" s="349" t="n">
        <v>16.27</v>
      </c>
      <c r="G2166" s="349" t="inlineStr">
        <is>
          <t>200</t>
        </is>
      </c>
      <c r="H2166" s="349" t="inlineStr">
        <is>
          <t>Tubo PVC</t>
        </is>
      </c>
      <c r="I2166" s="345" t="n">
        <v>0.6</v>
      </c>
      <c r="J2166" s="349" t="n">
        <v>7.81</v>
      </c>
      <c r="K2166" s="349" t="n">
        <v>0.218082</v>
      </c>
      <c r="L2166" s="349" t="inlineStr">
        <is>
          <t>PENDENTE</t>
        </is>
      </c>
    </row>
    <row r="2167" ht="15" customHeight="1" s="290">
      <c r="A2167" s="295" t="inlineStr">
        <is>
          <t>TETEU</t>
        </is>
      </c>
      <c r="B2167" s="295" t="inlineStr">
        <is>
          <t>ESGOTO</t>
        </is>
      </c>
      <c r="C2167" s="295" t="inlineStr">
        <is>
          <t>T-475</t>
        </is>
      </c>
      <c r="D2167" s="334" t="inlineStr">
        <is>
          <t>PI 85</t>
        </is>
      </c>
      <c r="E2167" s="334" t="inlineStr">
        <is>
          <t>PI 212</t>
        </is>
      </c>
      <c r="F2167" s="334" t="n">
        <v>1.14</v>
      </c>
      <c r="G2167" s="334" t="inlineStr">
        <is>
          <t>200</t>
        </is>
      </c>
      <c r="H2167" s="334" t="inlineStr">
        <is>
          <t>Tubo PVC</t>
        </is>
      </c>
      <c r="I2167" s="340" t="n">
        <v>0.6</v>
      </c>
      <c r="J2167" s="334" t="n">
        <v>0.55</v>
      </c>
      <c r="K2167" s="334" t="n">
        <v>1.241316</v>
      </c>
      <c r="L2167" s="334" t="inlineStr">
        <is>
          <t>PENDENTE</t>
        </is>
      </c>
    </row>
    <row r="2168" ht="15" customHeight="1" s="290">
      <c r="A2168" s="296" t="inlineStr">
        <is>
          <t>TETEU</t>
        </is>
      </c>
      <c r="B2168" s="296" t="inlineStr">
        <is>
          <t>ESGOTO</t>
        </is>
      </c>
      <c r="C2168" s="296" t="inlineStr">
        <is>
          <t>T-476</t>
        </is>
      </c>
      <c r="D2168" s="349" t="inlineStr">
        <is>
          <t>PI 85</t>
        </is>
      </c>
      <c r="E2168" s="349" t="inlineStr">
        <is>
          <t>PI 212</t>
        </is>
      </c>
      <c r="F2168" s="349" t="n">
        <v>0.68</v>
      </c>
      <c r="G2168" s="349" t="inlineStr">
        <is>
          <t>200</t>
        </is>
      </c>
      <c r="H2168" s="349" t="inlineStr">
        <is>
          <t>Tubo PVC</t>
        </is>
      </c>
      <c r="I2168" s="345" t="n">
        <v>0.6</v>
      </c>
      <c r="J2168" s="349" t="n">
        <v>0.33</v>
      </c>
      <c r="K2168" s="349" t="n">
        <v>2.081029</v>
      </c>
      <c r="L2168" s="349" t="inlineStr">
        <is>
          <t>PENDENTE</t>
        </is>
      </c>
    </row>
    <row r="2169" ht="15" customHeight="1" s="290">
      <c r="A2169" s="295" t="inlineStr">
        <is>
          <t>TETEU</t>
        </is>
      </c>
      <c r="B2169" s="295" t="inlineStr">
        <is>
          <t>ESGOTO</t>
        </is>
      </c>
      <c r="C2169" s="295" t="inlineStr">
        <is>
          <t>T-477</t>
        </is>
      </c>
      <c r="D2169" s="334" t="inlineStr">
        <is>
          <t>PI 64</t>
        </is>
      </c>
      <c r="E2169" s="334" t="inlineStr">
        <is>
          <t>PI 63</t>
        </is>
      </c>
      <c r="F2169" s="334" t="n">
        <v>0.9</v>
      </c>
      <c r="G2169" s="334" t="inlineStr">
        <is>
          <t>200</t>
        </is>
      </c>
      <c r="H2169" s="334" t="inlineStr">
        <is>
          <t>Tubo PVC</t>
        </is>
      </c>
      <c r="I2169" s="340" t="n">
        <v>0.6</v>
      </c>
      <c r="J2169" s="334" t="n">
        <v>0.43</v>
      </c>
      <c r="K2169" s="334" t="n">
        <v>0.8476669999999999</v>
      </c>
      <c r="L2169" s="334" t="inlineStr">
        <is>
          <t>PENDENTE</t>
        </is>
      </c>
    </row>
    <row r="2170" ht="15" customHeight="1" s="290">
      <c r="A2170" s="296" t="inlineStr">
        <is>
          <t>TETEU</t>
        </is>
      </c>
      <c r="B2170" s="296" t="inlineStr">
        <is>
          <t>ESGOTO</t>
        </is>
      </c>
      <c r="C2170" s="296" t="inlineStr">
        <is>
          <t>T-478</t>
        </is>
      </c>
      <c r="D2170" s="349" t="inlineStr">
        <is>
          <t>PI 63</t>
        </is>
      </c>
      <c r="E2170" s="349" t="inlineStr">
        <is>
          <t>PI 80</t>
        </is>
      </c>
      <c r="F2170" s="349" t="n">
        <v>6.74</v>
      </c>
      <c r="G2170" s="349" t="inlineStr">
        <is>
          <t>200</t>
        </is>
      </c>
      <c r="H2170" s="349" t="inlineStr">
        <is>
          <t>Tubo PVC</t>
        </is>
      </c>
      <c r="I2170" s="345" t="n">
        <v>0.6</v>
      </c>
      <c r="J2170" s="349" t="n">
        <v>3.24</v>
      </c>
      <c r="K2170" s="349" t="n">
        <v>0.240356</v>
      </c>
      <c r="L2170" s="349" t="inlineStr">
        <is>
          <t>PENDENTE</t>
        </is>
      </c>
    </row>
    <row r="2171" ht="15" customHeight="1" s="290">
      <c r="A2171" s="295" t="inlineStr">
        <is>
          <t>TETEU</t>
        </is>
      </c>
      <c r="B2171" s="295" t="inlineStr">
        <is>
          <t>ESGOTO</t>
        </is>
      </c>
      <c r="C2171" s="295" t="inlineStr">
        <is>
          <t>T-479</t>
        </is>
      </c>
      <c r="D2171" s="334" t="inlineStr">
        <is>
          <t>PI 63</t>
        </is>
      </c>
      <c r="E2171" s="334" t="inlineStr">
        <is>
          <t>PI 80</t>
        </is>
      </c>
      <c r="F2171" s="334" t="n">
        <v>2.5</v>
      </c>
      <c r="G2171" s="334" t="inlineStr">
        <is>
          <t>200</t>
        </is>
      </c>
      <c r="H2171" s="334" t="inlineStr">
        <is>
          <t>Tubo PVC</t>
        </is>
      </c>
      <c r="I2171" s="340" t="n">
        <v>0.6</v>
      </c>
      <c r="J2171" s="334" t="n">
        <v>1.2</v>
      </c>
      <c r="K2171" s="334" t="n">
        <v>0.648</v>
      </c>
      <c r="L2171" s="334" t="inlineStr">
        <is>
          <t>PENDENTE</t>
        </is>
      </c>
    </row>
    <row r="2172" ht="15" customHeight="1" s="290">
      <c r="A2172" s="296" t="inlineStr">
        <is>
          <t>TETEU</t>
        </is>
      </c>
      <c r="B2172" s="296" t="inlineStr">
        <is>
          <t>ESGOTO</t>
        </is>
      </c>
      <c r="C2172" s="296" t="inlineStr">
        <is>
          <t>T-480</t>
        </is>
      </c>
      <c r="D2172" s="349" t="inlineStr">
        <is>
          <t>PI 78</t>
        </is>
      </c>
      <c r="E2172" s="349" t="inlineStr">
        <is>
          <t>PI 81</t>
        </is>
      </c>
      <c r="F2172" s="349" t="n">
        <v>12.42</v>
      </c>
      <c r="G2172" s="349" t="inlineStr">
        <is>
          <t>200</t>
        </is>
      </c>
      <c r="H2172" s="349" t="inlineStr">
        <is>
          <t>Tubo PVC</t>
        </is>
      </c>
      <c r="I2172" s="345" t="n">
        <v>0.6</v>
      </c>
      <c r="J2172" s="349" t="n">
        <v>5.96</v>
      </c>
      <c r="K2172" s="349" t="n">
        <v>0.805692</v>
      </c>
      <c r="L2172" s="349" t="inlineStr">
        <is>
          <t>PENDENTE</t>
        </is>
      </c>
    </row>
    <row r="2173" ht="15" customHeight="1" s="290">
      <c r="A2173" s="295" t="inlineStr">
        <is>
          <t>TETEU</t>
        </is>
      </c>
      <c r="B2173" s="295" t="inlineStr">
        <is>
          <t>ESGOTO</t>
        </is>
      </c>
      <c r="C2173" s="295" t="inlineStr">
        <is>
          <t>T-481</t>
        </is>
      </c>
      <c r="D2173" s="334" t="inlineStr">
        <is>
          <t>PI 77</t>
        </is>
      </c>
      <c r="E2173" s="334" t="inlineStr">
        <is>
          <t>PI 82</t>
        </is>
      </c>
      <c r="F2173" s="334" t="n">
        <v>12.51</v>
      </c>
      <c r="G2173" s="334" t="inlineStr">
        <is>
          <t>200</t>
        </is>
      </c>
      <c r="H2173" s="334" t="inlineStr">
        <is>
          <t>Tubo PVC</t>
        </is>
      </c>
      <c r="I2173" s="340" t="n">
        <v>0.8</v>
      </c>
      <c r="J2173" s="334" t="n">
        <v>8.01</v>
      </c>
      <c r="K2173" s="334" t="n">
        <v>0.830831</v>
      </c>
      <c r="L2173" s="334" t="inlineStr">
        <is>
          <t>PENDENTE</t>
        </is>
      </c>
    </row>
    <row r="2174" ht="15" customHeight="1" s="290">
      <c r="A2174" s="296" t="inlineStr">
        <is>
          <t>TETEU</t>
        </is>
      </c>
      <c r="B2174" s="296" t="inlineStr">
        <is>
          <t>ESGOTO</t>
        </is>
      </c>
      <c r="C2174" s="296" t="inlineStr">
        <is>
          <t>T-482</t>
        </is>
      </c>
      <c r="D2174" s="349" t="inlineStr">
        <is>
          <t>PI 55</t>
        </is>
      </c>
      <c r="E2174" s="349" t="inlineStr">
        <is>
          <t>PI 65</t>
        </is>
      </c>
      <c r="F2174" s="349" t="n">
        <v>22.28</v>
      </c>
      <c r="G2174" s="349" t="inlineStr">
        <is>
          <t>200</t>
        </is>
      </c>
      <c r="H2174" s="349" t="inlineStr">
        <is>
          <t>Tubo PVC</t>
        </is>
      </c>
      <c r="I2174" s="345" t="n">
        <v>0.6</v>
      </c>
      <c r="J2174" s="349" t="n">
        <v>10.69</v>
      </c>
      <c r="K2174" s="349" t="n">
        <v>0.041993</v>
      </c>
      <c r="L2174" s="349" t="inlineStr">
        <is>
          <t>PENDENTE</t>
        </is>
      </c>
    </row>
    <row r="2175" ht="15" customHeight="1" s="290">
      <c r="A2175" s="295" t="inlineStr">
        <is>
          <t>TETEU</t>
        </is>
      </c>
      <c r="B2175" s="295" t="inlineStr">
        <is>
          <t>ESGOTO</t>
        </is>
      </c>
      <c r="C2175" s="295" t="inlineStr">
        <is>
          <t>T-483</t>
        </is>
      </c>
      <c r="D2175" s="334" t="inlineStr">
        <is>
          <t>PI 65</t>
        </is>
      </c>
      <c r="E2175" s="334" t="inlineStr">
        <is>
          <t>PI 66</t>
        </is>
      </c>
      <c r="F2175" s="334" t="n">
        <v>11.32</v>
      </c>
      <c r="G2175" s="334" t="inlineStr">
        <is>
          <t>200</t>
        </is>
      </c>
      <c r="H2175" s="334" t="inlineStr">
        <is>
          <t>Tubo PVC</t>
        </is>
      </c>
      <c r="I2175" s="340" t="n">
        <v>0.6</v>
      </c>
      <c r="J2175" s="334" t="n">
        <v>5.43</v>
      </c>
      <c r="K2175" s="334" t="n">
        <v>0.07682</v>
      </c>
      <c r="L2175" s="334" t="inlineStr">
        <is>
          <t>PENDENTE</t>
        </is>
      </c>
    </row>
    <row r="2176" ht="15" customHeight="1" s="290">
      <c r="A2176" s="296" t="inlineStr">
        <is>
          <t>TETEU</t>
        </is>
      </c>
      <c r="B2176" s="296" t="inlineStr">
        <is>
          <t>ESGOTO</t>
        </is>
      </c>
      <c r="C2176" s="296" t="inlineStr">
        <is>
          <t>T-484</t>
        </is>
      </c>
      <c r="D2176" s="349" t="inlineStr">
        <is>
          <t>PI 66</t>
        </is>
      </c>
      <c r="E2176" s="349" t="inlineStr">
        <is>
          <t>PI 67</t>
        </is>
      </c>
      <c r="F2176" s="349" t="n">
        <v>6.69</v>
      </c>
      <c r="G2176" s="349" t="inlineStr">
        <is>
          <t>200</t>
        </is>
      </c>
      <c r="H2176" s="349" t="inlineStr">
        <is>
          <t>Tubo PVC</t>
        </is>
      </c>
      <c r="I2176" s="345" t="n">
        <v>0.83</v>
      </c>
      <c r="J2176" s="349" t="n">
        <v>4.43</v>
      </c>
      <c r="K2176" s="349" t="n">
        <v>0.006801</v>
      </c>
      <c r="L2176" s="349" t="inlineStr">
        <is>
          <t>PENDENTE</t>
        </is>
      </c>
    </row>
    <row r="2177" ht="15" customHeight="1" s="290">
      <c r="A2177" s="295" t="inlineStr">
        <is>
          <t>TETEU</t>
        </is>
      </c>
      <c r="B2177" s="295" t="inlineStr">
        <is>
          <t>ESGOTO</t>
        </is>
      </c>
      <c r="C2177" s="295" t="inlineStr">
        <is>
          <t>T-485</t>
        </is>
      </c>
      <c r="D2177" s="334" t="inlineStr">
        <is>
          <t>PI 66</t>
        </is>
      </c>
      <c r="E2177" s="334" t="inlineStr">
        <is>
          <t>PI 67</t>
        </is>
      </c>
      <c r="F2177" s="334" t="n">
        <v>2.5</v>
      </c>
      <c r="G2177" s="334" t="inlineStr">
        <is>
          <t>200</t>
        </is>
      </c>
      <c r="H2177" s="334" t="inlineStr">
        <is>
          <t>Tubo PVC</t>
        </is>
      </c>
      <c r="I2177" s="340" t="n">
        <v>0.83</v>
      </c>
      <c r="J2177" s="334" t="n">
        <v>1.66</v>
      </c>
      <c r="K2177" s="334" t="n">
        <v>0.0182</v>
      </c>
      <c r="L2177" s="334" t="inlineStr">
        <is>
          <t>PENDENTE</t>
        </is>
      </c>
    </row>
    <row r="2178" ht="15" customHeight="1" s="290">
      <c r="A2178" s="296" t="inlineStr">
        <is>
          <t>TETEU</t>
        </is>
      </c>
      <c r="B2178" s="296" t="inlineStr">
        <is>
          <t>ESGOTO</t>
        </is>
      </c>
      <c r="C2178" s="296" t="inlineStr">
        <is>
          <t>T-486</t>
        </is>
      </c>
      <c r="D2178" s="349" t="inlineStr">
        <is>
          <t>PI 67</t>
        </is>
      </c>
      <c r="E2178" s="349" t="inlineStr">
        <is>
          <t>PI 64</t>
        </is>
      </c>
      <c r="F2178" s="349" t="n">
        <v>6.41</v>
      </c>
      <c r="G2178" s="349" t="inlineStr">
        <is>
          <t>200</t>
        </is>
      </c>
      <c r="H2178" s="349" t="inlineStr">
        <is>
          <t>Tubo PVC</t>
        </is>
      </c>
      <c r="I2178" s="345" t="n">
        <v>0.83</v>
      </c>
      <c r="J2178" s="349" t="n">
        <v>4.25</v>
      </c>
      <c r="K2178" s="349" t="n">
        <v>0.019345</v>
      </c>
      <c r="L2178" s="349" t="inlineStr">
        <is>
          <t>PENDENTE</t>
        </is>
      </c>
    </row>
    <row r="2179" ht="15" customHeight="1" s="290">
      <c r="A2179" s="295" t="inlineStr">
        <is>
          <t>TETEU</t>
        </is>
      </c>
      <c r="B2179" s="295" t="inlineStr">
        <is>
          <t>ESGOTO</t>
        </is>
      </c>
      <c r="C2179" s="295" t="inlineStr">
        <is>
          <t>T-487</t>
        </is>
      </c>
      <c r="D2179" s="334" t="inlineStr">
        <is>
          <t>PI 67</t>
        </is>
      </c>
      <c r="E2179" s="334" t="inlineStr">
        <is>
          <t>PI 64</t>
        </is>
      </c>
      <c r="F2179" s="334" t="n">
        <v>2.5</v>
      </c>
      <c r="G2179" s="334" t="inlineStr">
        <is>
          <t>200</t>
        </is>
      </c>
      <c r="H2179" s="334" t="inlineStr">
        <is>
          <t>Tubo PVC</t>
        </is>
      </c>
      <c r="I2179" s="340" t="n">
        <v>0.83</v>
      </c>
      <c r="J2179" s="334" t="n">
        <v>1.66</v>
      </c>
      <c r="K2179" s="334" t="n">
        <v>0.0496</v>
      </c>
      <c r="L2179" s="334" t="inlineStr">
        <is>
          <t>PENDENTE</t>
        </is>
      </c>
    </row>
    <row r="2180" ht="15" customHeight="1" s="290">
      <c r="A2180" s="296" t="inlineStr">
        <is>
          <t>TETEU</t>
        </is>
      </c>
      <c r="B2180" s="296" t="inlineStr">
        <is>
          <t>ESGOTO</t>
        </is>
      </c>
      <c r="C2180" s="296" t="inlineStr">
        <is>
          <t>T-488</t>
        </is>
      </c>
      <c r="D2180" s="349" t="inlineStr">
        <is>
          <t>PI 55</t>
        </is>
      </c>
      <c r="E2180" s="349" t="inlineStr">
        <is>
          <t>PI 86</t>
        </is>
      </c>
      <c r="F2180" s="349" t="n">
        <v>13.42</v>
      </c>
      <c r="G2180" s="349" t="inlineStr">
        <is>
          <t>200</t>
        </is>
      </c>
      <c r="H2180" s="349" t="inlineStr">
        <is>
          <t>Tubo PVC</t>
        </is>
      </c>
      <c r="I2180" s="345" t="n">
        <v>0.6</v>
      </c>
      <c r="J2180" s="349" t="n">
        <v>6.44</v>
      </c>
      <c r="K2180" s="349" t="n">
        <v>0.072504</v>
      </c>
      <c r="L2180" s="349" t="inlineStr">
        <is>
          <t>PENDENTE</t>
        </is>
      </c>
    </row>
    <row r="2181" ht="15" customHeight="1" s="290">
      <c r="A2181" s="295" t="inlineStr">
        <is>
          <t>TETEU</t>
        </is>
      </c>
      <c r="B2181" s="295" t="inlineStr">
        <is>
          <t>ESGOTO</t>
        </is>
      </c>
      <c r="C2181" s="295" t="inlineStr">
        <is>
          <t>T-489</t>
        </is>
      </c>
      <c r="D2181" s="334" t="inlineStr">
        <is>
          <t>PV 33</t>
        </is>
      </c>
      <c r="E2181" s="334" t="inlineStr">
        <is>
          <t>PI 87</t>
        </is>
      </c>
      <c r="F2181" s="334" t="n">
        <v>21.97</v>
      </c>
      <c r="G2181" s="334" t="inlineStr">
        <is>
          <t>200</t>
        </is>
      </c>
      <c r="H2181" s="334" t="inlineStr">
        <is>
          <t>Tubo PVC</t>
        </is>
      </c>
      <c r="I2181" s="340" t="n">
        <v>0.6</v>
      </c>
      <c r="J2181" s="334" t="n">
        <v>10.55</v>
      </c>
      <c r="K2181" s="334" t="n">
        <v>0.248443</v>
      </c>
      <c r="L2181" s="334" t="inlineStr">
        <is>
          <t>PENDENTE</t>
        </is>
      </c>
    </row>
    <row r="2182" ht="15" customHeight="1" s="290">
      <c r="A2182" s="296" t="inlineStr">
        <is>
          <t>TETEU</t>
        </is>
      </c>
      <c r="B2182" s="296" t="inlineStr">
        <is>
          <t>ESGOTO</t>
        </is>
      </c>
      <c r="C2182" s="296" t="inlineStr">
        <is>
          <t>T-490</t>
        </is>
      </c>
      <c r="D2182" s="349" t="inlineStr">
        <is>
          <t>PV 32</t>
        </is>
      </c>
      <c r="E2182" s="349" t="inlineStr">
        <is>
          <t>PI 87</t>
        </is>
      </c>
      <c r="F2182" s="349" t="n">
        <v>31.68</v>
      </c>
      <c r="G2182" s="349" t="inlineStr">
        <is>
          <t>200</t>
        </is>
      </c>
      <c r="H2182" s="349" t="inlineStr">
        <is>
          <t>Tubo PVC</t>
        </is>
      </c>
      <c r="I2182" s="345" t="n">
        <v>0.6</v>
      </c>
      <c r="J2182" s="349" t="n">
        <v>15.21</v>
      </c>
      <c r="K2182" s="349" t="n">
        <v>0.111402</v>
      </c>
      <c r="L2182" s="349" t="inlineStr">
        <is>
          <t>PENDENTE</t>
        </is>
      </c>
    </row>
    <row r="2183" ht="15" customHeight="1" s="290">
      <c r="A2183" s="295" t="inlineStr">
        <is>
          <t>TETEU</t>
        </is>
      </c>
      <c r="B2183" s="295" t="inlineStr">
        <is>
          <t>ESGOTO</t>
        </is>
      </c>
      <c r="C2183" s="295" t="inlineStr">
        <is>
          <t>T-491</t>
        </is>
      </c>
      <c r="D2183" s="334" t="inlineStr">
        <is>
          <t>PI 55</t>
        </is>
      </c>
      <c r="E2183" s="334" t="inlineStr">
        <is>
          <t>PI 87</t>
        </is>
      </c>
      <c r="F2183" s="334" t="n">
        <v>8.52</v>
      </c>
      <c r="G2183" s="334" t="inlineStr">
        <is>
          <t>200</t>
        </is>
      </c>
      <c r="H2183" s="334" t="inlineStr">
        <is>
          <t>Tubo PVC</t>
        </is>
      </c>
      <c r="I2183" s="340" t="n">
        <v>0.6</v>
      </c>
      <c r="J2183" s="334" t="n">
        <v>4.09</v>
      </c>
      <c r="K2183" s="334" t="n">
        <v>0.374742</v>
      </c>
      <c r="L2183" s="334" t="inlineStr">
        <is>
          <t>PENDENTE</t>
        </is>
      </c>
    </row>
    <row r="2184" ht="15" customHeight="1" s="290">
      <c r="A2184" s="296" t="inlineStr">
        <is>
          <t>TETEU</t>
        </is>
      </c>
      <c r="B2184" s="296" t="inlineStr">
        <is>
          <t>ESGOTO</t>
        </is>
      </c>
      <c r="C2184" s="296" t="inlineStr">
        <is>
          <t>T-492</t>
        </is>
      </c>
      <c r="D2184" s="349" t="inlineStr">
        <is>
          <t>PI 55</t>
        </is>
      </c>
      <c r="E2184" s="349" t="inlineStr">
        <is>
          <t>PI 87</t>
        </is>
      </c>
      <c r="F2184" s="349" t="n">
        <v>2.5</v>
      </c>
      <c r="G2184" s="349" t="inlineStr">
        <is>
          <t>200</t>
        </is>
      </c>
      <c r="H2184" s="349" t="inlineStr">
        <is>
          <t>Tubo PVC</t>
        </is>
      </c>
      <c r="I2184" s="345" t="n">
        <v>0.6</v>
      </c>
      <c r="J2184" s="349" t="n">
        <v>1.2</v>
      </c>
      <c r="K2184" s="349" t="n">
        <v>1.27712</v>
      </c>
      <c r="L2184" s="349" t="inlineStr">
        <is>
          <t>PENDENTE</t>
        </is>
      </c>
    </row>
    <row r="2185" ht="15" customHeight="1" s="290">
      <c r="A2185" s="295" t="inlineStr">
        <is>
          <t>TETEU</t>
        </is>
      </c>
      <c r="B2185" s="295" t="inlineStr">
        <is>
          <t>ESGOTO</t>
        </is>
      </c>
      <c r="C2185" s="295" t="inlineStr">
        <is>
          <t>T-493</t>
        </is>
      </c>
      <c r="D2185" s="334" t="inlineStr">
        <is>
          <t>PI 57</t>
        </is>
      </c>
      <c r="E2185" s="334" t="inlineStr">
        <is>
          <t>PI 88</t>
        </is>
      </c>
      <c r="F2185" s="334" t="n">
        <v>4.69</v>
      </c>
      <c r="G2185" s="334" t="inlineStr">
        <is>
          <t>200</t>
        </is>
      </c>
      <c r="H2185" s="334" t="inlineStr">
        <is>
          <t>Tubo PVC</t>
        </is>
      </c>
      <c r="I2185" s="340" t="n">
        <v>0.6</v>
      </c>
      <c r="J2185" s="334" t="n">
        <v>2.25</v>
      </c>
      <c r="K2185" s="334" t="n">
        <v>0.122367</v>
      </c>
      <c r="L2185" s="334" t="inlineStr">
        <is>
          <t>PENDENTE</t>
        </is>
      </c>
    </row>
    <row r="2186" ht="15" customHeight="1" s="290">
      <c r="A2186" s="296" t="inlineStr">
        <is>
          <t>TETEU</t>
        </is>
      </c>
      <c r="B2186" s="296" t="inlineStr">
        <is>
          <t>ESGOTO</t>
        </is>
      </c>
      <c r="C2186" s="296" t="inlineStr">
        <is>
          <t>T-494</t>
        </is>
      </c>
      <c r="D2186" s="349" t="inlineStr">
        <is>
          <t>PI 57</t>
        </is>
      </c>
      <c r="E2186" s="349" t="inlineStr">
        <is>
          <t>PI 88</t>
        </is>
      </c>
      <c r="F2186" s="349" t="n">
        <v>2.5</v>
      </c>
      <c r="G2186" s="349" t="inlineStr">
        <is>
          <t>200</t>
        </is>
      </c>
      <c r="H2186" s="349" t="inlineStr">
        <is>
          <t>Tubo PVC</t>
        </is>
      </c>
      <c r="I2186" s="345" t="n">
        <v>0.6</v>
      </c>
      <c r="J2186" s="349" t="n">
        <v>1.2</v>
      </c>
      <c r="K2186" s="349" t="n">
        <v>0.22956</v>
      </c>
      <c r="L2186" s="349" t="inlineStr">
        <is>
          <t>PENDENTE</t>
        </is>
      </c>
    </row>
    <row r="2187" ht="15" customHeight="1" s="290">
      <c r="A2187" s="295" t="inlineStr">
        <is>
          <t>TETEU</t>
        </is>
      </c>
      <c r="B2187" s="295" t="inlineStr">
        <is>
          <t>ESGOTO</t>
        </is>
      </c>
      <c r="C2187" s="295" t="inlineStr">
        <is>
          <t>T-495</t>
        </is>
      </c>
      <c r="D2187" s="334" t="inlineStr">
        <is>
          <t>PI 88</t>
        </is>
      </c>
      <c r="E2187" s="334" t="inlineStr">
        <is>
          <t>PI 89</t>
        </is>
      </c>
      <c r="F2187" s="334" t="n">
        <v>5.15</v>
      </c>
      <c r="G2187" s="334" t="inlineStr">
        <is>
          <t>200</t>
        </is>
      </c>
      <c r="H2187" s="334" t="inlineStr">
        <is>
          <t>Tubo PVC</t>
        </is>
      </c>
      <c r="I2187" s="340" t="n">
        <v>0.6</v>
      </c>
      <c r="J2187" s="334" t="n">
        <v>2.47</v>
      </c>
      <c r="K2187" s="334" t="n">
        <v>0.651107</v>
      </c>
      <c r="L2187" s="334" t="inlineStr">
        <is>
          <t>PENDENTE</t>
        </is>
      </c>
    </row>
    <row r="2188" ht="15" customHeight="1" s="290">
      <c r="A2188" s="296" t="inlineStr">
        <is>
          <t>TETEU</t>
        </is>
      </c>
      <c r="B2188" s="296" t="inlineStr">
        <is>
          <t>ESGOTO</t>
        </is>
      </c>
      <c r="C2188" s="296" t="inlineStr">
        <is>
          <t>T-496</t>
        </is>
      </c>
      <c r="D2188" s="349" t="inlineStr">
        <is>
          <t>PI 88</t>
        </is>
      </c>
      <c r="E2188" s="349" t="inlineStr">
        <is>
          <t>PI 89</t>
        </is>
      </c>
      <c r="F2188" s="349" t="n">
        <v>2.5</v>
      </c>
      <c r="G2188" s="349" t="inlineStr">
        <is>
          <t>200</t>
        </is>
      </c>
      <c r="H2188" s="349" t="inlineStr">
        <is>
          <t>Tubo PVC</t>
        </is>
      </c>
      <c r="I2188" s="345" t="n">
        <v>0.6</v>
      </c>
      <c r="J2188" s="349" t="n">
        <v>1.2</v>
      </c>
      <c r="K2188" s="349" t="n">
        <v>1.34128</v>
      </c>
      <c r="L2188" s="349" t="inlineStr">
        <is>
          <t>PENDENTE</t>
        </is>
      </c>
    </row>
    <row r="2189" ht="15" customHeight="1" s="290">
      <c r="A2189" s="295" t="inlineStr">
        <is>
          <t>TETEU</t>
        </is>
      </c>
      <c r="B2189" s="295" t="inlineStr">
        <is>
          <t>ESGOTO</t>
        </is>
      </c>
      <c r="C2189" s="295" t="inlineStr">
        <is>
          <t>T-497</t>
        </is>
      </c>
      <c r="D2189" s="334" t="inlineStr">
        <is>
          <t>PI 89</t>
        </is>
      </c>
      <c r="E2189" s="334" t="inlineStr">
        <is>
          <t>PI 90</t>
        </is>
      </c>
      <c r="F2189" s="334" t="n">
        <v>9.1</v>
      </c>
      <c r="G2189" s="334" t="inlineStr">
        <is>
          <t>200</t>
        </is>
      </c>
      <c r="H2189" s="334" t="inlineStr">
        <is>
          <t>Tubo PVC</t>
        </is>
      </c>
      <c r="I2189" s="340" t="n">
        <v>0.6</v>
      </c>
      <c r="J2189" s="334" t="n">
        <v>4.37</v>
      </c>
      <c r="K2189" s="334" t="n">
        <v>0.560231</v>
      </c>
      <c r="L2189" s="334" t="inlineStr">
        <is>
          <t>PENDENTE</t>
        </is>
      </c>
    </row>
    <row r="2190" ht="15" customHeight="1" s="290">
      <c r="A2190" s="296" t="inlineStr">
        <is>
          <t>TETEU</t>
        </is>
      </c>
      <c r="B2190" s="296" t="inlineStr">
        <is>
          <t>ESGOTO</t>
        </is>
      </c>
      <c r="C2190" s="296" t="inlineStr">
        <is>
          <t>T-498</t>
        </is>
      </c>
      <c r="D2190" s="349" t="inlineStr">
        <is>
          <t>PI 89</t>
        </is>
      </c>
      <c r="E2190" s="349" t="inlineStr">
        <is>
          <t>PI 90</t>
        </is>
      </c>
      <c r="F2190" s="349" t="n">
        <v>2.5</v>
      </c>
      <c r="G2190" s="349" t="inlineStr">
        <is>
          <t>200</t>
        </is>
      </c>
      <c r="H2190" s="349" t="inlineStr">
        <is>
          <t>Tubo PVC</t>
        </is>
      </c>
      <c r="I2190" s="345" t="n">
        <v>0.6</v>
      </c>
      <c r="J2190" s="349" t="n">
        <v>1.2</v>
      </c>
      <c r="K2190" s="349" t="n">
        <v>2.03924</v>
      </c>
      <c r="L2190" s="349" t="inlineStr">
        <is>
          <t>PENDENTE</t>
        </is>
      </c>
    </row>
    <row r="2191" ht="15" customHeight="1" s="290">
      <c r="A2191" s="295" t="inlineStr">
        <is>
          <t>TETEU</t>
        </is>
      </c>
      <c r="B2191" s="295" t="inlineStr">
        <is>
          <t>ESGOTO</t>
        </is>
      </c>
      <c r="C2191" s="295" t="inlineStr">
        <is>
          <t>T-499</t>
        </is>
      </c>
      <c r="D2191" s="334" t="inlineStr">
        <is>
          <t>PI 90</t>
        </is>
      </c>
      <c r="E2191" s="334" t="inlineStr">
        <is>
          <t>PI 91</t>
        </is>
      </c>
      <c r="F2191" s="334" t="n">
        <v>4.75</v>
      </c>
      <c r="G2191" s="334" t="inlineStr">
        <is>
          <t>200</t>
        </is>
      </c>
      <c r="H2191" s="334" t="inlineStr">
        <is>
          <t>Tubo PVC</t>
        </is>
      </c>
      <c r="I2191" s="340" t="n">
        <v>0.6</v>
      </c>
      <c r="J2191" s="334" t="n">
        <v>2.28</v>
      </c>
      <c r="K2191" s="334" t="n">
        <v>0.656063</v>
      </c>
      <c r="L2191" s="334" t="inlineStr">
        <is>
          <t>PENDENTE</t>
        </is>
      </c>
    </row>
    <row r="2192" ht="15" customHeight="1" s="290">
      <c r="A2192" s="296" t="inlineStr">
        <is>
          <t>TETEU</t>
        </is>
      </c>
      <c r="B2192" s="296" t="inlineStr">
        <is>
          <t>ESGOTO</t>
        </is>
      </c>
      <c r="C2192" s="296" t="inlineStr">
        <is>
          <t>T-500</t>
        </is>
      </c>
      <c r="D2192" s="349" t="inlineStr">
        <is>
          <t>PI 90</t>
        </is>
      </c>
      <c r="E2192" s="349" t="inlineStr">
        <is>
          <t>PI 91</t>
        </is>
      </c>
      <c r="F2192" s="349" t="n">
        <v>2.5</v>
      </c>
      <c r="G2192" s="349" t="inlineStr">
        <is>
          <t>200</t>
        </is>
      </c>
      <c r="H2192" s="349" t="inlineStr">
        <is>
          <t>Tubo PVC</t>
        </is>
      </c>
      <c r="I2192" s="345" t="n">
        <v>0.6</v>
      </c>
      <c r="J2192" s="349" t="n">
        <v>1.2</v>
      </c>
      <c r="K2192" s="349" t="n">
        <v>1.24652</v>
      </c>
      <c r="L2192" s="349" t="inlineStr">
        <is>
          <t>PENDENTE</t>
        </is>
      </c>
    </row>
    <row r="2193" ht="15" customHeight="1" s="290">
      <c r="A2193" s="295" t="inlineStr">
        <is>
          <t>TETEU</t>
        </is>
      </c>
      <c r="B2193" s="295" t="inlineStr">
        <is>
          <t>ESGOTO</t>
        </is>
      </c>
      <c r="C2193" s="295" t="inlineStr">
        <is>
          <t>T-501</t>
        </is>
      </c>
      <c r="D2193" s="334" t="inlineStr">
        <is>
          <t>PI 91</t>
        </is>
      </c>
      <c r="E2193" s="334" t="inlineStr">
        <is>
          <t>PI 92</t>
        </is>
      </c>
      <c r="F2193" s="334" t="n">
        <v>2.95</v>
      </c>
      <c r="G2193" s="334" t="inlineStr">
        <is>
          <t>200</t>
        </is>
      </c>
      <c r="H2193" s="334" t="inlineStr">
        <is>
          <t>Tubo PVC</t>
        </is>
      </c>
      <c r="I2193" s="340" t="n">
        <v>0.6</v>
      </c>
      <c r="J2193" s="334" t="n">
        <v>1.42</v>
      </c>
      <c r="K2193" s="334" t="n">
        <v>1.039559</v>
      </c>
      <c r="L2193" s="334" t="inlineStr">
        <is>
          <t>PENDENTE</t>
        </is>
      </c>
    </row>
    <row r="2194" ht="15" customHeight="1" s="290">
      <c r="A2194" s="296" t="inlineStr">
        <is>
          <t>TETEU</t>
        </is>
      </c>
      <c r="B2194" s="296" t="inlineStr">
        <is>
          <t>ESGOTO</t>
        </is>
      </c>
      <c r="C2194" s="296" t="inlineStr">
        <is>
          <t>T-502</t>
        </is>
      </c>
      <c r="D2194" s="349" t="inlineStr">
        <is>
          <t>PI 91</t>
        </is>
      </c>
      <c r="E2194" s="349" t="inlineStr">
        <is>
          <t>PI 92</t>
        </is>
      </c>
      <c r="F2194" s="349" t="n">
        <v>1.77</v>
      </c>
      <c r="G2194" s="349" t="inlineStr">
        <is>
          <t>200</t>
        </is>
      </c>
      <c r="H2194" s="349" t="inlineStr">
        <is>
          <t>Tubo PVC</t>
        </is>
      </c>
      <c r="I2194" s="345" t="n">
        <v>0.6</v>
      </c>
      <c r="J2194" s="349" t="n">
        <v>0.85</v>
      </c>
      <c r="K2194" s="349" t="n">
        <v>1.732599</v>
      </c>
      <c r="L2194" s="349" t="inlineStr">
        <is>
          <t>PENDENTE</t>
        </is>
      </c>
    </row>
    <row r="2195" ht="15" customHeight="1" s="290">
      <c r="A2195" s="295" t="inlineStr">
        <is>
          <t>TETEU</t>
        </is>
      </c>
      <c r="B2195" s="295" t="inlineStr">
        <is>
          <t>ESGOTO</t>
        </is>
      </c>
      <c r="C2195" s="295" t="inlineStr">
        <is>
          <t>T-503</t>
        </is>
      </c>
      <c r="D2195" s="334" t="inlineStr">
        <is>
          <t>PI 92</t>
        </is>
      </c>
      <c r="E2195" s="334" t="inlineStr">
        <is>
          <t>PI 93</t>
        </is>
      </c>
      <c r="F2195" s="334" t="n">
        <v>9.08</v>
      </c>
      <c r="G2195" s="334" t="inlineStr">
        <is>
          <t>200</t>
        </is>
      </c>
      <c r="H2195" s="334" t="inlineStr">
        <is>
          <t>Tubo PVC</t>
        </is>
      </c>
      <c r="I2195" s="340" t="n">
        <v>0.6</v>
      </c>
      <c r="J2195" s="334" t="n">
        <v>4.36</v>
      </c>
      <c r="K2195" s="334" t="n">
        <v>0.723139</v>
      </c>
      <c r="L2195" s="334" t="inlineStr">
        <is>
          <t>PENDENTE</t>
        </is>
      </c>
    </row>
    <row r="2196" ht="15" customHeight="1" s="290">
      <c r="A2196" s="296" t="inlineStr">
        <is>
          <t>TETEU</t>
        </is>
      </c>
      <c r="B2196" s="296" t="inlineStr">
        <is>
          <t>ESGOTO</t>
        </is>
      </c>
      <c r="C2196" s="296" t="inlineStr">
        <is>
          <t>T-504</t>
        </is>
      </c>
      <c r="D2196" s="349" t="inlineStr">
        <is>
          <t>PI 92</t>
        </is>
      </c>
      <c r="E2196" s="349" t="inlineStr">
        <is>
          <t>PI 93</t>
        </is>
      </c>
      <c r="F2196" s="349" t="n">
        <v>2.5</v>
      </c>
      <c r="G2196" s="349" t="inlineStr">
        <is>
          <t>200</t>
        </is>
      </c>
      <c r="H2196" s="349" t="inlineStr">
        <is>
          <t>Tubo PVC</t>
        </is>
      </c>
      <c r="I2196" s="345" t="n">
        <v>0.6</v>
      </c>
      <c r="J2196" s="349" t="n">
        <v>1.2</v>
      </c>
      <c r="K2196" s="349" t="n">
        <v>2.62644</v>
      </c>
      <c r="L2196" s="349" t="inlineStr">
        <is>
          <t>PENDENTE</t>
        </is>
      </c>
    </row>
    <row r="2197" ht="15" customHeight="1" s="290">
      <c r="A2197" s="295" t="inlineStr">
        <is>
          <t>TETEU</t>
        </is>
      </c>
      <c r="B2197" s="295" t="inlineStr">
        <is>
          <t>ESGOTO</t>
        </is>
      </c>
      <c r="C2197" s="295" t="inlineStr">
        <is>
          <t>T-505</t>
        </is>
      </c>
      <c r="D2197" s="334" t="inlineStr">
        <is>
          <t>PI 92</t>
        </is>
      </c>
      <c r="E2197" s="334" t="inlineStr">
        <is>
          <t>PI 61</t>
        </is>
      </c>
      <c r="F2197" s="334" t="n">
        <v>7.38</v>
      </c>
      <c r="G2197" s="334" t="inlineStr">
        <is>
          <t>200</t>
        </is>
      </c>
      <c r="H2197" s="334" t="inlineStr">
        <is>
          <t>Tubo PVC</t>
        </is>
      </c>
      <c r="I2197" s="340" t="n">
        <v>0.6</v>
      </c>
      <c r="J2197" s="334" t="n">
        <v>3.54</v>
      </c>
      <c r="K2197" s="334" t="n">
        <v>0.035366</v>
      </c>
      <c r="L2197" s="334" t="inlineStr">
        <is>
          <t>PENDENTE</t>
        </is>
      </c>
    </row>
    <row r="2198" ht="15" customHeight="1" s="290">
      <c r="A2198" s="296" t="inlineStr">
        <is>
          <t>TETEU</t>
        </is>
      </c>
      <c r="B2198" s="296" t="inlineStr">
        <is>
          <t>ESGOTO</t>
        </is>
      </c>
      <c r="C2198" s="296" t="inlineStr">
        <is>
          <t>T-506</t>
        </is>
      </c>
      <c r="D2198" s="349" t="inlineStr">
        <is>
          <t>PI 92</t>
        </is>
      </c>
      <c r="E2198" s="349" t="inlineStr">
        <is>
          <t>PI 61</t>
        </is>
      </c>
      <c r="F2198" s="349" t="n">
        <v>2.5</v>
      </c>
      <c r="G2198" s="349" t="inlineStr">
        <is>
          <t>200</t>
        </is>
      </c>
      <c r="H2198" s="349" t="inlineStr">
        <is>
          <t>Tubo PVC</t>
        </is>
      </c>
      <c r="I2198" s="345" t="n">
        <v>0.6</v>
      </c>
      <c r="J2198" s="349" t="n">
        <v>1.2</v>
      </c>
      <c r="K2198" s="349" t="n">
        <v>0.1044</v>
      </c>
      <c r="L2198" s="349" t="inlineStr">
        <is>
          <t>PENDENTE</t>
        </is>
      </c>
    </row>
    <row r="2199" ht="15" customHeight="1" s="290">
      <c r="A2199" s="295" t="inlineStr">
        <is>
          <t>TETEU</t>
        </is>
      </c>
      <c r="B2199" s="295" t="inlineStr">
        <is>
          <t>ESGOTO</t>
        </is>
      </c>
      <c r="C2199" s="295" t="inlineStr">
        <is>
          <t>T-507</t>
        </is>
      </c>
      <c r="D2199" s="334" t="inlineStr">
        <is>
          <t>PI 91</t>
        </is>
      </c>
      <c r="E2199" s="334" t="inlineStr">
        <is>
          <t>PI 60</t>
        </is>
      </c>
      <c r="F2199" s="334" t="n">
        <v>6.41</v>
      </c>
      <c r="G2199" s="334" t="inlineStr">
        <is>
          <t>200</t>
        </is>
      </c>
      <c r="H2199" s="334" t="inlineStr">
        <is>
          <t>Tubo PVC</t>
        </is>
      </c>
      <c r="I2199" s="340" t="n">
        <v>0.6</v>
      </c>
      <c r="J2199" s="334" t="n">
        <v>3.08</v>
      </c>
      <c r="K2199" s="334" t="n">
        <v>0.120546</v>
      </c>
      <c r="L2199" s="334" t="inlineStr">
        <is>
          <t>PENDENTE</t>
        </is>
      </c>
    </row>
    <row r="2200" ht="15" customHeight="1" s="290">
      <c r="A2200" s="296" t="inlineStr">
        <is>
          <t>TETEU</t>
        </is>
      </c>
      <c r="B2200" s="296" t="inlineStr">
        <is>
          <t>ESGOTO</t>
        </is>
      </c>
      <c r="C2200" s="296" t="inlineStr">
        <is>
          <t>T-508</t>
        </is>
      </c>
      <c r="D2200" s="349" t="inlineStr">
        <is>
          <t>PI 91</t>
        </is>
      </c>
      <c r="E2200" s="349" t="inlineStr">
        <is>
          <t>PI 60</t>
        </is>
      </c>
      <c r="F2200" s="349" t="n">
        <v>2.5</v>
      </c>
      <c r="G2200" s="349" t="inlineStr">
        <is>
          <t>200</t>
        </is>
      </c>
      <c r="H2200" s="349" t="inlineStr">
        <is>
          <t>Tubo PVC</t>
        </is>
      </c>
      <c r="I2200" s="345" t="n">
        <v>0.6</v>
      </c>
      <c r="J2200" s="349" t="n">
        <v>1.2</v>
      </c>
      <c r="K2200" s="349" t="n">
        <v>0.30908</v>
      </c>
      <c r="L2200" s="349" t="inlineStr">
        <is>
          <t>PENDENTE</t>
        </is>
      </c>
    </row>
    <row r="2201" ht="15" customHeight="1" s="290">
      <c r="A2201" s="295" t="inlineStr">
        <is>
          <t>TETEU</t>
        </is>
      </c>
      <c r="B2201" s="295" t="inlineStr">
        <is>
          <t>ESGOTO</t>
        </is>
      </c>
      <c r="C2201" s="295" t="inlineStr">
        <is>
          <t>T-509</t>
        </is>
      </c>
      <c r="D2201" s="334" t="inlineStr">
        <is>
          <t>PI 90</t>
        </is>
      </c>
      <c r="E2201" s="334" t="inlineStr">
        <is>
          <t>PI 59</t>
        </is>
      </c>
      <c r="F2201" s="334" t="n">
        <v>7.85</v>
      </c>
      <c r="G2201" s="334" t="inlineStr">
        <is>
          <t>200</t>
        </is>
      </c>
      <c r="H2201" s="334" t="inlineStr">
        <is>
          <t>Tubo PVC</t>
        </is>
      </c>
      <c r="I2201" s="340" t="n">
        <v>0.6</v>
      </c>
      <c r="J2201" s="334" t="n">
        <v>3.77</v>
      </c>
      <c r="K2201" s="334" t="n">
        <v>0.107618</v>
      </c>
      <c r="L2201" s="334" t="inlineStr">
        <is>
          <t>PENDENTE</t>
        </is>
      </c>
    </row>
    <row r="2202" ht="15" customHeight="1" s="290">
      <c r="A2202" s="296" t="inlineStr">
        <is>
          <t>TETEU</t>
        </is>
      </c>
      <c r="B2202" s="296" t="inlineStr">
        <is>
          <t>ESGOTO</t>
        </is>
      </c>
      <c r="C2202" s="296" t="inlineStr">
        <is>
          <t>T-510</t>
        </is>
      </c>
      <c r="D2202" s="349" t="inlineStr">
        <is>
          <t>PI 90</t>
        </is>
      </c>
      <c r="E2202" s="349" t="inlineStr">
        <is>
          <t>PI 59</t>
        </is>
      </c>
      <c r="F2202" s="349" t="n">
        <v>2.5</v>
      </c>
      <c r="G2202" s="349" t="inlineStr">
        <is>
          <t>200</t>
        </is>
      </c>
      <c r="H2202" s="349" t="inlineStr">
        <is>
          <t>Tubo PVC</t>
        </is>
      </c>
      <c r="I2202" s="345" t="n">
        <v>0.6</v>
      </c>
      <c r="J2202" s="349" t="n">
        <v>1.2</v>
      </c>
      <c r="K2202" s="349" t="n">
        <v>0.33792</v>
      </c>
      <c r="L2202" s="349" t="inlineStr">
        <is>
          <t>PENDENTE</t>
        </is>
      </c>
    </row>
    <row r="2203" ht="15" customHeight="1" s="290">
      <c r="A2203" s="295" t="inlineStr">
        <is>
          <t>TETEU</t>
        </is>
      </c>
      <c r="B2203" s="295" t="inlineStr">
        <is>
          <t>ESGOTO</t>
        </is>
      </c>
      <c r="C2203" s="295" t="inlineStr">
        <is>
          <t>T-511</t>
        </is>
      </c>
      <c r="D2203" s="334" t="inlineStr">
        <is>
          <t>PI 93</t>
        </is>
      </c>
      <c r="E2203" s="334" t="inlineStr">
        <is>
          <t>PI 78</t>
        </is>
      </c>
      <c r="F2203" s="334" t="n">
        <v>2.41</v>
      </c>
      <c r="G2203" s="334" t="inlineStr">
        <is>
          <t>200</t>
        </is>
      </c>
      <c r="H2203" s="334" t="inlineStr">
        <is>
          <t>Tubo PVC</t>
        </is>
      </c>
      <c r="I2203" s="340" t="n">
        <v>0.6</v>
      </c>
      <c r="J2203" s="334" t="n">
        <v>1.16</v>
      </c>
      <c r="K2203" s="334" t="n">
        <v>1.006183</v>
      </c>
      <c r="L2203" s="334" t="inlineStr">
        <is>
          <t>PENDENTE</t>
        </is>
      </c>
    </row>
    <row r="2204" ht="15" customHeight="1" s="290">
      <c r="A2204" s="296" t="inlineStr">
        <is>
          <t>TETEU</t>
        </is>
      </c>
      <c r="B2204" s="296" t="inlineStr">
        <is>
          <t>ESGOTO</t>
        </is>
      </c>
      <c r="C2204" s="296" t="inlineStr">
        <is>
          <t>T-512</t>
        </is>
      </c>
      <c r="D2204" s="349" t="inlineStr">
        <is>
          <t>PI 93</t>
        </is>
      </c>
      <c r="E2204" s="349" t="inlineStr">
        <is>
          <t>PI 78</t>
        </is>
      </c>
      <c r="F2204" s="349" t="n">
        <v>1.45</v>
      </c>
      <c r="G2204" s="349" t="inlineStr">
        <is>
          <t>200</t>
        </is>
      </c>
      <c r="H2204" s="349" t="inlineStr">
        <is>
          <t>Tubo PVC</t>
        </is>
      </c>
      <c r="I2204" s="345" t="n">
        <v>0.6</v>
      </c>
      <c r="J2204" s="349" t="n">
        <v>0.7</v>
      </c>
      <c r="K2204" s="349" t="n">
        <v>1.672345</v>
      </c>
      <c r="L2204" s="349" t="inlineStr">
        <is>
          <t>PENDENTE</t>
        </is>
      </c>
    </row>
    <row r="2205" ht="15" customHeight="1" s="290">
      <c r="A2205" s="295" t="inlineStr">
        <is>
          <t>TETEU</t>
        </is>
      </c>
      <c r="B2205" s="295" t="inlineStr">
        <is>
          <t>ESGOTO</t>
        </is>
      </c>
      <c r="C2205" s="295" t="inlineStr">
        <is>
          <t>T-513</t>
        </is>
      </c>
      <c r="D2205" s="334" t="inlineStr">
        <is>
          <t>PI 92</t>
        </is>
      </c>
      <c r="E2205" s="334" t="inlineStr">
        <is>
          <t>PI 75</t>
        </is>
      </c>
      <c r="F2205" s="334" t="n">
        <v>14.32</v>
      </c>
      <c r="G2205" s="334" t="inlineStr">
        <is>
          <t>200</t>
        </is>
      </c>
      <c r="H2205" s="334" t="inlineStr">
        <is>
          <t>Tubo PVC</t>
        </is>
      </c>
      <c r="I2205" s="340" t="n">
        <v>0.6</v>
      </c>
      <c r="J2205" s="334" t="n">
        <v>6.87</v>
      </c>
      <c r="K2205" s="334" t="n">
        <v>0.219344</v>
      </c>
      <c r="L2205" s="334" t="inlineStr">
        <is>
          <t>PENDENTE</t>
        </is>
      </c>
    </row>
    <row r="2206" ht="15" customHeight="1" s="290">
      <c r="A2206" s="296" t="inlineStr">
        <is>
          <t>TETEU</t>
        </is>
      </c>
      <c r="B2206" s="296" t="inlineStr">
        <is>
          <t>ESGOTO</t>
        </is>
      </c>
      <c r="C2206" s="296" t="inlineStr">
        <is>
          <t>T-514</t>
        </is>
      </c>
      <c r="D2206" s="349" t="inlineStr">
        <is>
          <t>PI 94</t>
        </is>
      </c>
      <c r="E2206" s="349" t="inlineStr">
        <is>
          <t>PI 95</t>
        </is>
      </c>
      <c r="F2206" s="349" t="n">
        <v>24.49</v>
      </c>
      <c r="G2206" s="349" t="inlineStr">
        <is>
          <t>200</t>
        </is>
      </c>
      <c r="H2206" s="349" t="inlineStr">
        <is>
          <t>Tubo PVC</t>
        </is>
      </c>
      <c r="I2206" s="345" t="n">
        <v>0.6</v>
      </c>
      <c r="J2206" s="349" t="n">
        <v>11.76</v>
      </c>
      <c r="K2206" s="349" t="n">
        <v>0.038359</v>
      </c>
      <c r="L2206" s="349" t="inlineStr">
        <is>
          <t>PENDENTE</t>
        </is>
      </c>
    </row>
    <row r="2207" ht="15" customHeight="1" s="290">
      <c r="A2207" s="295" t="inlineStr">
        <is>
          <t>TETEU</t>
        </is>
      </c>
      <c r="B2207" s="295" t="inlineStr">
        <is>
          <t>ESGOTO</t>
        </is>
      </c>
      <c r="C2207" s="295" t="inlineStr">
        <is>
          <t>T-515</t>
        </is>
      </c>
      <c r="D2207" s="334" t="inlineStr">
        <is>
          <t>PI 95</t>
        </is>
      </c>
      <c r="E2207" s="334" t="inlineStr">
        <is>
          <t>PI 96</t>
        </is>
      </c>
      <c r="F2207" s="334" t="n">
        <v>13.43</v>
      </c>
      <c r="G2207" s="334" t="inlineStr">
        <is>
          <t>200</t>
        </is>
      </c>
      <c r="H2207" s="334" t="inlineStr">
        <is>
          <t>Tubo PVC</t>
        </is>
      </c>
      <c r="I2207" s="340" t="n">
        <v>0.68</v>
      </c>
      <c r="J2207" s="334" t="n">
        <v>7.29</v>
      </c>
      <c r="K2207" s="334" t="n">
        <v>0.00589</v>
      </c>
      <c r="L2207" s="334" t="inlineStr">
        <is>
          <t>PENDENTE</t>
        </is>
      </c>
    </row>
    <row r="2208" ht="15" customHeight="1" s="290">
      <c r="A2208" s="296" t="inlineStr">
        <is>
          <t>TETEU</t>
        </is>
      </c>
      <c r="B2208" s="296" t="inlineStr">
        <is>
          <t>ESGOTO</t>
        </is>
      </c>
      <c r="C2208" s="296" t="inlineStr">
        <is>
          <t>T-516</t>
        </is>
      </c>
      <c r="D2208" s="349" t="inlineStr">
        <is>
          <t>PI 96</t>
        </is>
      </c>
      <c r="E2208" s="349" t="inlineStr">
        <is>
          <t>PI 97</t>
        </is>
      </c>
      <c r="F2208" s="349" t="n">
        <v>19.87</v>
      </c>
      <c r="G2208" s="349" t="inlineStr">
        <is>
          <t>200</t>
        </is>
      </c>
      <c r="H2208" s="349" t="inlineStr">
        <is>
          <t>Tubo PVC</t>
        </is>
      </c>
      <c r="I2208" s="345" t="n">
        <v>0.68</v>
      </c>
      <c r="J2208" s="349" t="n">
        <v>10.78</v>
      </c>
      <c r="K2208" s="349" t="n">
        <v>0.746105</v>
      </c>
      <c r="L2208" s="349" t="inlineStr">
        <is>
          <t>PENDENTE</t>
        </is>
      </c>
    </row>
    <row r="2209" ht="15" customHeight="1" s="290">
      <c r="A2209" s="295" t="inlineStr">
        <is>
          <t>TETEU</t>
        </is>
      </c>
      <c r="B2209" s="295" t="inlineStr">
        <is>
          <t>ESGOTO</t>
        </is>
      </c>
      <c r="C2209" s="295" t="inlineStr">
        <is>
          <t>T-517</t>
        </is>
      </c>
      <c r="D2209" s="334" t="inlineStr">
        <is>
          <t>PI 95</t>
        </is>
      </c>
      <c r="E2209" s="334" t="inlineStr">
        <is>
          <t>PI 98</t>
        </is>
      </c>
      <c r="F2209" s="334" t="n">
        <v>16.61</v>
      </c>
      <c r="G2209" s="334" t="inlineStr">
        <is>
          <t>200</t>
        </is>
      </c>
      <c r="H2209" s="334" t="inlineStr">
        <is>
          <t>Tubo PVC</t>
        </is>
      </c>
      <c r="I2209" s="340" t="n">
        <v>0.6</v>
      </c>
      <c r="J2209" s="334" t="n">
        <v>7.97</v>
      </c>
      <c r="K2209" s="334" t="n">
        <v>0.732306</v>
      </c>
      <c r="L2209" s="334" t="inlineStr">
        <is>
          <t>PENDENTE</t>
        </is>
      </c>
    </row>
    <row r="2210" ht="15" customHeight="1" s="290">
      <c r="A2210" s="296" t="inlineStr">
        <is>
          <t>TETEU</t>
        </is>
      </c>
      <c r="B2210" s="296" t="inlineStr">
        <is>
          <t>ESGOTO</t>
        </is>
      </c>
      <c r="C2210" s="296" t="inlineStr">
        <is>
          <t>T-518</t>
        </is>
      </c>
      <c r="D2210" s="349" t="inlineStr">
        <is>
          <t>PI 76</t>
        </is>
      </c>
      <c r="E2210" s="349" t="inlineStr">
        <is>
          <t>PI 96</t>
        </is>
      </c>
      <c r="F2210" s="349" t="n">
        <v>9.01</v>
      </c>
      <c r="G2210" s="349" t="inlineStr">
        <is>
          <t>200</t>
        </is>
      </c>
      <c r="H2210" s="349" t="inlineStr">
        <is>
          <t>Tubo PVC</t>
        </is>
      </c>
      <c r="I2210" s="345" t="n">
        <v>1.3</v>
      </c>
      <c r="J2210" s="349" t="n">
        <v>9.390000000000001</v>
      </c>
      <c r="K2210" s="349" t="n">
        <v>0.008668</v>
      </c>
      <c r="L2210" s="349" t="inlineStr">
        <is>
          <t>PENDENTE</t>
        </is>
      </c>
    </row>
    <row r="2211" ht="15" customHeight="1" s="290">
      <c r="A2211" s="295" t="inlineStr">
        <is>
          <t>TETEU</t>
        </is>
      </c>
      <c r="B2211" s="295" t="inlineStr">
        <is>
          <t>ESGOTO</t>
        </is>
      </c>
      <c r="C2211" s="295" t="inlineStr">
        <is>
          <t>T-519</t>
        </is>
      </c>
      <c r="D2211" s="334" t="inlineStr">
        <is>
          <t>PI 96</t>
        </is>
      </c>
      <c r="E2211" s="334" t="inlineStr">
        <is>
          <t>PI 76</t>
        </is>
      </c>
      <c r="F2211" s="334" t="n">
        <v>2.5</v>
      </c>
      <c r="G2211" s="334" t="inlineStr">
        <is>
          <t>200</t>
        </is>
      </c>
      <c r="H2211" s="334" t="inlineStr">
        <is>
          <t>Tubo PVC</t>
        </is>
      </c>
      <c r="I2211" s="340" t="n">
        <v>1.3</v>
      </c>
      <c r="J2211" s="334" t="n">
        <v>2.61</v>
      </c>
      <c r="K2211" s="334" t="n">
        <v>0.03124</v>
      </c>
      <c r="L2211" s="334" t="inlineStr">
        <is>
          <t>PENDENTE</t>
        </is>
      </c>
    </row>
    <row r="2212" ht="15" customHeight="1" s="290">
      <c r="A2212" s="296" t="inlineStr">
        <is>
          <t>TETEU</t>
        </is>
      </c>
      <c r="B2212" s="296" t="inlineStr">
        <is>
          <t>ESGOTO</t>
        </is>
      </c>
      <c r="C2212" s="296" t="inlineStr">
        <is>
          <t>T-520</t>
        </is>
      </c>
      <c r="D2212" s="349" t="inlineStr">
        <is>
          <t>PI 75</t>
        </is>
      </c>
      <c r="E2212" s="349" t="inlineStr">
        <is>
          <t>PI 76</t>
        </is>
      </c>
      <c r="F2212" s="349" t="n">
        <v>2.5</v>
      </c>
      <c r="G2212" s="349" t="inlineStr">
        <is>
          <t>200</t>
        </is>
      </c>
      <c r="H2212" s="349" t="inlineStr">
        <is>
          <t>Tubo PVC</t>
        </is>
      </c>
      <c r="I2212" s="345" t="n">
        <v>1.23</v>
      </c>
      <c r="J2212" s="349" t="n">
        <v>2.45</v>
      </c>
      <c r="K2212" s="349" t="n">
        <v>2.7226</v>
      </c>
      <c r="L2212" s="349" t="inlineStr">
        <is>
          <t>PENDENTE</t>
        </is>
      </c>
    </row>
    <row r="2213" ht="15" customHeight="1" s="290">
      <c r="A2213" s="295" t="inlineStr">
        <is>
          <t>TETEU</t>
        </is>
      </c>
      <c r="B2213" s="295" t="inlineStr">
        <is>
          <t>ESGOTO</t>
        </is>
      </c>
      <c r="C2213" s="295" t="inlineStr">
        <is>
          <t>T-521</t>
        </is>
      </c>
      <c r="D2213" s="334" t="inlineStr">
        <is>
          <t>PI 03</t>
        </is>
      </c>
      <c r="E2213" s="334" t="inlineStr">
        <is>
          <t>PI 02</t>
        </is>
      </c>
      <c r="F2213" s="334" t="n">
        <v>27.34</v>
      </c>
      <c r="G2213" s="334" t="inlineStr">
        <is>
          <t>200</t>
        </is>
      </c>
      <c r="H2213" s="334" t="inlineStr">
        <is>
          <t>Tubo PVC</t>
        </is>
      </c>
      <c r="I2213" s="340" t="n">
        <v>0.6</v>
      </c>
      <c r="J2213" s="334" t="n">
        <v>13.12</v>
      </c>
      <c r="K2213" s="334" t="n">
        <v>0.0512</v>
      </c>
      <c r="L2213" s="334" t="inlineStr">
        <is>
          <t>PENDENTE</t>
        </is>
      </c>
    </row>
    <row r="2214" ht="15" customHeight="1" s="290">
      <c r="A2214" s="296" t="inlineStr">
        <is>
          <t>TETEU</t>
        </is>
      </c>
      <c r="B2214" s="296" t="inlineStr">
        <is>
          <t>ESGOTO</t>
        </is>
      </c>
      <c r="C2214" s="296" t="inlineStr">
        <is>
          <t>T-522</t>
        </is>
      </c>
      <c r="D2214" s="349" t="inlineStr">
        <is>
          <t>PI 37</t>
        </is>
      </c>
      <c r="E2214" s="349" t="inlineStr">
        <is>
          <t>PI 27</t>
        </is>
      </c>
      <c r="F2214" s="349" t="n">
        <v>9.67</v>
      </c>
      <c r="G2214" s="349" t="inlineStr">
        <is>
          <t>200</t>
        </is>
      </c>
      <c r="H2214" s="349" t="inlineStr">
        <is>
          <t>Tubo PVC</t>
        </is>
      </c>
      <c r="I2214" s="345" t="n">
        <v>0.62</v>
      </c>
      <c r="J2214" s="349" t="n">
        <v>4.83</v>
      </c>
      <c r="K2214" s="349" t="n">
        <v>0.030362</v>
      </c>
      <c r="L2214" s="349" t="inlineStr">
        <is>
          <t>PENDENTE</t>
        </is>
      </c>
    </row>
    <row r="2215" ht="15" customHeight="1" s="290">
      <c r="A2215" s="295" t="inlineStr">
        <is>
          <t>TETEU</t>
        </is>
      </c>
      <c r="B2215" s="295" t="inlineStr">
        <is>
          <t>ESGOTO</t>
        </is>
      </c>
      <c r="C2215" s="295" t="inlineStr">
        <is>
          <t>T-523</t>
        </is>
      </c>
      <c r="D2215" s="334" t="inlineStr">
        <is>
          <t>PI 99</t>
        </is>
      </c>
      <c r="E2215" s="334" t="inlineStr">
        <is>
          <t>PI 100</t>
        </is>
      </c>
      <c r="F2215" s="334" t="n">
        <v>4.63</v>
      </c>
      <c r="G2215" s="334" t="inlineStr">
        <is>
          <t>200</t>
        </is>
      </c>
      <c r="H2215" s="334" t="inlineStr">
        <is>
          <t>Tubo PVC</t>
        </is>
      </c>
      <c r="I2215" s="340" t="n">
        <v>0.6</v>
      </c>
      <c r="J2215" s="334" t="n">
        <v>2.22</v>
      </c>
      <c r="K2215" s="334" t="n">
        <v>0.24162</v>
      </c>
      <c r="L2215" s="334" t="inlineStr">
        <is>
          <t>PENDENTE</t>
        </is>
      </c>
    </row>
    <row r="2216" ht="15" customHeight="1" s="290">
      <c r="A2216" s="296" t="inlineStr">
        <is>
          <t>TETEU</t>
        </is>
      </c>
      <c r="B2216" s="296" t="inlineStr">
        <is>
          <t>ESGOTO</t>
        </is>
      </c>
      <c r="C2216" s="296" t="inlineStr">
        <is>
          <t>T-524</t>
        </is>
      </c>
      <c r="D2216" s="349" t="inlineStr">
        <is>
          <t>PI 99</t>
        </is>
      </c>
      <c r="E2216" s="349" t="inlineStr">
        <is>
          <t>PI 100</t>
        </is>
      </c>
      <c r="F2216" s="349" t="n">
        <v>2.5</v>
      </c>
      <c r="G2216" s="349" t="inlineStr">
        <is>
          <t>200</t>
        </is>
      </c>
      <c r="H2216" s="349" t="inlineStr">
        <is>
          <t>Tubo PVC</t>
        </is>
      </c>
      <c r="I2216" s="345" t="n">
        <v>0.6</v>
      </c>
      <c r="J2216" s="349" t="n">
        <v>1.2</v>
      </c>
      <c r="K2216" s="349" t="n">
        <v>0.44748</v>
      </c>
      <c r="L2216" s="349" t="inlineStr">
        <is>
          <t>PENDENTE</t>
        </is>
      </c>
    </row>
    <row r="2217" ht="15" customHeight="1" s="290">
      <c r="A2217" s="295" t="inlineStr">
        <is>
          <t>TETEU</t>
        </is>
      </c>
      <c r="B2217" s="295" t="inlineStr">
        <is>
          <t>ESGOTO</t>
        </is>
      </c>
      <c r="C2217" s="295" t="inlineStr">
        <is>
          <t>T-525</t>
        </is>
      </c>
      <c r="D2217" s="334" t="inlineStr">
        <is>
          <t>PI 100</t>
        </is>
      </c>
      <c r="E2217" s="334" t="inlineStr">
        <is>
          <t>PI 05</t>
        </is>
      </c>
      <c r="F2217" s="334" t="n">
        <v>12.47</v>
      </c>
      <c r="G2217" s="334" t="inlineStr">
        <is>
          <t>200</t>
        </is>
      </c>
      <c r="H2217" s="334" t="inlineStr">
        <is>
          <t>Tubo PVC</t>
        </is>
      </c>
      <c r="I2217" s="340" t="n">
        <v>0.6</v>
      </c>
      <c r="J2217" s="334" t="n">
        <v>5.99</v>
      </c>
      <c r="K2217" s="334" t="n">
        <v>0.020489</v>
      </c>
      <c r="L2217" s="334" t="inlineStr">
        <is>
          <t>PENDENTE</t>
        </is>
      </c>
    </row>
    <row r="2218" ht="15" customHeight="1" s="290">
      <c r="A2218" s="296" t="inlineStr">
        <is>
          <t>TETEU</t>
        </is>
      </c>
      <c r="B2218" s="296" t="inlineStr">
        <is>
          <t>ESGOTO</t>
        </is>
      </c>
      <c r="C2218" s="296" t="inlineStr">
        <is>
          <t>T-526</t>
        </is>
      </c>
      <c r="D2218" s="349" t="inlineStr">
        <is>
          <t>PI 02</t>
        </is>
      </c>
      <c r="E2218" s="349" t="inlineStr">
        <is>
          <t>PI 101</t>
        </is>
      </c>
      <c r="F2218" s="349" t="n">
        <v>9.949999999999999</v>
      </c>
      <c r="G2218" s="349" t="inlineStr">
        <is>
          <t>200</t>
        </is>
      </c>
      <c r="H2218" s="349" t="inlineStr">
        <is>
          <t>Tubo PVC</t>
        </is>
      </c>
      <c r="I2218" s="345" t="n">
        <v>0.6</v>
      </c>
      <c r="J2218" s="349" t="n">
        <v>4.78</v>
      </c>
      <c r="K2218" s="349" t="n">
        <v>0.02005</v>
      </c>
      <c r="L2218" s="349" t="inlineStr">
        <is>
          <t>PENDENTE</t>
        </is>
      </c>
    </row>
    <row r="2219" ht="15" customHeight="1" s="290">
      <c r="A2219" s="295" t="inlineStr">
        <is>
          <t>TETEU</t>
        </is>
      </c>
      <c r="B2219" s="295" t="inlineStr">
        <is>
          <t>ESGOTO</t>
        </is>
      </c>
      <c r="C2219" s="295" t="inlineStr">
        <is>
          <t>T-527</t>
        </is>
      </c>
      <c r="D2219" s="334" t="inlineStr">
        <is>
          <t>PI 02</t>
        </is>
      </c>
      <c r="E2219" s="334" t="inlineStr">
        <is>
          <t>PI 101</t>
        </is>
      </c>
      <c r="F2219" s="334" t="n">
        <v>2.5</v>
      </c>
      <c r="G2219" s="334" t="inlineStr">
        <is>
          <t>200</t>
        </is>
      </c>
      <c r="H2219" s="334" t="inlineStr">
        <is>
          <t>Tubo PVC</t>
        </is>
      </c>
      <c r="I2219" s="340" t="n">
        <v>0.6</v>
      </c>
      <c r="J2219" s="334" t="n">
        <v>1.2</v>
      </c>
      <c r="K2219" s="334" t="n">
        <v>0.0798</v>
      </c>
      <c r="L2219" s="334" t="inlineStr">
        <is>
          <t>PENDENTE</t>
        </is>
      </c>
    </row>
    <row r="2220" ht="15" customHeight="1" s="290">
      <c r="A2220" s="296" t="inlineStr">
        <is>
          <t>TETEU</t>
        </is>
      </c>
      <c r="B2220" s="296" t="inlineStr">
        <is>
          <t>ESGOTO</t>
        </is>
      </c>
      <c r="C2220" s="296" t="inlineStr">
        <is>
          <t>T-528</t>
        </is>
      </c>
      <c r="D2220" s="349" t="inlineStr">
        <is>
          <t>PI 27</t>
        </is>
      </c>
      <c r="E2220" s="349" t="inlineStr">
        <is>
          <t>PI 37</t>
        </is>
      </c>
      <c r="F2220" s="349" t="n">
        <v>2.5</v>
      </c>
      <c r="G2220" s="349" t="inlineStr">
        <is>
          <t>200</t>
        </is>
      </c>
      <c r="H2220" s="349" t="inlineStr">
        <is>
          <t>Tubo PVC</t>
        </is>
      </c>
      <c r="I2220" s="345" t="n">
        <v>0.62</v>
      </c>
      <c r="J2220" s="349" t="n">
        <v>1.25</v>
      </c>
      <c r="K2220" s="349" t="n">
        <v>0.11744</v>
      </c>
      <c r="L2220" s="349" t="inlineStr">
        <is>
          <t>PENDENTE</t>
        </is>
      </c>
    </row>
    <row r="2221" ht="15" customHeight="1" s="290">
      <c r="A2221" s="295" t="inlineStr">
        <is>
          <t>TETEU</t>
        </is>
      </c>
      <c r="B2221" s="295" t="inlineStr">
        <is>
          <t>ESGOTO</t>
        </is>
      </c>
      <c r="C2221" s="295" t="inlineStr">
        <is>
          <t>T-529</t>
        </is>
      </c>
      <c r="D2221" s="334" t="inlineStr">
        <is>
          <t>PI 38</t>
        </is>
      </c>
      <c r="E2221" s="334" t="inlineStr">
        <is>
          <t>PI 37</t>
        </is>
      </c>
      <c r="F2221" s="334" t="n">
        <v>0.13</v>
      </c>
      <c r="G2221" s="334" t="inlineStr">
        <is>
          <t>200</t>
        </is>
      </c>
      <c r="H2221" s="334" t="inlineStr">
        <is>
          <t>Tubo PVC</t>
        </is>
      </c>
      <c r="I2221" s="340" t="n">
        <v>0.62</v>
      </c>
      <c r="J2221" s="334" t="n">
        <v>0.07000000000000001</v>
      </c>
      <c r="K2221" s="334" t="n">
        <v>10.752308</v>
      </c>
      <c r="L2221" s="334" t="inlineStr">
        <is>
          <t>PENDENTE</t>
        </is>
      </c>
    </row>
    <row r="2222" ht="15" customHeight="1" s="290">
      <c r="A2222" s="296" t="inlineStr">
        <is>
          <t>TETEU</t>
        </is>
      </c>
      <c r="B2222" s="296" t="inlineStr">
        <is>
          <t>ESGOTO</t>
        </is>
      </c>
      <c r="C2222" s="296" t="inlineStr">
        <is>
          <t>T-530</t>
        </is>
      </c>
      <c r="D2222" s="349" t="inlineStr">
        <is>
          <t>PI 37</t>
        </is>
      </c>
      <c r="E2222" s="349" t="inlineStr">
        <is>
          <t>PI 36</t>
        </is>
      </c>
      <c r="F2222" s="349" t="n">
        <v>2.5</v>
      </c>
      <c r="G2222" s="349" t="inlineStr">
        <is>
          <t>200</t>
        </is>
      </c>
      <c r="H2222" s="349" t="inlineStr">
        <is>
          <t>Tubo PVC</t>
        </is>
      </c>
      <c r="I2222" s="345" t="n">
        <v>0.62</v>
      </c>
      <c r="J2222" s="349" t="n">
        <v>1.25</v>
      </c>
      <c r="K2222" s="349" t="n">
        <v>4.0212</v>
      </c>
      <c r="L2222" s="349" t="inlineStr">
        <is>
          <t>PENDENTE</t>
        </is>
      </c>
    </row>
    <row r="2223" ht="15" customHeight="1" s="290">
      <c r="A2223" s="295" t="inlineStr">
        <is>
          <t>TETEU</t>
        </is>
      </c>
      <c r="B2223" s="295" t="inlineStr">
        <is>
          <t>ESGOTO</t>
        </is>
      </c>
      <c r="C2223" s="295" t="inlineStr">
        <is>
          <t>T-531</t>
        </is>
      </c>
      <c r="D2223" s="334" t="inlineStr">
        <is>
          <t>PI 78</t>
        </is>
      </c>
      <c r="E2223" s="334" t="inlineStr">
        <is>
          <t>PI 77</t>
        </is>
      </c>
      <c r="F2223" s="334" t="n">
        <v>2.5</v>
      </c>
      <c r="G2223" s="334" t="inlineStr">
        <is>
          <t>200</t>
        </is>
      </c>
      <c r="H2223" s="334" t="inlineStr">
        <is>
          <t>Tubo PVC</t>
        </is>
      </c>
      <c r="I2223" s="340" t="n">
        <v>0.8</v>
      </c>
      <c r="J2223" s="334" t="n">
        <v>1.6</v>
      </c>
      <c r="K2223" s="334" t="n">
        <v>0.41372</v>
      </c>
      <c r="L2223" s="334" t="inlineStr">
        <is>
          <t>PENDENTE</t>
        </is>
      </c>
    </row>
    <row r="2224" ht="15" customHeight="1" s="290">
      <c r="A2224" s="296" t="inlineStr">
        <is>
          <t>TETEU</t>
        </is>
      </c>
      <c r="B2224" s="296" t="inlineStr">
        <is>
          <t>ESGOTO</t>
        </is>
      </c>
      <c r="C2224" s="296" t="inlineStr">
        <is>
          <t>T-532</t>
        </is>
      </c>
      <c r="D2224" s="349" t="inlineStr">
        <is>
          <t>PI 76</t>
        </is>
      </c>
      <c r="E2224" s="349" t="inlineStr">
        <is>
          <t>PI 77</t>
        </is>
      </c>
      <c r="F2224" s="349" t="n">
        <v>2.5</v>
      </c>
      <c r="G2224" s="349" t="inlineStr">
        <is>
          <t>200</t>
        </is>
      </c>
      <c r="H2224" s="349" t="inlineStr">
        <is>
          <t>Tubo PVC</t>
        </is>
      </c>
      <c r="I2224" s="345" t="n">
        <v>1.43</v>
      </c>
      <c r="J2224" s="349" t="n">
        <v>2.85</v>
      </c>
      <c r="K2224" s="349" t="n">
        <v>0.03112</v>
      </c>
      <c r="L2224" s="349" t="inlineStr">
        <is>
          <t>PENDENTE</t>
        </is>
      </c>
    </row>
    <row r="2225" ht="15" customHeight="1" s="290">
      <c r="A2225" s="295" t="inlineStr">
        <is>
          <t>TETEU</t>
        </is>
      </c>
      <c r="B2225" s="295" t="inlineStr">
        <is>
          <t>ESGOTO</t>
        </is>
      </c>
      <c r="C2225" s="295" t="inlineStr">
        <is>
          <t>T-533</t>
        </is>
      </c>
      <c r="D2225" s="334" t="inlineStr">
        <is>
          <t>PI 177</t>
        </is>
      </c>
      <c r="E2225" s="334" t="inlineStr">
        <is>
          <t>PI 176</t>
        </is>
      </c>
      <c r="F2225" s="334" t="n">
        <v>0.4</v>
      </c>
      <c r="G2225" s="334" t="inlineStr">
        <is>
          <t>200</t>
        </is>
      </c>
      <c r="H2225" s="334" t="inlineStr">
        <is>
          <t>Tubo PVC</t>
        </is>
      </c>
      <c r="I2225" s="340" t="n">
        <v>0.6</v>
      </c>
      <c r="J2225" s="334" t="n">
        <v>0.19</v>
      </c>
      <c r="K2225" s="334" t="n">
        <v>3.98775</v>
      </c>
      <c r="L2225" s="334" t="inlineStr">
        <is>
          <t>PENDENTE</t>
        </is>
      </c>
    </row>
    <row r="2226" ht="15" customHeight="1" s="290">
      <c r="A2226" s="296" t="inlineStr">
        <is>
          <t>TETEU</t>
        </is>
      </c>
      <c r="B2226" s="296" t="inlineStr">
        <is>
          <t>ESGOTO</t>
        </is>
      </c>
      <c r="C2226" s="296" t="inlineStr">
        <is>
          <t>T-534</t>
        </is>
      </c>
      <c r="D2226" s="349" t="inlineStr">
        <is>
          <t>PI 173</t>
        </is>
      </c>
      <c r="E2226" s="349" t="inlineStr">
        <is>
          <t>PI 172</t>
        </is>
      </c>
      <c r="F2226" s="349" t="n">
        <v>0.4</v>
      </c>
      <c r="G2226" s="349" t="inlineStr">
        <is>
          <t>200</t>
        </is>
      </c>
      <c r="H2226" s="349" t="inlineStr">
        <is>
          <t>Tubo PVC</t>
        </is>
      </c>
      <c r="I2226" s="345" t="n">
        <v>0.6</v>
      </c>
      <c r="J2226" s="349" t="n">
        <v>0.19</v>
      </c>
      <c r="K2226" s="349" t="n">
        <v>8.96125</v>
      </c>
      <c r="L2226" s="349" t="inlineStr">
        <is>
          <t>PENDENTE</t>
        </is>
      </c>
    </row>
    <row r="2227" ht="15" customHeight="1" s="290">
      <c r="A2227" s="295" t="inlineStr">
        <is>
          <t>TETEU</t>
        </is>
      </c>
      <c r="B2227" s="295" t="inlineStr">
        <is>
          <t>ESGOTO</t>
        </is>
      </c>
      <c r="C2227" s="295" t="inlineStr">
        <is>
          <t>T-535</t>
        </is>
      </c>
      <c r="D2227" s="334" t="inlineStr">
        <is>
          <t>PI 172</t>
        </is>
      </c>
      <c r="E2227" s="334" t="inlineStr">
        <is>
          <t>PI 171</t>
        </is>
      </c>
      <c r="F2227" s="334" t="n">
        <v>0.4</v>
      </c>
      <c r="G2227" s="334" t="inlineStr">
        <is>
          <t>200</t>
        </is>
      </c>
      <c r="H2227" s="334" t="inlineStr">
        <is>
          <t>Tubo PVC</t>
        </is>
      </c>
      <c r="I2227" s="340" t="n">
        <v>0.6</v>
      </c>
      <c r="J2227" s="334" t="n">
        <v>0.19</v>
      </c>
      <c r="K2227" s="334" t="n">
        <v>5.40725</v>
      </c>
      <c r="L2227" s="334" t="inlineStr">
        <is>
          <t>PENDENTE</t>
        </is>
      </c>
    </row>
    <row r="2228" ht="15" customHeight="1" s="290">
      <c r="A2228" s="296" t="inlineStr">
        <is>
          <t>TETEU</t>
        </is>
      </c>
      <c r="B2228" s="296" t="inlineStr">
        <is>
          <t>ESGOTO</t>
        </is>
      </c>
      <c r="C2228" s="296" t="inlineStr">
        <is>
          <t>T-536</t>
        </is>
      </c>
      <c r="D2228" s="349" t="inlineStr">
        <is>
          <t>PI 169</t>
        </is>
      </c>
      <c r="E2228" s="349" t="inlineStr">
        <is>
          <t>PI 168</t>
        </is>
      </c>
      <c r="F2228" s="349" t="n">
        <v>0.4</v>
      </c>
      <c r="G2228" s="349" t="inlineStr">
        <is>
          <t>200</t>
        </is>
      </c>
      <c r="H2228" s="349" t="inlineStr">
        <is>
          <t>Tubo PVC</t>
        </is>
      </c>
      <c r="I2228" s="345" t="n">
        <v>0.6</v>
      </c>
      <c r="J2228" s="349" t="n">
        <v>0.19</v>
      </c>
      <c r="K2228" s="349" t="n">
        <v>4.482</v>
      </c>
      <c r="L2228" s="349" t="inlineStr">
        <is>
          <t>PENDENTE</t>
        </is>
      </c>
    </row>
    <row r="2229" ht="15" customHeight="1" s="290">
      <c r="A2229" s="295" t="inlineStr">
        <is>
          <t>TETEU</t>
        </is>
      </c>
      <c r="B2229" s="295" t="inlineStr">
        <is>
          <t>ESGOTO</t>
        </is>
      </c>
      <c r="C2229" s="295" t="inlineStr">
        <is>
          <t>T-537</t>
        </is>
      </c>
      <c r="D2229" s="334" t="inlineStr">
        <is>
          <t>PV 25</t>
        </is>
      </c>
      <c r="E2229" s="334" t="inlineStr">
        <is>
          <t>PV 24</t>
        </is>
      </c>
      <c r="F2229" s="334" t="n">
        <v>0.4</v>
      </c>
      <c r="G2229" s="334" t="inlineStr">
        <is>
          <t>200</t>
        </is>
      </c>
      <c r="H2229" s="334" t="inlineStr">
        <is>
          <t>Tubo PVC</t>
        </is>
      </c>
      <c r="I2229" s="340" t="n">
        <v>0.6</v>
      </c>
      <c r="J2229" s="334" t="n">
        <v>0.19</v>
      </c>
      <c r="K2229" s="334" t="n">
        <v>10.4185</v>
      </c>
      <c r="L2229" s="334" t="inlineStr">
        <is>
          <t>PENDENTE</t>
        </is>
      </c>
    </row>
    <row r="2230" ht="15" customHeight="1" s="290">
      <c r="A2230" s="296" t="inlineStr">
        <is>
          <t>TETEU</t>
        </is>
      </c>
      <c r="B2230" s="296" t="inlineStr">
        <is>
          <t>ESGOTO</t>
        </is>
      </c>
      <c r="C2230" s="296" t="inlineStr">
        <is>
          <t>T-538</t>
        </is>
      </c>
      <c r="D2230" s="349" t="inlineStr">
        <is>
          <t>PV 24</t>
        </is>
      </c>
      <c r="E2230" s="349" t="inlineStr">
        <is>
          <t>PV 23</t>
        </is>
      </c>
      <c r="F2230" s="349" t="n">
        <v>0.4</v>
      </c>
      <c r="G2230" s="349" t="inlineStr">
        <is>
          <t>200</t>
        </is>
      </c>
      <c r="H2230" s="349" t="inlineStr">
        <is>
          <t>Tubo PVC</t>
        </is>
      </c>
      <c r="I2230" s="345" t="n">
        <v>0.6</v>
      </c>
      <c r="J2230" s="349" t="n">
        <v>0.19</v>
      </c>
      <c r="K2230" s="349" t="n">
        <v>1.39725</v>
      </c>
      <c r="L2230" s="349" t="inlineStr">
        <is>
          <t>PENDENTE</t>
        </is>
      </c>
    </row>
    <row r="2231" ht="15" customHeight="1" s="290">
      <c r="A2231" s="295" t="inlineStr">
        <is>
          <t>TETEU</t>
        </is>
      </c>
      <c r="B2231" s="295" t="inlineStr">
        <is>
          <t>ESGOTO</t>
        </is>
      </c>
      <c r="C2231" s="295" t="inlineStr">
        <is>
          <t>T-539</t>
        </is>
      </c>
      <c r="D2231" s="334" t="inlineStr">
        <is>
          <t>PV 22</t>
        </is>
      </c>
      <c r="E2231" s="334" t="inlineStr">
        <is>
          <t>PV 21</t>
        </is>
      </c>
      <c r="F2231" s="334" t="n">
        <v>0.4</v>
      </c>
      <c r="G2231" s="334" t="inlineStr">
        <is>
          <t>200</t>
        </is>
      </c>
      <c r="H2231" s="334" t="inlineStr">
        <is>
          <t>Tubo PVC</t>
        </is>
      </c>
      <c r="I2231" s="340" t="n">
        <v>0.38</v>
      </c>
      <c r="J2231" s="334" t="n">
        <v>0.12</v>
      </c>
      <c r="K2231" s="334" t="n">
        <v>0.08175</v>
      </c>
      <c r="L2231" s="334" t="inlineStr">
        <is>
          <t>PENDENTE</t>
        </is>
      </c>
    </row>
    <row r="2232" ht="15" customHeight="1" s="290">
      <c r="A2232" s="296" t="inlineStr">
        <is>
          <t>TETEU</t>
        </is>
      </c>
      <c r="B2232" s="296" t="inlineStr">
        <is>
          <t>ESGOTO</t>
        </is>
      </c>
      <c r="C2232" s="296" t="inlineStr">
        <is>
          <t>T-540</t>
        </is>
      </c>
      <c r="D2232" s="349" t="inlineStr">
        <is>
          <t>PV 15</t>
        </is>
      </c>
      <c r="E2232" s="349" t="inlineStr">
        <is>
          <t>PV 14</t>
        </is>
      </c>
      <c r="F2232" s="349" t="n">
        <v>0.4</v>
      </c>
      <c r="G2232" s="349" t="inlineStr">
        <is>
          <t>200</t>
        </is>
      </c>
      <c r="H2232" s="349" t="inlineStr">
        <is>
          <t>Tubo PVC</t>
        </is>
      </c>
      <c r="I2232" s="345" t="n">
        <v>0.6</v>
      </c>
      <c r="J2232" s="349" t="n">
        <v>0.19</v>
      </c>
      <c r="K2232" s="349" t="n">
        <v>3.29125</v>
      </c>
      <c r="L2232" s="349" t="inlineStr">
        <is>
          <t>PENDENTE</t>
        </is>
      </c>
    </row>
    <row r="2233" ht="15" customHeight="1" s="290">
      <c r="A2233" s="295" t="inlineStr">
        <is>
          <t>TETEU</t>
        </is>
      </c>
      <c r="B2233" s="295" t="inlineStr">
        <is>
          <t>ESGOTO</t>
        </is>
      </c>
      <c r="C2233" s="295" t="inlineStr">
        <is>
          <t>T-541</t>
        </is>
      </c>
      <c r="D2233" s="334" t="inlineStr">
        <is>
          <t>PV 13</t>
        </is>
      </c>
      <c r="E2233" s="334" t="inlineStr">
        <is>
          <t>PV 12</t>
        </is>
      </c>
      <c r="F2233" s="334" t="n">
        <v>0.4</v>
      </c>
      <c r="G2233" s="334" t="inlineStr">
        <is>
          <t>200</t>
        </is>
      </c>
      <c r="H2233" s="334" t="inlineStr">
        <is>
          <t>Tubo PVC</t>
        </is>
      </c>
      <c r="I2233" s="340" t="n">
        <v>0.5</v>
      </c>
      <c r="J2233" s="334" t="n">
        <v>0.16</v>
      </c>
      <c r="K2233" s="334" t="n">
        <v>0.052</v>
      </c>
      <c r="L2233" s="334" t="inlineStr">
        <is>
          <t>PENDENTE</t>
        </is>
      </c>
    </row>
    <row r="2234" ht="15" customHeight="1" s="290">
      <c r="A2234" s="296" t="inlineStr">
        <is>
          <t>TETEU</t>
        </is>
      </c>
      <c r="B2234" s="296" t="inlineStr">
        <is>
          <t>ESGOTO</t>
        </is>
      </c>
      <c r="C2234" s="296" t="inlineStr">
        <is>
          <t>T-542</t>
        </is>
      </c>
      <c r="D2234" s="349" t="inlineStr">
        <is>
          <t>PV 12</t>
        </is>
      </c>
      <c r="E2234" s="349" t="inlineStr">
        <is>
          <t>PV 11</t>
        </is>
      </c>
      <c r="F2234" s="349" t="n">
        <v>0.4</v>
      </c>
      <c r="G2234" s="349" t="inlineStr">
        <is>
          <t>200</t>
        </is>
      </c>
      <c r="H2234" s="349" t="inlineStr">
        <is>
          <t>Tubo PVC</t>
        </is>
      </c>
      <c r="I2234" s="345" t="n">
        <v>0.6</v>
      </c>
      <c r="J2234" s="349" t="n">
        <v>0.19</v>
      </c>
      <c r="K2234" s="349" t="n">
        <v>6.4655</v>
      </c>
      <c r="L2234" s="349" t="inlineStr">
        <is>
          <t>PENDENTE</t>
        </is>
      </c>
    </row>
    <row r="2235" ht="15" customHeight="1" s="290">
      <c r="A2235" s="295" t="inlineStr">
        <is>
          <t>TETEU</t>
        </is>
      </c>
      <c r="B2235" s="295" t="inlineStr">
        <is>
          <t>ESGOTO</t>
        </is>
      </c>
      <c r="C2235" s="295" t="inlineStr">
        <is>
          <t>T-543</t>
        </is>
      </c>
      <c r="D2235" s="334" t="inlineStr">
        <is>
          <t>PV 36</t>
        </is>
      </c>
      <c r="E2235" s="334" t="inlineStr">
        <is>
          <t>PV 37</t>
        </is>
      </c>
      <c r="F2235" s="334" t="n">
        <v>22.24</v>
      </c>
      <c r="G2235" s="334" t="inlineStr">
        <is>
          <t>300</t>
        </is>
      </c>
      <c r="H2235" s="334" t="inlineStr">
        <is>
          <t>Tubo PVC</t>
        </is>
      </c>
      <c r="I2235" s="340" t="n">
        <v>0.66</v>
      </c>
      <c r="J2235" s="334" t="n">
        <v>11.65</v>
      </c>
      <c r="K2235" s="334" t="n">
        <v>0.016749</v>
      </c>
      <c r="L2235" s="334" t="inlineStr">
        <is>
          <t>PENDENTE</t>
        </is>
      </c>
    </row>
    <row r="2236" ht="15" customHeight="1" s="290">
      <c r="A2236" s="296" t="inlineStr">
        <is>
          <t>TETEU</t>
        </is>
      </c>
      <c r="B2236" s="296" t="inlineStr">
        <is>
          <t>ESGOTO</t>
        </is>
      </c>
      <c r="C2236" s="296" t="inlineStr">
        <is>
          <t>T-544</t>
        </is>
      </c>
      <c r="D2236" s="349" t="inlineStr">
        <is>
          <t>PV 37</t>
        </is>
      </c>
      <c r="E2236" s="349" t="inlineStr">
        <is>
          <t>PV 38</t>
        </is>
      </c>
      <c r="F2236" s="349" t="n">
        <v>19.12</v>
      </c>
      <c r="G2236" s="349" t="inlineStr">
        <is>
          <t>300</t>
        </is>
      </c>
      <c r="H2236" s="349" t="inlineStr">
        <is>
          <t>Tubo PVC</t>
        </is>
      </c>
      <c r="I2236" s="345" t="n">
        <v>0.66</v>
      </c>
      <c r="J2236" s="349" t="n">
        <v>10.03</v>
      </c>
      <c r="K2236" s="349" t="n">
        <v>0.007924</v>
      </c>
      <c r="L2236" s="349" t="inlineStr">
        <is>
          <t>PENDENTE</t>
        </is>
      </c>
    </row>
    <row r="2237" ht="15" customHeight="1" s="290">
      <c r="A2237" s="295" t="inlineStr">
        <is>
          <t>TETEU</t>
        </is>
      </c>
      <c r="B2237" s="295" t="inlineStr">
        <is>
          <t>ESGOTO</t>
        </is>
      </c>
      <c r="C2237" s="295" t="inlineStr">
        <is>
          <t>T-545</t>
        </is>
      </c>
      <c r="D2237" s="334" t="inlineStr">
        <is>
          <t>PV 39</t>
        </is>
      </c>
      <c r="E2237" s="334" t="inlineStr">
        <is>
          <t>PV 36</t>
        </is>
      </c>
      <c r="F2237" s="334" t="n">
        <v>18.86</v>
      </c>
      <c r="G2237" s="334" t="inlineStr">
        <is>
          <t>300</t>
        </is>
      </c>
      <c r="H2237" s="334" t="inlineStr">
        <is>
          <t>Tubo PVC</t>
        </is>
      </c>
      <c r="I2237" s="340" t="n">
        <v>0.8100000000000001</v>
      </c>
      <c r="J2237" s="334" t="n">
        <v>12.14</v>
      </c>
      <c r="K2237" s="334" t="n">
        <v>0.04017</v>
      </c>
      <c r="L2237" s="334" t="inlineStr">
        <is>
          <t>PENDENTE</t>
        </is>
      </c>
    </row>
    <row r="2238" ht="15" customHeight="1" s="290">
      <c r="A2238" s="296" t="inlineStr">
        <is>
          <t>TETEU</t>
        </is>
      </c>
      <c r="B2238" s="296" t="inlineStr">
        <is>
          <t>ESGOTO</t>
        </is>
      </c>
      <c r="C2238" s="296" t="inlineStr">
        <is>
          <t>T-546</t>
        </is>
      </c>
      <c r="D2238" s="349" t="inlineStr">
        <is>
          <t>PV 60</t>
        </is>
      </c>
      <c r="E2238" s="349" t="inlineStr">
        <is>
          <t>PV 61</t>
        </is>
      </c>
      <c r="F2238" s="349" t="n">
        <v>2</v>
      </c>
      <c r="G2238" s="349" t="inlineStr">
        <is>
          <t>200</t>
        </is>
      </c>
      <c r="H2238" s="349" t="inlineStr">
        <is>
          <t>Tubo PVC</t>
        </is>
      </c>
      <c r="I2238" s="345" t="n">
        <v>4.35</v>
      </c>
      <c r="J2238" s="349" t="n">
        <v>6.96</v>
      </c>
      <c r="K2238" s="349" t="n">
        <v>0.01125</v>
      </c>
      <c r="L2238" s="349" t="inlineStr">
        <is>
          <t>PENDENTE</t>
        </is>
      </c>
    </row>
    <row r="2239" ht="15" customHeight="1" s="290">
      <c r="A2239" s="295" t="inlineStr">
        <is>
          <t>TETEU</t>
        </is>
      </c>
      <c r="B2239" s="295" t="inlineStr">
        <is>
          <t>ESGOTO</t>
        </is>
      </c>
      <c r="C2239" s="295" t="inlineStr">
        <is>
          <t>T-547</t>
        </is>
      </c>
      <c r="D2239" s="334" t="inlineStr">
        <is>
          <t>PV 56</t>
        </is>
      </c>
      <c r="E2239" s="334" t="inlineStr">
        <is>
          <t>PV 54</t>
        </is>
      </c>
      <c r="F2239" s="334" t="n">
        <v>2</v>
      </c>
      <c r="G2239" s="334" t="inlineStr">
        <is>
          <t>200</t>
        </is>
      </c>
      <c r="H2239" s="334" t="inlineStr">
        <is>
          <t>Tubo PVC</t>
        </is>
      </c>
      <c r="I2239" s="340" t="n">
        <v>2.83</v>
      </c>
      <c r="J2239" s="334" t="n">
        <v>4.54</v>
      </c>
      <c r="K2239" s="334" t="n">
        <v>0.02305</v>
      </c>
      <c r="L2239" s="334" t="inlineStr">
        <is>
          <t>PENDENTE</t>
        </is>
      </c>
    </row>
    <row r="2240" ht="15" customHeight="1" s="290">
      <c r="A2240" s="296" t="inlineStr">
        <is>
          <t>TETEU</t>
        </is>
      </c>
      <c r="B2240" s="296" t="inlineStr">
        <is>
          <t>ESGOTO</t>
        </is>
      </c>
      <c r="C2240" s="296" t="inlineStr">
        <is>
          <t>T-548</t>
        </is>
      </c>
      <c r="D2240" s="349" t="inlineStr">
        <is>
          <t>PI 84</t>
        </is>
      </c>
      <c r="E2240" s="349" t="inlineStr">
        <is>
          <t>PV 37</t>
        </is>
      </c>
      <c r="F2240" s="349" t="n">
        <v>3.79</v>
      </c>
      <c r="G2240" s="349" t="inlineStr">
        <is>
          <t>300</t>
        </is>
      </c>
      <c r="H2240" s="349" t="inlineStr">
        <is>
          <t>Tubo PVC</t>
        </is>
      </c>
      <c r="I2240" s="345" t="n">
        <v>0.65</v>
      </c>
      <c r="J2240" s="349" t="n">
        <v>1.97</v>
      </c>
      <c r="K2240" s="349" t="n">
        <v>0.212269</v>
      </c>
      <c r="L2240" s="349" t="inlineStr">
        <is>
          <t>PENDENTE</t>
        </is>
      </c>
    </row>
    <row r="2241" ht="15" customHeight="1" s="290">
      <c r="A2241" s="295" t="inlineStr">
        <is>
          <t>TOTAL</t>
        </is>
      </c>
      <c r="B2241" s="295" t="n"/>
      <c r="C2241" s="295" t="n"/>
      <c r="D2241" s="334" t="n"/>
      <c r="E2241" s="334" t="n"/>
      <c r="F2241" s="334" t="n">
        <v>16383.41</v>
      </c>
      <c r="G2241" s="334" t="n"/>
      <c r="H2241" s="334" t="n"/>
      <c r="I2241" s="334" t="n"/>
      <c r="J2241" s="334" t="n">
        <v>11172.93</v>
      </c>
      <c r="K2241" s="334" t="n"/>
      <c r="L2241" s="334" t="n"/>
    </row>
  </sheetData>
  <mergeCells count="1">
    <mergeCell ref="A1:L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8.xml><?xml version="1.0" encoding="utf-8"?>
<worksheet xmlns="http://schemas.openxmlformats.org/spreadsheetml/2006/main">
  <sheetPr filterMode="0">
    <tabColor rgb="FF1A3A6B"/>
    <outlinePr summaryBelow="1" summaryRight="1"/>
    <pageSetUpPr fitToPage="0"/>
  </sheetPr>
  <dimension ref="A1:K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5" customWidth="1" style="289" min="1" max="1"/>
    <col width="18" customWidth="1" style="289" min="2" max="2"/>
    <col width="10" customWidth="1" style="289" min="3" max="3"/>
  </cols>
  <sheetData>
    <row r="1" ht="27.75" customHeight="1" s="290">
      <c r="A1" s="366" t="inlineStr">
        <is>
          <t>CURVA S — Linkada PROJETO/SALDO/MATERIAIS</t>
        </is>
      </c>
      <c r="B1" s="303" t="n"/>
      <c r="C1" s="367" t="n"/>
    </row>
    <row r="3" ht="15" customHeight="1" s="290">
      <c r="A3" s="305" t="inlineStr">
        <is>
          <t>INDICADOR</t>
        </is>
      </c>
      <c r="B3" s="305" t="inlineStr">
        <is>
          <t>VALOR</t>
        </is>
      </c>
      <c r="C3" s="305" t="inlineStr">
        <is>
          <t>FONTE</t>
        </is>
      </c>
      <c r="D3" s="334" t="n"/>
      <c r="E3" s="334" t="n"/>
      <c r="F3" s="334" t="n"/>
      <c r="G3" s="334" t="n"/>
      <c r="H3" s="334" t="n"/>
      <c r="I3" s="334" t="n"/>
      <c r="J3" s="334" t="n"/>
      <c r="K3" s="334" t="n"/>
    </row>
    <row r="4" ht="15" customHeight="1" s="290">
      <c r="A4" s="306" t="inlineStr">
        <is>
          <t>Extensão Projeto</t>
        </is>
      </c>
      <c r="B4" s="319">
        <f>PROJETO!D10</f>
        <v/>
      </c>
      <c r="C4" s="310" t="inlineStr">
        <is>
          <t>auto</t>
        </is>
      </c>
      <c r="D4" s="349" t="n"/>
      <c r="E4" s="349" t="n"/>
      <c r="F4" s="349" t="n"/>
      <c r="G4" s="349" t="n"/>
      <c r="H4" s="349" t="n"/>
      <c r="I4" s="349" t="n"/>
      <c r="J4" s="349" t="n"/>
      <c r="K4" s="349" t="n"/>
    </row>
    <row r="5" ht="15" customHeight="1" s="290">
      <c r="A5" s="311" t="inlineStr">
        <is>
          <t>Executado</t>
        </is>
      </c>
      <c r="B5" s="324">
        <f>PROJETO!G10</f>
        <v/>
      </c>
      <c r="C5" s="315" t="inlineStr">
        <is>
          <t>auto</t>
        </is>
      </c>
      <c r="D5" s="334" t="n"/>
      <c r="E5" s="334" t="n"/>
      <c r="F5" s="334" t="n"/>
      <c r="G5" s="334" t="n"/>
      <c r="H5" s="334" t="n"/>
      <c r="I5" s="334" t="n"/>
      <c r="J5" s="334" t="n"/>
      <c r="K5" s="334" t="n"/>
    </row>
    <row r="6" ht="15" customHeight="1" s="290">
      <c r="A6" s="306" t="inlineStr">
        <is>
          <t>Saldo</t>
        </is>
      </c>
      <c r="B6" s="319">
        <f>SALDO!D9</f>
        <v/>
      </c>
      <c r="C6" s="382" t="inlineStr">
        <is>
          <t>auto</t>
        </is>
      </c>
      <c r="D6" s="345" t="n"/>
      <c r="E6" s="345" t="n"/>
      <c r="F6" s="345" t="n"/>
      <c r="G6" s="345" t="n"/>
      <c r="H6" s="345" t="n"/>
      <c r="I6" s="345" t="n"/>
      <c r="J6" s="345" t="n"/>
      <c r="K6" s="345" t="n"/>
    </row>
    <row r="7" ht="15" customHeight="1" s="290">
      <c r="A7" s="311" t="inlineStr">
        <is>
          <t>% Global</t>
        </is>
      </c>
      <c r="B7" s="371">
        <f>IF(PROJETO!D10&gt;0,PROJETO!G10/PROJETO!D10,0)</f>
        <v/>
      </c>
      <c r="C7" s="383" t="inlineStr">
        <is>
          <t>auto</t>
        </is>
      </c>
      <c r="D7" s="340" t="n"/>
      <c r="E7" s="340" t="n"/>
      <c r="F7" s="340" t="n"/>
      <c r="G7" s="340" t="n"/>
      <c r="H7" s="340" t="n"/>
      <c r="I7" s="340" t="n"/>
      <c r="J7" s="340" t="n"/>
      <c r="K7" s="340" t="n"/>
    </row>
    <row r="8" ht="15" customHeight="1" s="290">
      <c r="A8" s="306" t="inlineStr">
        <is>
          <t>% Água</t>
        </is>
      </c>
      <c r="B8" s="369">
        <f>IF(PROJETO!B10&gt;0,PROJETO!E10/PROJETO!B10,0)</f>
        <v/>
      </c>
      <c r="C8" s="382" t="inlineStr">
        <is>
          <t>auto</t>
        </is>
      </c>
      <c r="D8" s="345" t="n"/>
      <c r="E8" s="345" t="n"/>
      <c r="F8" s="345" t="n"/>
      <c r="G8" s="345" t="n"/>
      <c r="H8" s="345" t="n"/>
      <c r="I8" s="345" t="n"/>
      <c r="J8" s="345" t="n"/>
      <c r="K8" s="345" t="n"/>
    </row>
    <row r="9" ht="15" customHeight="1" s="290">
      <c r="A9" s="311" t="inlineStr">
        <is>
          <t>% Esgoto</t>
        </is>
      </c>
      <c r="B9" s="371">
        <f>IF(PROJETO!C10&gt;0,PROJETO!F10/PROJETO!C10,0)</f>
        <v/>
      </c>
      <c r="C9" s="383" t="inlineStr">
        <is>
          <t>auto</t>
        </is>
      </c>
      <c r="D9" s="340" t="n"/>
      <c r="E9" s="340" t="n"/>
      <c r="F9" s="340" t="n"/>
      <c r="G9" s="340" t="n"/>
      <c r="H9" s="340" t="n"/>
      <c r="I9" s="340" t="n"/>
      <c r="J9" s="340" t="n"/>
      <c r="K9" s="340" t="n"/>
    </row>
    <row r="10" ht="15" customHeight="1" s="290">
      <c r="A10" s="306" t="inlineStr">
        <is>
          <t>Custo Executado</t>
        </is>
      </c>
      <c r="B10" s="378">
        <f>PROJETO!G10*910</f>
        <v/>
      </c>
      <c r="C10" s="382" t="inlineStr">
        <is>
          <t>auto</t>
        </is>
      </c>
      <c r="D10" s="345" t="n"/>
      <c r="E10" s="345" t="n"/>
      <c r="F10" s="345" t="n"/>
      <c r="G10" s="345" t="n"/>
      <c r="H10" s="345" t="n"/>
      <c r="I10" s="345" t="n"/>
      <c r="J10" s="345" t="n"/>
      <c r="K10" s="345" t="n"/>
    </row>
    <row r="11" ht="15" customHeight="1" s="290">
      <c r="A11" s="311" t="inlineStr">
        <is>
          <t>Custo Saldo</t>
        </is>
      </c>
      <c r="B11" s="381">
        <f>SALDO!D9*910</f>
        <v/>
      </c>
      <c r="C11" s="383" t="inlineStr">
        <is>
          <t>auto</t>
        </is>
      </c>
      <c r="D11" s="340" t="n"/>
      <c r="E11" s="340" t="n"/>
      <c r="F11" s="340" t="n"/>
      <c r="G11" s="340" t="n"/>
      <c r="H11" s="340" t="n"/>
      <c r="I11" s="340" t="n"/>
      <c r="J11" s="340" t="n"/>
      <c r="K11" s="340" t="n"/>
    </row>
    <row r="12" ht="15" customHeight="1" s="290">
      <c r="A12" s="306" t="inlineStr">
        <is>
          <t>Total Compras</t>
        </is>
      </c>
      <c r="B12" s="378">
        <f>MATERIAIS!I37</f>
        <v/>
      </c>
      <c r="C12" s="382" t="inlineStr">
        <is>
          <t>auto</t>
        </is>
      </c>
      <c r="D12" s="345" t="n"/>
      <c r="E12" s="345" t="n"/>
      <c r="F12" s="345" t="n"/>
      <c r="G12" s="345" t="n"/>
      <c r="H12" s="345" t="n"/>
      <c r="I12" s="345" t="n"/>
      <c r="J12" s="345" t="n"/>
      <c r="K12" s="345" t="n"/>
    </row>
    <row r="13" ht="15" customHeight="1" s="290">
      <c r="A13" s="311" t="inlineStr">
        <is>
          <t>Pedido Mensal</t>
        </is>
      </c>
      <c r="B13" s="381">
        <f>PEDIDO_URGENTE!E19</f>
        <v/>
      </c>
      <c r="C13" s="383" t="inlineStr">
        <is>
          <t>auto</t>
        </is>
      </c>
      <c r="D13" s="340" t="n"/>
      <c r="E13" s="340" t="n"/>
      <c r="F13" s="340" t="n"/>
      <c r="G13" s="340" t="n"/>
      <c r="H13" s="340" t="n"/>
      <c r="I13" s="340" t="n"/>
      <c r="J13" s="340" t="n"/>
      <c r="K13" s="340" t="n"/>
    </row>
    <row r="14" ht="15" customHeight="1" s="290">
      <c r="A14" s="296" t="n"/>
      <c r="B14" s="345" t="n"/>
      <c r="C14" s="345" t="n"/>
      <c r="D14" s="345" t="n"/>
      <c r="E14" s="345" t="n"/>
      <c r="F14" s="345" t="n"/>
      <c r="G14" s="345" t="n"/>
      <c r="H14" s="345" t="n"/>
      <c r="I14" s="345" t="n"/>
      <c r="J14" s="345" t="n"/>
      <c r="K14" s="345" t="n"/>
    </row>
    <row r="15" ht="15" customHeight="1" s="290">
      <c r="A15" s="295" t="n"/>
      <c r="B15" s="340" t="n"/>
      <c r="C15" s="340" t="n"/>
      <c r="D15" s="340" t="n"/>
      <c r="E15" s="340" t="n"/>
      <c r="F15" s="340" t="n"/>
      <c r="G15" s="340" t="n"/>
      <c r="H15" s="340" t="n"/>
      <c r="I15" s="340" t="n"/>
      <c r="J15" s="340" t="n"/>
      <c r="K15" s="340" t="n"/>
    </row>
    <row r="16" ht="15" customHeight="1" s="290">
      <c r="A16" s="296" t="n"/>
      <c r="B16" s="345" t="n"/>
      <c r="C16" s="345" t="n"/>
      <c r="D16" s="345" t="n"/>
      <c r="E16" s="345" t="n"/>
      <c r="F16" s="345" t="n"/>
      <c r="G16" s="345" t="n"/>
      <c r="H16" s="345" t="n"/>
      <c r="I16" s="345" t="n"/>
      <c r="J16" s="345" t="n"/>
      <c r="K16" s="345" t="n"/>
    </row>
  </sheetData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9.xml><?xml version="1.0" encoding="utf-8"?>
<worksheet xmlns="http://schemas.openxmlformats.org/spreadsheetml/2006/main">
  <sheetPr filterMode="0">
    <tabColor rgb="FF1A6B3A"/>
    <outlinePr summaryBelow="1" summaryRight="1"/>
    <pageSetUpPr fitToPage="0"/>
  </sheetPr>
  <dimension ref="A1:M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6" customWidth="1" style="289" min="1" max="1"/>
    <col width="12" customWidth="1" style="289" min="2" max="2"/>
    <col width="8" customWidth="1" style="289" min="3" max="3"/>
    <col width="12" customWidth="1" style="289" min="4" max="4"/>
    <col width="15" customWidth="1" style="289" min="5" max="6"/>
    <col width="7" customWidth="1" style="289" min="7" max="7"/>
    <col width="10" customWidth="1" style="289" min="8" max="8"/>
  </cols>
  <sheetData>
    <row r="1" ht="27.75" customHeight="1" s="290">
      <c r="A1" s="366" t="inlineStr">
        <is>
          <t>MEDIÇÃO MENSAL — Linkado ao PROJETO/SALDO</t>
        </is>
      </c>
      <c r="B1" s="303" t="n"/>
      <c r="C1" s="303" t="n"/>
      <c r="D1" s="303" t="n"/>
      <c r="E1" s="303" t="n"/>
      <c r="F1" s="303" t="n"/>
      <c r="G1" s="303" t="n"/>
      <c r="H1" s="367" t="n"/>
    </row>
    <row r="3" ht="15" customHeight="1" s="290">
      <c r="A3" s="305" t="inlineStr">
        <is>
          <t>NÚCLEO</t>
        </is>
      </c>
      <c r="B3" s="305" t="inlineStr">
        <is>
          <t>EXEC TOTAL</t>
        </is>
      </c>
      <c r="C3" s="305" t="inlineStr">
        <is>
          <t>MESES</t>
        </is>
      </c>
      <c r="D3" s="305" t="inlineStr">
        <is>
          <t>m/MÊS</t>
        </is>
      </c>
      <c r="E3" s="305" t="inlineStr">
        <is>
          <t>FAT MENSAL</t>
        </is>
      </c>
      <c r="F3" s="305" t="inlineStr">
        <is>
          <t>FAT SALDO</t>
        </is>
      </c>
      <c r="G3" s="305" t="inlineStr">
        <is>
          <t>EQ</t>
        </is>
      </c>
      <c r="H3" s="305" t="inlineStr">
        <is>
          <t>PESSOAS</t>
        </is>
      </c>
      <c r="I3" s="334" t="n"/>
      <c r="J3" s="334" t="n"/>
      <c r="K3" s="334" t="n"/>
      <c r="L3" s="334" t="n"/>
      <c r="M3" s="334" t="n"/>
    </row>
    <row r="4" ht="15" customHeight="1" s="290">
      <c r="A4" s="306">
        <f>PROJETO!A5</f>
        <v/>
      </c>
      <c r="B4" s="368">
        <f>PROJETO!G5</f>
        <v/>
      </c>
      <c r="C4" s="321">
        <f>PROJETO!H5</f>
        <v/>
      </c>
      <c r="D4" s="322">
        <f>IF(C4&gt;0,B4/C4,0)</f>
        <v/>
      </c>
      <c r="E4" s="319">
        <f>D4*910</f>
        <v/>
      </c>
      <c r="F4" s="378">
        <f>SALDO!D4*910</f>
        <v/>
      </c>
      <c r="G4" s="321">
        <f>PROJETO!I5</f>
        <v/>
      </c>
      <c r="H4" s="321">
        <f>G4*6</f>
        <v/>
      </c>
      <c r="I4" s="349" t="n"/>
      <c r="J4" s="349" t="n"/>
      <c r="K4" s="349" t="n"/>
      <c r="L4" s="349" t="n"/>
      <c r="M4" s="349" t="n"/>
    </row>
    <row r="5" ht="15" customHeight="1" s="290">
      <c r="A5" s="311">
        <f>PROJETO!A6</f>
        <v/>
      </c>
      <c r="B5" s="370">
        <f>PROJETO!G6</f>
        <v/>
      </c>
      <c r="C5" s="326">
        <f>PROJETO!H6</f>
        <v/>
      </c>
      <c r="D5" s="327">
        <f>IF(C5&gt;0,B5/C5,0)</f>
        <v/>
      </c>
      <c r="E5" s="324">
        <f>D5*910</f>
        <v/>
      </c>
      <c r="F5" s="381">
        <f>SALDO!D5*910</f>
        <v/>
      </c>
      <c r="G5" s="326">
        <f>PROJETO!I6</f>
        <v/>
      </c>
      <c r="H5" s="326">
        <f>G5*6</f>
        <v/>
      </c>
      <c r="I5" s="334" t="n"/>
      <c r="J5" s="334" t="n"/>
      <c r="K5" s="334" t="n"/>
      <c r="L5" s="334" t="n"/>
      <c r="M5" s="334" t="n"/>
    </row>
    <row r="6" ht="15" customHeight="1" s="290">
      <c r="A6" s="306">
        <f>PROJETO!A7</f>
        <v/>
      </c>
      <c r="B6" s="368">
        <f>PROJETO!G7</f>
        <v/>
      </c>
      <c r="C6" s="373">
        <f>PROJETO!H7</f>
        <v/>
      </c>
      <c r="D6" s="322">
        <f>IF(C6&gt;0,B6/C6,0)</f>
        <v/>
      </c>
      <c r="E6" s="319">
        <f>D6*910</f>
        <v/>
      </c>
      <c r="F6" s="378">
        <f>SALDO!D6*910</f>
        <v/>
      </c>
      <c r="G6" s="373">
        <f>PROJETO!I7</f>
        <v/>
      </c>
      <c r="H6" s="373">
        <f>G6*6</f>
        <v/>
      </c>
      <c r="I6" s="345" t="n"/>
      <c r="J6" s="345" t="n"/>
      <c r="K6" s="345" t="n"/>
      <c r="L6" s="345" t="n"/>
      <c r="M6" s="345" t="n"/>
    </row>
    <row r="7" ht="15" customHeight="1" s="290">
      <c r="A7" s="311">
        <f>PROJETO!A8</f>
        <v/>
      </c>
      <c r="B7" s="370">
        <f>PROJETO!G8</f>
        <v/>
      </c>
      <c r="C7" s="374">
        <f>PROJETO!H8</f>
        <v/>
      </c>
      <c r="D7" s="327">
        <f>IF(C7&gt;0,B7/C7,0)</f>
        <v/>
      </c>
      <c r="E7" s="324">
        <f>D7*910</f>
        <v/>
      </c>
      <c r="F7" s="381">
        <f>SALDO!D7*910</f>
        <v/>
      </c>
      <c r="G7" s="374">
        <f>PROJETO!I8</f>
        <v/>
      </c>
      <c r="H7" s="374">
        <f>G7*6</f>
        <v/>
      </c>
      <c r="I7" s="340" t="n"/>
      <c r="J7" s="340" t="n"/>
      <c r="K7" s="340" t="n"/>
      <c r="L7" s="340" t="n"/>
      <c r="M7" s="340" t="n"/>
    </row>
    <row r="8" ht="15" customHeight="1" s="290">
      <c r="A8" s="306">
        <f>PROJETO!A9</f>
        <v/>
      </c>
      <c r="B8" s="368">
        <f>PROJETO!G9</f>
        <v/>
      </c>
      <c r="C8" s="373">
        <f>PROJETO!H9</f>
        <v/>
      </c>
      <c r="D8" s="322">
        <f>IF(C8&gt;0,B8/C8,0)</f>
        <v/>
      </c>
      <c r="E8" s="319">
        <f>D8*910</f>
        <v/>
      </c>
      <c r="F8" s="378">
        <f>SALDO!D8*910</f>
        <v/>
      </c>
      <c r="G8" s="373">
        <f>PROJETO!I9</f>
        <v/>
      </c>
      <c r="H8" s="373">
        <f>G8*6</f>
        <v/>
      </c>
      <c r="I8" s="345" t="n"/>
      <c r="J8" s="345" t="n"/>
      <c r="K8" s="345" t="n"/>
      <c r="L8" s="345" t="n"/>
      <c r="M8" s="345" t="n"/>
    </row>
    <row r="9" ht="15" customHeight="1" s="290">
      <c r="A9" s="316" t="inlineStr">
        <is>
          <t>TOTAL</t>
        </is>
      </c>
      <c r="B9" s="329">
        <f>SUM(B4:B8)</f>
        <v/>
      </c>
      <c r="C9" s="375" t="n"/>
      <c r="D9" s="329">
        <f>IF(C9&gt;0,B9/C9,0)</f>
        <v/>
      </c>
      <c r="E9" s="329">
        <f>D9*910</f>
        <v/>
      </c>
      <c r="F9" s="384">
        <f>SUM(F4:F8)</f>
        <v/>
      </c>
      <c r="G9" s="329">
        <f>SUM(G4:G8)</f>
        <v/>
      </c>
      <c r="H9" s="329">
        <f>SUM(H4:H8)</f>
        <v/>
      </c>
      <c r="I9" s="340" t="n"/>
      <c r="J9" s="340" t="n"/>
      <c r="K9" s="340" t="n"/>
      <c r="L9" s="340" t="n"/>
      <c r="M9" s="340" t="n"/>
    </row>
    <row r="10" ht="15" customHeight="1" s="290">
      <c r="A10" s="296" t="n"/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</row>
    <row r="11" ht="15" customHeight="1" s="290">
      <c r="A11" s="295" t="n"/>
      <c r="B11" s="340" t="n"/>
      <c r="C11" s="340" t="n"/>
      <c r="D11" s="340" t="n"/>
      <c r="E11" s="340" t="n"/>
      <c r="F11" s="340" t="n"/>
      <c r="G11" s="340" t="n"/>
      <c r="H11" s="340" t="n"/>
      <c r="I11" s="340" t="n"/>
      <c r="J11" s="340" t="n"/>
      <c r="K11" s="340" t="n"/>
      <c r="L11" s="340" t="n"/>
      <c r="M11" s="340" t="n"/>
    </row>
    <row r="12" ht="15" customHeight="1" s="290">
      <c r="A12" s="296" t="n"/>
      <c r="B12" s="345" t="n"/>
      <c r="C12" s="345" t="n"/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</row>
    <row r="13" ht="15" customHeight="1" s="290">
      <c r="A13" s="295" t="n"/>
      <c r="B13" s="340" t="n"/>
      <c r="C13" s="340" t="n"/>
      <c r="D13" s="340" t="n"/>
      <c r="E13" s="340" t="n"/>
      <c r="F13" s="340" t="n"/>
      <c r="G13" s="340" t="n"/>
      <c r="H13" s="340" t="n"/>
      <c r="I13" s="340" t="n"/>
      <c r="J13" s="340" t="n"/>
      <c r="K13" s="340" t="n"/>
      <c r="L13" s="340" t="n"/>
      <c r="M13" s="340" t="n"/>
    </row>
    <row r="14" ht="15" customHeight="1" s="290">
      <c r="A14" s="296" t="n"/>
      <c r="B14" s="345" t="n"/>
      <c r="C14" s="345" t="n"/>
      <c r="D14" s="345" t="n"/>
      <c r="E14" s="345" t="n"/>
      <c r="F14" s="345" t="n"/>
      <c r="G14" s="345" t="n"/>
      <c r="H14" s="345" t="n"/>
      <c r="I14" s="345" t="n"/>
      <c r="J14" s="345" t="n"/>
      <c r="K14" s="345" t="n"/>
      <c r="L14" s="345" t="n"/>
      <c r="M14" s="345" t="n"/>
    </row>
    <row r="15" ht="15" customHeight="1" s="290">
      <c r="A15" s="295" t="n"/>
      <c r="B15" s="340" t="n"/>
      <c r="C15" s="340" t="n"/>
      <c r="D15" s="340" t="n"/>
      <c r="E15" s="340" t="n"/>
      <c r="F15" s="340" t="n"/>
      <c r="G15" s="340" t="n"/>
      <c r="H15" s="340" t="n"/>
      <c r="I15" s="340" t="n"/>
      <c r="J15" s="340" t="n"/>
      <c r="K15" s="340" t="n"/>
      <c r="L15" s="340" t="n"/>
      <c r="M15" s="340" t="n"/>
    </row>
    <row r="16" ht="15" customHeight="1" s="290">
      <c r="A16" s="296" t="n"/>
      <c r="B16" s="345" t="n"/>
      <c r="C16" s="345" t="n"/>
      <c r="D16" s="345" t="n"/>
      <c r="E16" s="345" t="n"/>
      <c r="F16" s="345" t="n"/>
      <c r="G16" s="345" t="n"/>
      <c r="H16" s="345" t="n"/>
      <c r="I16" s="345" t="n"/>
      <c r="J16" s="345" t="n"/>
      <c r="K16" s="345" t="n"/>
      <c r="L16" s="345" t="n"/>
      <c r="M16" s="345" t="n"/>
    </row>
    <row r="17" ht="15" customHeight="1" s="290">
      <c r="A17" s="295" t="n"/>
      <c r="B17" s="340" t="n"/>
      <c r="C17" s="340" t="n"/>
      <c r="D17" s="340" t="n"/>
      <c r="E17" s="340" t="n"/>
      <c r="F17" s="340" t="n"/>
      <c r="G17" s="340" t="n"/>
      <c r="H17" s="340" t="n"/>
      <c r="I17" s="340" t="n"/>
      <c r="J17" s="340" t="n"/>
      <c r="K17" s="340" t="n"/>
      <c r="L17" s="340" t="n"/>
      <c r="M17" s="340" t="n"/>
    </row>
    <row r="18" ht="15" customHeight="1" s="290">
      <c r="A18" s="296" t="n"/>
      <c r="B18" s="345" t="n"/>
      <c r="C18" s="345" t="n"/>
      <c r="D18" s="345" t="n"/>
      <c r="E18" s="345" t="n"/>
      <c r="F18" s="345" t="n"/>
      <c r="G18" s="345" t="n"/>
      <c r="H18" s="345" t="n"/>
      <c r="I18" s="345" t="n"/>
      <c r="J18" s="345" t="n"/>
      <c r="K18" s="345" t="n"/>
      <c r="L18" s="345" t="n"/>
      <c r="M18" s="345" t="n"/>
    </row>
    <row r="19" ht="15" customHeight="1" s="290">
      <c r="A19" s="295" t="n"/>
      <c r="B19" s="334" t="n"/>
      <c r="C19" s="340" t="n"/>
      <c r="D19" s="340" t="n"/>
      <c r="E19" s="340" t="n"/>
      <c r="F19" s="340" t="n"/>
      <c r="G19" s="340" t="n"/>
      <c r="H19" s="340" t="n"/>
      <c r="I19" s="340" t="n"/>
      <c r="J19" s="340" t="n"/>
      <c r="K19" s="340" t="n"/>
      <c r="L19" s="340" t="n"/>
      <c r="M19" s="334" t="n"/>
    </row>
    <row r="20" ht="15" customHeight="1" s="290">
      <c r="A20" s="296" t="n"/>
      <c r="B20" s="349" t="n"/>
      <c r="C20" s="345" t="n"/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9" t="n"/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0.xml><?xml version="1.0" encoding="utf-8"?>
<worksheet xmlns="http://schemas.openxmlformats.org/spreadsheetml/2006/main">
  <sheetPr filterMode="0">
    <tabColor rgb="FF1A3A3A"/>
    <outlinePr summaryBelow="1" summaryRight="1"/>
    <pageSetUpPr fitToPage="0"/>
  </sheetPr>
  <dimension ref="A1:O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2" customWidth="1" style="289" min="1" max="1"/>
    <col width="12" customWidth="1" style="289" min="2" max="2"/>
    <col width="8" customWidth="1" style="289" min="3" max="3"/>
    <col width="10" customWidth="1" style="289" min="4" max="8"/>
  </cols>
  <sheetData>
    <row r="1" ht="27.75" customHeight="1" s="290">
      <c r="A1" s="366" t="inlineStr">
        <is>
          <t>CRONO COMPRAS — Linkado a MATERIAIS</t>
        </is>
      </c>
      <c r="B1" s="303" t="n"/>
      <c r="C1" s="303" t="n"/>
      <c r="D1" s="303" t="n"/>
      <c r="E1" s="303" t="n"/>
      <c r="F1" s="303" t="n"/>
      <c r="G1" s="303" t="n"/>
      <c r="H1" s="367" t="n"/>
    </row>
    <row r="3" ht="15" customHeight="1" s="290">
      <c r="A3" s="305" t="inlineStr">
        <is>
          <t>MATERIAL</t>
        </is>
      </c>
      <c r="B3" s="305" t="inlineStr">
        <is>
          <t>TOTAL</t>
        </is>
      </c>
      <c r="C3" s="305" t="inlineStr">
        <is>
          <t>LEAD</t>
        </is>
      </c>
      <c r="D3" s="305" t="inlineStr">
        <is>
          <t>Abr/26</t>
        </is>
      </c>
      <c r="E3" s="305" t="inlineStr">
        <is>
          <t>Mai/26</t>
        </is>
      </c>
      <c r="F3" s="305" t="inlineStr">
        <is>
          <t>Jun/26</t>
        </is>
      </c>
      <c r="G3" s="305" t="inlineStr">
        <is>
          <t>Jul/26</t>
        </is>
      </c>
      <c r="H3" s="305" t="inlineStr">
        <is>
          <t>Ago/26</t>
        </is>
      </c>
      <c r="I3" s="334" t="n"/>
      <c r="J3" s="334" t="n"/>
      <c r="K3" s="334" t="n"/>
      <c r="L3" s="334" t="n"/>
      <c r="M3" s="334" t="n"/>
      <c r="N3" s="334" t="n"/>
      <c r="O3" s="334" t="n"/>
    </row>
    <row r="4" ht="15" customHeight="1" s="290">
      <c r="A4" s="306">
        <f>MATERIAIS!A23</f>
        <v/>
      </c>
      <c r="B4" s="319">
        <f>MATERIAIS!H23</f>
        <v/>
      </c>
      <c r="C4" s="321">
        <f>MATERIAIS!F5</f>
        <v/>
      </c>
      <c r="D4" s="322">
        <f>B4/5</f>
        <v/>
      </c>
      <c r="E4" s="322">
        <f>B4/5</f>
        <v/>
      </c>
      <c r="F4" s="322">
        <f>B4/5</f>
        <v/>
      </c>
      <c r="G4" s="322">
        <f>B4/5</f>
        <v/>
      </c>
      <c r="H4" s="322">
        <f>B4/5</f>
        <v/>
      </c>
      <c r="I4" s="349" t="n"/>
      <c r="J4" s="349" t="n"/>
      <c r="K4" s="349" t="n"/>
      <c r="L4" s="349" t="n"/>
      <c r="M4" s="349" t="n"/>
      <c r="N4" s="349" t="n"/>
      <c r="O4" s="349" t="n"/>
    </row>
    <row r="5" ht="15" customHeight="1" s="290">
      <c r="A5" s="311">
        <f>MATERIAIS!A24</f>
        <v/>
      </c>
      <c r="B5" s="324">
        <f>MATERIAIS!H24</f>
        <v/>
      </c>
      <c r="C5" s="326">
        <f>MATERIAIS!F6</f>
        <v/>
      </c>
      <c r="D5" s="327">
        <f>B5/5</f>
        <v/>
      </c>
      <c r="E5" s="327">
        <f>B5/5</f>
        <v/>
      </c>
      <c r="F5" s="327">
        <f>B5/5</f>
        <v/>
      </c>
      <c r="G5" s="327">
        <f>B5/5</f>
        <v/>
      </c>
      <c r="H5" s="327">
        <f>B5/5</f>
        <v/>
      </c>
      <c r="I5" s="334" t="n"/>
      <c r="J5" s="334" t="n"/>
      <c r="K5" s="334" t="n"/>
      <c r="L5" s="334" t="n"/>
      <c r="M5" s="334" t="n"/>
      <c r="N5" s="334" t="n"/>
      <c r="O5" s="334" t="n"/>
    </row>
    <row r="6" ht="15" customHeight="1" s="290">
      <c r="A6" s="306">
        <f>MATERIAIS!A25</f>
        <v/>
      </c>
      <c r="B6" s="319">
        <f>MATERIAIS!H25</f>
        <v/>
      </c>
      <c r="C6" s="321">
        <f>MATERIAIS!F7</f>
        <v/>
      </c>
      <c r="D6" s="322">
        <f>B6/5</f>
        <v/>
      </c>
      <c r="E6" s="322">
        <f>B6/5</f>
        <v/>
      </c>
      <c r="F6" s="322">
        <f>B6/5</f>
        <v/>
      </c>
      <c r="G6" s="322">
        <f>B6/5</f>
        <v/>
      </c>
      <c r="H6" s="322">
        <f>B6/5</f>
        <v/>
      </c>
      <c r="I6" s="349" t="n"/>
      <c r="J6" s="349" t="n"/>
      <c r="K6" s="349" t="n"/>
      <c r="L6" s="349" t="n"/>
      <c r="M6" s="349" t="n"/>
      <c r="N6" s="349" t="n"/>
      <c r="O6" s="349" t="n"/>
    </row>
    <row r="7" ht="15" customHeight="1" s="290">
      <c r="A7" s="311">
        <f>MATERIAIS!A26</f>
        <v/>
      </c>
      <c r="B7" s="324">
        <f>MATERIAIS!H26</f>
        <v/>
      </c>
      <c r="C7" s="374">
        <f>MATERIAIS!F8</f>
        <v/>
      </c>
      <c r="D7" s="327">
        <f>B7/5</f>
        <v/>
      </c>
      <c r="E7" s="327">
        <f>B7/5</f>
        <v/>
      </c>
      <c r="F7" s="327">
        <f>B7/5</f>
        <v/>
      </c>
      <c r="G7" s="327">
        <f>B7/5</f>
        <v/>
      </c>
      <c r="H7" s="327">
        <f>B7/5</f>
        <v/>
      </c>
      <c r="I7" s="340" t="n"/>
      <c r="J7" s="340" t="n"/>
      <c r="K7" s="340" t="n"/>
      <c r="L7" s="340" t="n"/>
      <c r="M7" s="340" t="n"/>
      <c r="N7" s="340" t="n"/>
      <c r="O7" s="340" t="n"/>
    </row>
    <row r="8" ht="15" customHeight="1" s="290">
      <c r="A8" s="306">
        <f>MATERIAIS!A27</f>
        <v/>
      </c>
      <c r="B8" s="319">
        <f>MATERIAIS!H27</f>
        <v/>
      </c>
      <c r="C8" s="373">
        <f>MATERIAIS!F9</f>
        <v/>
      </c>
      <c r="D8" s="322">
        <f>B8/5</f>
        <v/>
      </c>
      <c r="E8" s="322">
        <f>B8/5</f>
        <v/>
      </c>
      <c r="F8" s="322">
        <f>B8/5</f>
        <v/>
      </c>
      <c r="G8" s="322">
        <f>B8/5</f>
        <v/>
      </c>
      <c r="H8" s="322">
        <f>B8/5</f>
        <v/>
      </c>
      <c r="I8" s="345" t="n"/>
      <c r="J8" s="345" t="n"/>
      <c r="K8" s="345" t="n"/>
      <c r="L8" s="345" t="n"/>
      <c r="M8" s="345" t="n"/>
      <c r="N8" s="345" t="n"/>
      <c r="O8" s="345" t="n"/>
    </row>
    <row r="9" ht="15" customHeight="1" s="290">
      <c r="A9" s="311">
        <f>MATERIAIS!A28</f>
        <v/>
      </c>
      <c r="B9" s="324">
        <f>MATERIAIS!H28</f>
        <v/>
      </c>
      <c r="C9" s="374">
        <f>MATERIAIS!F10</f>
        <v/>
      </c>
      <c r="D9" s="327">
        <f>B9/5</f>
        <v/>
      </c>
      <c r="E9" s="327">
        <f>B9/5</f>
        <v/>
      </c>
      <c r="F9" s="327">
        <f>B9/5</f>
        <v/>
      </c>
      <c r="G9" s="327">
        <f>B9/5</f>
        <v/>
      </c>
      <c r="H9" s="327">
        <f>B9/5</f>
        <v/>
      </c>
      <c r="I9" s="340" t="n"/>
      <c r="J9" s="340" t="n"/>
      <c r="K9" s="340" t="n"/>
      <c r="L9" s="340" t="n"/>
      <c r="M9" s="340" t="n"/>
      <c r="N9" s="340" t="n"/>
      <c r="O9" s="340" t="n"/>
    </row>
    <row r="10" ht="15" customHeight="1" s="290">
      <c r="A10" s="306">
        <f>MATERIAIS!A29</f>
        <v/>
      </c>
      <c r="B10" s="319">
        <f>MATERIAIS!H29</f>
        <v/>
      </c>
      <c r="C10" s="373">
        <f>MATERIAIS!F11</f>
        <v/>
      </c>
      <c r="D10" s="322">
        <f>B10/5</f>
        <v/>
      </c>
      <c r="E10" s="322">
        <f>B10/5</f>
        <v/>
      </c>
      <c r="F10" s="322">
        <f>B10/5</f>
        <v/>
      </c>
      <c r="G10" s="322">
        <f>B10/5</f>
        <v/>
      </c>
      <c r="H10" s="322">
        <f>B10/5</f>
        <v/>
      </c>
      <c r="I10" s="345" t="n"/>
      <c r="J10" s="345" t="n"/>
      <c r="K10" s="345" t="n"/>
      <c r="L10" s="345" t="n"/>
      <c r="M10" s="345" t="n"/>
      <c r="N10" s="345" t="n"/>
      <c r="O10" s="345" t="n"/>
    </row>
    <row r="11" ht="15" customHeight="1" s="290">
      <c r="A11" s="311">
        <f>MATERIAIS!A30</f>
        <v/>
      </c>
      <c r="B11" s="324">
        <f>MATERIAIS!H30</f>
        <v/>
      </c>
      <c r="C11" s="374">
        <f>MATERIAIS!F12</f>
        <v/>
      </c>
      <c r="D11" s="327">
        <f>B11/5</f>
        <v/>
      </c>
      <c r="E11" s="327">
        <f>B11/5</f>
        <v/>
      </c>
      <c r="F11" s="327">
        <f>B11/5</f>
        <v/>
      </c>
      <c r="G11" s="327">
        <f>B11/5</f>
        <v/>
      </c>
      <c r="H11" s="327">
        <f>B11/5</f>
        <v/>
      </c>
      <c r="I11" s="340" t="n"/>
      <c r="J11" s="340" t="n"/>
      <c r="K11" s="340" t="n"/>
      <c r="L11" s="340" t="n"/>
      <c r="M11" s="340" t="n"/>
      <c r="N11" s="340" t="n"/>
      <c r="O11" s="340" t="n"/>
    </row>
    <row r="12" ht="15" customHeight="1" s="290">
      <c r="A12" s="306">
        <f>MATERIAIS!A31</f>
        <v/>
      </c>
      <c r="B12" s="319">
        <f>MATERIAIS!H31</f>
        <v/>
      </c>
      <c r="C12" s="373">
        <f>MATERIAIS!F13</f>
        <v/>
      </c>
      <c r="D12" s="322">
        <f>B12/5</f>
        <v/>
      </c>
      <c r="E12" s="322">
        <f>B12/5</f>
        <v/>
      </c>
      <c r="F12" s="322">
        <f>B12/5</f>
        <v/>
      </c>
      <c r="G12" s="322">
        <f>B12/5</f>
        <v/>
      </c>
      <c r="H12" s="322">
        <f>B12/5</f>
        <v/>
      </c>
      <c r="I12" s="345" t="n"/>
      <c r="J12" s="345" t="n"/>
      <c r="K12" s="345" t="n"/>
      <c r="L12" s="345" t="n"/>
      <c r="M12" s="345" t="n"/>
      <c r="N12" s="345" t="n"/>
      <c r="O12" s="345" t="n"/>
    </row>
    <row r="13" ht="15" customHeight="1" s="290">
      <c r="A13" s="311">
        <f>MATERIAIS!A32</f>
        <v/>
      </c>
      <c r="B13" s="324">
        <f>MATERIAIS!H32</f>
        <v/>
      </c>
      <c r="C13" s="374">
        <f>MATERIAIS!F14</f>
        <v/>
      </c>
      <c r="D13" s="327">
        <f>B13/5</f>
        <v/>
      </c>
      <c r="E13" s="327">
        <f>B13/5</f>
        <v/>
      </c>
      <c r="F13" s="327">
        <f>B13/5</f>
        <v/>
      </c>
      <c r="G13" s="327">
        <f>B13/5</f>
        <v/>
      </c>
      <c r="H13" s="327">
        <f>B13/5</f>
        <v/>
      </c>
      <c r="I13" s="340" t="n"/>
      <c r="J13" s="340" t="n"/>
      <c r="K13" s="340" t="n"/>
      <c r="L13" s="340" t="n"/>
      <c r="M13" s="340" t="n"/>
      <c r="N13" s="340" t="n"/>
      <c r="O13" s="340" t="n"/>
    </row>
    <row r="14" ht="15" customHeight="1" s="290">
      <c r="A14" s="306">
        <f>MATERIAIS!A33</f>
        <v/>
      </c>
      <c r="B14" s="319">
        <f>MATERIAIS!H33</f>
        <v/>
      </c>
      <c r="C14" s="373">
        <f>MATERIAIS!F15</f>
        <v/>
      </c>
      <c r="D14" s="322">
        <f>B14/5</f>
        <v/>
      </c>
      <c r="E14" s="322">
        <f>B14/5</f>
        <v/>
      </c>
      <c r="F14" s="322">
        <f>B14/5</f>
        <v/>
      </c>
      <c r="G14" s="322">
        <f>B14/5</f>
        <v/>
      </c>
      <c r="H14" s="322">
        <f>B14/5</f>
        <v/>
      </c>
      <c r="I14" s="345" t="n"/>
      <c r="J14" s="345" t="n"/>
      <c r="K14" s="345" t="n"/>
      <c r="L14" s="345" t="n"/>
      <c r="M14" s="345" t="n"/>
      <c r="N14" s="345" t="n"/>
      <c r="O14" s="345" t="n"/>
    </row>
    <row r="15" ht="15" customHeight="1" s="290">
      <c r="A15" s="311">
        <f>MATERIAIS!A34</f>
        <v/>
      </c>
      <c r="B15" s="324">
        <f>MATERIAIS!H34</f>
        <v/>
      </c>
      <c r="C15" s="374">
        <f>MATERIAIS!F16</f>
        <v/>
      </c>
      <c r="D15" s="327">
        <f>B15/5</f>
        <v/>
      </c>
      <c r="E15" s="327">
        <f>B15/5</f>
        <v/>
      </c>
      <c r="F15" s="327">
        <f>B15/5</f>
        <v/>
      </c>
      <c r="G15" s="327">
        <f>B15/5</f>
        <v/>
      </c>
      <c r="H15" s="327">
        <f>B15/5</f>
        <v/>
      </c>
      <c r="I15" s="340" t="n"/>
      <c r="J15" s="340" t="n"/>
      <c r="K15" s="340" t="n"/>
      <c r="L15" s="340" t="n"/>
      <c r="M15" s="340" t="n"/>
      <c r="N15" s="340" t="n"/>
      <c r="O15" s="340" t="n"/>
    </row>
    <row r="16" ht="15" customHeight="1" s="290">
      <c r="A16" s="306">
        <f>MATERIAIS!A35</f>
        <v/>
      </c>
      <c r="B16" s="319">
        <f>MATERIAIS!H35</f>
        <v/>
      </c>
      <c r="C16" s="373">
        <f>MATERIAIS!F17</f>
        <v/>
      </c>
      <c r="D16" s="322">
        <f>B16/5</f>
        <v/>
      </c>
      <c r="E16" s="322">
        <f>B16/5</f>
        <v/>
      </c>
      <c r="F16" s="322">
        <f>B16/5</f>
        <v/>
      </c>
      <c r="G16" s="322">
        <f>B16/5</f>
        <v/>
      </c>
      <c r="H16" s="322">
        <f>B16/5</f>
        <v/>
      </c>
      <c r="I16" s="345" t="n"/>
      <c r="J16" s="345" t="n"/>
      <c r="K16" s="345" t="n"/>
      <c r="L16" s="345" t="n"/>
      <c r="M16" s="345" t="n"/>
      <c r="N16" s="345" t="n"/>
      <c r="O16" s="345" t="n"/>
    </row>
    <row r="17" ht="15" customHeight="1" s="290">
      <c r="A17" s="311">
        <f>MATERIAIS!A36</f>
        <v/>
      </c>
      <c r="B17" s="324">
        <f>MATERIAIS!H36</f>
        <v/>
      </c>
      <c r="C17" s="374">
        <f>MATERIAIS!F18</f>
        <v/>
      </c>
      <c r="D17" s="327">
        <f>B17/5</f>
        <v/>
      </c>
      <c r="E17" s="327">
        <f>B17/5</f>
        <v/>
      </c>
      <c r="F17" s="327">
        <f>B17/5</f>
        <v/>
      </c>
      <c r="G17" s="327">
        <f>B17/5</f>
        <v/>
      </c>
      <c r="H17" s="327">
        <f>B17/5</f>
        <v/>
      </c>
      <c r="I17" s="340" t="n"/>
      <c r="J17" s="340" t="n"/>
      <c r="K17" s="340" t="n"/>
      <c r="L17" s="340" t="n"/>
      <c r="M17" s="340" t="n"/>
      <c r="N17" s="340" t="n"/>
      <c r="O17" s="340" t="n"/>
    </row>
    <row r="18" ht="15" customHeight="1" s="290">
      <c r="A18" s="296" t="n"/>
      <c r="B18" s="349" t="n"/>
      <c r="C18" s="345" t="n"/>
      <c r="D18" s="345" t="n"/>
      <c r="E18" s="345" t="n"/>
      <c r="F18" s="345" t="n"/>
      <c r="G18" s="345" t="n"/>
      <c r="H18" s="345" t="n"/>
      <c r="I18" s="345" t="n"/>
      <c r="J18" s="345" t="n"/>
      <c r="K18" s="345" t="n"/>
      <c r="L18" s="345" t="n"/>
      <c r="M18" s="345" t="n"/>
      <c r="N18" s="345" t="n"/>
      <c r="O18" s="345" t="n"/>
    </row>
    <row r="19" ht="15" customHeight="1" s="290">
      <c r="A19" s="295" t="n"/>
      <c r="B19" s="334" t="n"/>
      <c r="C19" s="340" t="n"/>
      <c r="D19" s="340" t="n"/>
      <c r="E19" s="340" t="n"/>
      <c r="F19" s="340" t="n"/>
      <c r="G19" s="340" t="n"/>
      <c r="H19" s="340" t="n"/>
      <c r="I19" s="340" t="n"/>
      <c r="J19" s="340" t="n"/>
      <c r="K19" s="340" t="n"/>
      <c r="L19" s="340" t="n"/>
      <c r="M19" s="340" t="n"/>
      <c r="N19" s="340" t="n"/>
      <c r="O19" s="340" t="n"/>
    </row>
    <row r="20" ht="15" customHeight="1" s="290">
      <c r="A20" s="296" t="n"/>
      <c r="B20" s="349" t="n"/>
      <c r="C20" s="345" t="n"/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5" t="n"/>
      <c r="N20" s="345" t="n"/>
      <c r="O20" s="345" t="n"/>
    </row>
    <row r="21" ht="15" customHeight="1" s="290">
      <c r="A21" s="295" t="n"/>
      <c r="B21" s="334" t="n"/>
      <c r="C21" s="334" t="n"/>
      <c r="D21" s="340" t="n"/>
      <c r="E21" s="340" t="n"/>
      <c r="F21" s="340" t="n"/>
      <c r="G21" s="340" t="n"/>
      <c r="H21" s="340" t="n"/>
      <c r="I21" s="340" t="n"/>
      <c r="J21" s="340" t="n"/>
      <c r="K21" s="340" t="n"/>
      <c r="L21" s="340" t="n"/>
      <c r="M21" s="340" t="n"/>
      <c r="N21" s="334" t="n"/>
      <c r="O21" s="340" t="n"/>
    </row>
    <row r="22" ht="15" customHeight="1" s="290">
      <c r="A22" s="296" t="n"/>
      <c r="B22" s="349" t="n"/>
      <c r="C22" s="349" t="n"/>
      <c r="D22" s="349" t="n"/>
      <c r="E22" s="349" t="n"/>
      <c r="F22" s="349" t="n"/>
      <c r="G22" s="349" t="n"/>
      <c r="H22" s="349" t="n"/>
      <c r="I22" s="349" t="n"/>
      <c r="J22" s="349" t="n"/>
      <c r="K22" s="349" t="n"/>
      <c r="L22" s="349" t="n"/>
      <c r="M22" s="349" t="n"/>
      <c r="N22" s="349" t="n"/>
      <c r="O22" s="349" t="n"/>
    </row>
    <row r="23" ht="15" customHeight="1" s="290">
      <c r="A23" s="295" t="n"/>
      <c r="B23" s="334" t="n"/>
      <c r="C23" s="334" t="n"/>
      <c r="D23" s="334" t="n"/>
      <c r="E23" s="334" t="n"/>
      <c r="F23" s="334" t="n"/>
      <c r="G23" s="334" t="n"/>
      <c r="H23" s="334" t="n"/>
      <c r="I23" s="334" t="n"/>
      <c r="J23" s="334" t="n"/>
      <c r="K23" s="334" t="n"/>
      <c r="L23" s="334" t="n"/>
      <c r="M23" s="334" t="n"/>
      <c r="N23" s="334" t="n"/>
      <c r="O23" s="334" t="n"/>
    </row>
    <row r="24" ht="15" customHeight="1" s="290">
      <c r="A24" s="296" t="n"/>
      <c r="B24" s="349" t="n"/>
      <c r="C24" s="349" t="n"/>
      <c r="D24" s="349" t="n"/>
      <c r="E24" s="349" t="n"/>
      <c r="F24" s="349" t="n"/>
      <c r="G24" s="349" t="n"/>
      <c r="H24" s="349" t="n"/>
      <c r="I24" s="349" t="n"/>
      <c r="J24" s="349" t="n"/>
      <c r="K24" s="349" t="n"/>
      <c r="L24" s="349" t="n"/>
      <c r="M24" s="349" t="n"/>
      <c r="N24" s="349" t="n"/>
      <c r="O24" s="349" t="n"/>
    </row>
    <row r="25" ht="15" customHeight="1" s="290">
      <c r="A25" s="295" t="n"/>
      <c r="B25" s="334" t="n"/>
      <c r="C25" s="334" t="n"/>
      <c r="D25" s="334" t="n"/>
      <c r="E25" s="334" t="n"/>
      <c r="F25" s="334" t="n"/>
      <c r="G25" s="334" t="n"/>
      <c r="H25" s="334" t="n"/>
      <c r="I25" s="334" t="n"/>
      <c r="J25" s="334" t="n"/>
      <c r="K25" s="334" t="n"/>
      <c r="L25" s="334" t="n"/>
      <c r="M25" s="334" t="n"/>
      <c r="N25" s="334" t="n"/>
      <c r="O25" s="334" t="n"/>
    </row>
    <row r="26" ht="15" customHeight="1" s="290">
      <c r="A26" s="296" t="n"/>
      <c r="B26" s="349" t="n"/>
      <c r="C26" s="349" t="n"/>
      <c r="D26" s="349" t="n"/>
      <c r="E26" s="349" t="n"/>
      <c r="F26" s="349" t="n"/>
      <c r="G26" s="349" t="n"/>
      <c r="H26" s="349" t="n"/>
      <c r="I26" s="349" t="n"/>
      <c r="J26" s="349" t="n"/>
      <c r="K26" s="349" t="n"/>
      <c r="L26" s="349" t="n"/>
      <c r="M26" s="349" t="n"/>
      <c r="N26" s="349" t="n"/>
      <c r="O26" s="349" t="n"/>
    </row>
    <row r="27" ht="15" customHeight="1" s="290">
      <c r="A27" s="295" t="n"/>
      <c r="B27" s="334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M27" s="334" t="n"/>
      <c r="N27" s="334" t="n"/>
      <c r="O27" s="334" t="n"/>
    </row>
    <row r="28" ht="15" customHeight="1" s="290">
      <c r="A28" s="296" t="n"/>
      <c r="B28" s="349" t="n"/>
      <c r="C28" s="349" t="n"/>
      <c r="D28" s="349" t="n"/>
      <c r="E28" s="349" t="n"/>
      <c r="F28" s="349" t="n"/>
      <c r="G28" s="349" t="n"/>
      <c r="H28" s="349" t="n"/>
      <c r="I28" s="349" t="n"/>
      <c r="J28" s="349" t="n"/>
      <c r="K28" s="349" t="n"/>
      <c r="L28" s="349" t="n"/>
      <c r="M28" s="349" t="n"/>
      <c r="N28" s="349" t="n"/>
      <c r="O28" s="349" t="n"/>
    </row>
  </sheetData>
  <mergeCells count="1">
    <mergeCell ref="A1:H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1.xml><?xml version="1.0" encoding="utf-8"?>
<worksheet xmlns="http://schemas.openxmlformats.org/spreadsheetml/2006/main">
  <sheetPr filterMode="0">
    <tabColor rgb="FF2980B9"/>
    <outlinePr summaryBelow="1" summaryRight="1"/>
    <pageSetUpPr fitToPage="0"/>
  </sheetPr>
  <dimension ref="A1:I37"/>
  <sheetViews>
    <sheetView showFormulas="0" showGridLines="1" showRowColHeaders="1" showZeros="1" rightToLeft="0" tabSelected="0" showOutlineSymbols="1" defaultGridColor="1" view="normal" topLeftCell="A13" colorId="64" zoomScale="100" zoomScaleNormal="100" zoomScalePageLayoutView="100" workbookViewId="0">
      <selection pane="topLeft" activeCell="F5" activeCellId="0" sqref="F5"/>
    </sheetView>
  </sheetViews>
  <sheetFormatPr baseColWidth="8" defaultColWidth="8.71484375" defaultRowHeight="15" zeroHeight="0" outlineLevelRow="0"/>
  <cols>
    <col width="22" customWidth="1" style="289" min="1" max="1"/>
    <col width="5.86" customWidth="1" style="289" min="2" max="2"/>
    <col width="7.29" customWidth="1" style="289" min="3" max="3"/>
    <col width="11" customWidth="1" style="289" min="4" max="4"/>
    <col width="14" customWidth="1" style="289" min="5" max="5"/>
    <col width="11.85" customWidth="1" style="289" min="6" max="6"/>
    <col width="11" customWidth="1" style="289" min="7" max="7"/>
    <col width="10" customWidth="1" style="289" min="8" max="8"/>
    <col width="22.15" customWidth="1" style="289" min="9" max="9"/>
  </cols>
  <sheetData>
    <row r="1" ht="37.5" customHeight="1" s="290">
      <c r="A1" s="302" t="inlineStr">
        <is>
          <t>MATERIAIS A COMPRAR — SALDO × fatores | AMARELO = editável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</row>
    <row r="2" ht="15" customHeight="1" s="290">
      <c r="A2" s="304" t="inlineStr">
        <is>
          <t>Muda fator ou preço → recalcula tudo automaticamente</t>
        </is>
      </c>
      <c r="B2" s="303" t="n"/>
      <c r="C2" s="303" t="n"/>
      <c r="D2" s="303" t="n"/>
      <c r="E2" s="303" t="n"/>
      <c r="F2" s="303" t="n"/>
      <c r="G2" s="303" t="n"/>
      <c r="H2" s="303" t="n"/>
      <c r="I2" s="303" t="n"/>
    </row>
    <row r="4" ht="15" customHeight="1" s="290">
      <c r="A4" s="305" t="inlineStr">
        <is>
          <t>MATERIAL</t>
        </is>
      </c>
      <c r="B4" s="305" t="inlineStr">
        <is>
          <t>UN</t>
        </is>
      </c>
      <c r="C4" s="305" t="inlineStr">
        <is>
          <t>REDE</t>
        </is>
      </c>
      <c r="D4" s="305" t="inlineStr">
        <is>
          <t>FATOR(×m)</t>
        </is>
      </c>
      <c r="E4" s="305" t="inlineStr">
        <is>
          <t>P.UNIT(R$)</t>
        </is>
      </c>
      <c r="F4" s="305" t="inlineStr">
        <is>
          <t>meta</t>
        </is>
      </c>
    </row>
    <row r="5" ht="15" customHeight="1" s="290">
      <c r="A5" s="306" t="inlineStr">
        <is>
          <t>Tubo PVC DN200</t>
        </is>
      </c>
      <c r="B5" s="321" t="inlineStr">
        <is>
          <t>m</t>
        </is>
      </c>
      <c r="C5" s="321" t="inlineStr">
        <is>
          <t>ESG</t>
        </is>
      </c>
      <c r="D5" s="385" t="n">
        <v>0.6</v>
      </c>
      <c r="E5" s="386" t="n">
        <v>200.12</v>
      </c>
      <c r="F5" s="321" t="inlineStr">
        <is>
          <t>3 sem</t>
        </is>
      </c>
    </row>
    <row r="6" ht="15" customHeight="1" s="290">
      <c r="A6" s="311" t="inlineStr">
        <is>
          <t>Tubo PVC DN300</t>
        </is>
      </c>
      <c r="B6" s="326" t="inlineStr">
        <is>
          <t>m</t>
        </is>
      </c>
      <c r="C6" s="326" t="inlineStr">
        <is>
          <t>ESG</t>
        </is>
      </c>
      <c r="D6" s="385" t="n">
        <v>0.4</v>
      </c>
      <c r="E6" s="386" t="n">
        <v>310</v>
      </c>
      <c r="F6" s="326" t="inlineStr">
        <is>
          <t>3 sem</t>
        </is>
      </c>
    </row>
    <row r="7" ht="15" customHeight="1" s="290">
      <c r="A7" s="306" t="inlineStr">
        <is>
          <t>Tubo PEAD DN63</t>
        </is>
      </c>
      <c r="B7" s="321" t="inlineStr">
        <is>
          <t>m</t>
        </is>
      </c>
      <c r="C7" s="321" t="inlineStr">
        <is>
          <t>AG</t>
        </is>
      </c>
      <c r="D7" s="385" t="n">
        <v>0.7</v>
      </c>
      <c r="E7" s="386" t="n">
        <v>85</v>
      </c>
      <c r="F7" s="321" t="inlineStr">
        <is>
          <t>4 sem</t>
        </is>
      </c>
    </row>
    <row r="8" ht="15" customHeight="1" s="290">
      <c r="A8" s="311" t="inlineStr">
        <is>
          <t>Tubo PEAD DN110</t>
        </is>
      </c>
      <c r="B8" s="326" t="inlineStr">
        <is>
          <t>m</t>
        </is>
      </c>
      <c r="C8" s="326" t="inlineStr">
        <is>
          <t>AG</t>
        </is>
      </c>
      <c r="D8" s="385" t="n">
        <v>0.3</v>
      </c>
      <c r="E8" s="386" t="n">
        <v>101.8</v>
      </c>
      <c r="F8" s="326" t="inlineStr">
        <is>
          <t>4 sem</t>
        </is>
      </c>
    </row>
    <row r="9" ht="15" customHeight="1" s="290">
      <c r="A9" s="306" t="inlineStr">
        <is>
          <t>PV concreto DN1200</t>
        </is>
      </c>
      <c r="B9" s="321" t="inlineStr">
        <is>
          <t>un</t>
        </is>
      </c>
      <c r="C9" s="321" t="inlineStr">
        <is>
          <t>ESG</t>
        </is>
      </c>
      <c r="D9" s="385" t="n">
        <v>0.068</v>
      </c>
      <c r="E9" s="386" t="n">
        <v>3686</v>
      </c>
      <c r="F9" s="321" t="inlineStr">
        <is>
          <t>2 sem</t>
        </is>
      </c>
    </row>
    <row r="10" ht="15" customHeight="1" s="290">
      <c r="A10" s="311" t="inlineStr">
        <is>
          <t>PI plástico DN600</t>
        </is>
      </c>
      <c r="B10" s="326" t="inlineStr">
        <is>
          <t>un</t>
        </is>
      </c>
      <c r="C10" s="326" t="inlineStr">
        <is>
          <t>ESG</t>
        </is>
      </c>
      <c r="D10" s="385" t="n">
        <v>0.022</v>
      </c>
      <c r="E10" s="386" t="n">
        <v>1412</v>
      </c>
      <c r="F10" s="326" t="inlineStr">
        <is>
          <t>2 sem</t>
        </is>
      </c>
    </row>
    <row r="11" ht="15" customHeight="1" s="290">
      <c r="A11" s="306" t="inlineStr">
        <is>
          <t>Caixa inspeção</t>
        </is>
      </c>
      <c r="B11" s="321" t="inlineStr">
        <is>
          <t>un</t>
        </is>
      </c>
      <c r="C11" s="321" t="inlineStr">
        <is>
          <t>ESG</t>
        </is>
      </c>
      <c r="D11" s="385" t="n">
        <v>0.055</v>
      </c>
      <c r="E11" s="386" t="n">
        <v>1034</v>
      </c>
      <c r="F11" s="321" t="inlineStr">
        <is>
          <t>2 sem</t>
        </is>
      </c>
    </row>
    <row r="12" ht="15" customHeight="1" s="290">
      <c r="A12" s="311" t="inlineStr">
        <is>
          <t>Sela eletrofusão</t>
        </is>
      </c>
      <c r="B12" s="326" t="inlineStr">
        <is>
          <t>un</t>
        </is>
      </c>
      <c r="C12" s="326" t="inlineStr">
        <is>
          <t>AG</t>
        </is>
      </c>
      <c r="D12" s="385" t="n">
        <v>0.022</v>
      </c>
      <c r="E12" s="386" t="n">
        <v>660</v>
      </c>
      <c r="F12" s="326" t="inlineStr">
        <is>
          <t>2 sem</t>
        </is>
      </c>
    </row>
    <row r="13" ht="15" customHeight="1" s="290">
      <c r="A13" s="306" t="inlineStr">
        <is>
          <t>Cavalete/hidrom.</t>
        </is>
      </c>
      <c r="B13" s="321" t="inlineStr">
        <is>
          <t>un</t>
        </is>
      </c>
      <c r="C13" s="321" t="inlineStr">
        <is>
          <t>AG</t>
        </is>
      </c>
      <c r="D13" s="385" t="n">
        <v>0.017</v>
      </c>
      <c r="E13" s="386" t="n">
        <v>490</v>
      </c>
      <c r="F13" s="321" t="inlineStr">
        <is>
          <t>3 sem</t>
        </is>
      </c>
    </row>
    <row r="14" ht="15" customHeight="1" s="290">
      <c r="A14" s="311" t="inlineStr">
        <is>
          <t>Areia berço</t>
        </is>
      </c>
      <c r="B14" s="326" t="inlineStr">
        <is>
          <t>m³</t>
        </is>
      </c>
      <c r="C14" s="326" t="inlineStr">
        <is>
          <t>AMB</t>
        </is>
      </c>
      <c r="D14" s="385" t="n">
        <v>0.49</v>
      </c>
      <c r="E14" s="386" t="n">
        <v>160</v>
      </c>
      <c r="F14" s="326" t="inlineStr">
        <is>
          <t>1 sem</t>
        </is>
      </c>
    </row>
    <row r="15" ht="15" customHeight="1" s="290">
      <c r="A15" s="306" t="inlineStr">
        <is>
          <t>Brita base</t>
        </is>
      </c>
      <c r="B15" s="321" t="inlineStr">
        <is>
          <t>m³</t>
        </is>
      </c>
      <c r="C15" s="321" t="inlineStr">
        <is>
          <t>AMB</t>
        </is>
      </c>
      <c r="D15" s="385" t="n">
        <v>0.22</v>
      </c>
      <c r="E15" s="386" t="n">
        <v>210</v>
      </c>
      <c r="F15" s="321" t="inlineStr">
        <is>
          <t>1 sem</t>
        </is>
      </c>
    </row>
    <row r="16" ht="15" customHeight="1" s="290">
      <c r="A16" s="311" t="inlineStr">
        <is>
          <t>Concreto</t>
        </is>
      </c>
      <c r="B16" s="326" t="inlineStr">
        <is>
          <t>m³</t>
        </is>
      </c>
      <c r="C16" s="326" t="inlineStr">
        <is>
          <t>AMB</t>
        </is>
      </c>
      <c r="D16" s="385" t="n">
        <v>0.18</v>
      </c>
      <c r="E16" s="386" t="n">
        <v>720</v>
      </c>
      <c r="F16" s="326" t="inlineStr">
        <is>
          <t>1 sem</t>
        </is>
      </c>
    </row>
    <row r="17" ht="15" customHeight="1" s="290">
      <c r="A17" s="306" t="inlineStr">
        <is>
          <t>CBUQ repavim.</t>
        </is>
      </c>
      <c r="B17" s="321" t="inlineStr">
        <is>
          <t>t</t>
        </is>
      </c>
      <c r="C17" s="321" t="inlineStr">
        <is>
          <t>AMB</t>
        </is>
      </c>
      <c r="D17" s="385" t="n">
        <v>0.22</v>
      </c>
      <c r="E17" s="386" t="n">
        <v>820</v>
      </c>
      <c r="F17" s="321" t="inlineStr">
        <is>
          <t>2 sem</t>
        </is>
      </c>
    </row>
    <row r="18" ht="15" customHeight="1" s="290">
      <c r="A18" s="311" t="inlineStr">
        <is>
          <t>Conexões diversas</t>
        </is>
      </c>
      <c r="B18" s="326" t="inlineStr">
        <is>
          <t>vb</t>
        </is>
      </c>
      <c r="C18" s="326" t="inlineStr">
        <is>
          <t>AMB</t>
        </is>
      </c>
      <c r="D18" s="385" t="n">
        <v>0.011</v>
      </c>
      <c r="E18" s="386" t="n">
        <v>120</v>
      </c>
      <c r="F18" s="326" t="inlineStr">
        <is>
          <t>2 sem</t>
        </is>
      </c>
    </row>
    <row r="21" ht="54" customHeight="1" s="290">
      <c r="A21" s="387" t="inlineStr">
        <is>
          <t>QTD POR NÚCLEO (fórmulas = SALDO × FATOR)</t>
        </is>
      </c>
      <c r="B21" s="388" t="n"/>
      <c r="C21" s="388" t="n"/>
      <c r="D21" s="388" t="n"/>
      <c r="E21" s="388" t="n"/>
      <c r="F21" s="388" t="n"/>
      <c r="G21" s="388" t="n"/>
      <c r="H21" s="388" t="n"/>
      <c r="I21" s="388" t="n"/>
    </row>
    <row r="22" ht="23.25" customHeight="1" s="290">
      <c r="A22" s="305" t="inlineStr">
        <is>
          <t>MATERIAL</t>
        </is>
      </c>
      <c r="B22" s="305" t="inlineStr">
        <is>
          <t>REDE</t>
        </is>
      </c>
      <c r="C22" s="305" t="inlineStr">
        <is>
          <t>SM+JC</t>
        </is>
      </c>
      <c r="D22" s="305" t="inlineStr">
        <is>
          <t>ISRAEL</t>
        </is>
      </c>
      <c r="E22" s="305" t="inlineStr">
        <is>
          <t>TETEU</t>
        </is>
      </c>
      <c r="F22" s="305" t="inlineStr">
        <is>
          <t>CRIADORES</t>
        </is>
      </c>
      <c r="G22" s="305" t="inlineStr">
        <is>
          <t>PANTANAL</t>
        </is>
      </c>
      <c r="H22" s="305" t="inlineStr">
        <is>
          <t>TOTAL</t>
        </is>
      </c>
      <c r="I22" s="305" t="inlineStr">
        <is>
          <t>CUSTO TOTAL</t>
        </is>
      </c>
    </row>
    <row r="23" ht="15" customHeight="1" s="290">
      <c r="A23" s="306" t="inlineStr">
        <is>
          <t>Tubo PVC DN200</t>
        </is>
      </c>
      <c r="B23" s="321" t="inlineStr">
        <is>
          <t>ESG</t>
        </is>
      </c>
      <c r="C23" s="376">
        <f>MAX(0,SALDO!C4)*$D$5</f>
        <v/>
      </c>
      <c r="D23" s="376">
        <f>MAX(0,SALDO!C5)*$D$5</f>
        <v/>
      </c>
      <c r="E23" s="376">
        <f>MAX(0,SALDO!C6)*$D$5</f>
        <v/>
      </c>
      <c r="F23" s="376">
        <f>MAX(0,SALDO!C7)*$D$5</f>
        <v/>
      </c>
      <c r="G23" s="376">
        <f>MAX(0,SALDO!C8)*$D$5</f>
        <v/>
      </c>
      <c r="H23" s="389">
        <f>SUM(C23:G23)</f>
        <v/>
      </c>
      <c r="I23" s="378">
        <f>H23*$E$5</f>
        <v/>
      </c>
    </row>
    <row r="24" ht="15" customHeight="1" s="290">
      <c r="A24" s="311" t="inlineStr">
        <is>
          <t>Tubo PVC DN300</t>
        </is>
      </c>
      <c r="B24" s="326" t="inlineStr">
        <is>
          <t>ESG</t>
        </is>
      </c>
      <c r="C24" s="379">
        <f>MAX(0,SALDO!C4)*$D$6</f>
        <v/>
      </c>
      <c r="D24" s="379">
        <f>MAX(0,SALDO!C5)*$D$6</f>
        <v/>
      </c>
      <c r="E24" s="379">
        <f>MAX(0,SALDO!C6)*$D$6</f>
        <v/>
      </c>
      <c r="F24" s="379">
        <f>MAX(0,SALDO!C7)*$D$6</f>
        <v/>
      </c>
      <c r="G24" s="379">
        <f>MAX(0,SALDO!C8)*$D$6</f>
        <v/>
      </c>
      <c r="H24" s="390">
        <f>SUM(C24:G24)</f>
        <v/>
      </c>
      <c r="I24" s="381">
        <f>H24*$E$6</f>
        <v/>
      </c>
    </row>
    <row r="25" ht="15" customHeight="1" s="290">
      <c r="A25" s="306" t="inlineStr">
        <is>
          <t>Tubo PEAD DN63</t>
        </is>
      </c>
      <c r="B25" s="321" t="inlineStr">
        <is>
          <t>AG</t>
        </is>
      </c>
      <c r="C25" s="376">
        <f>MAX(0,SALDO!B4)*$D$7</f>
        <v/>
      </c>
      <c r="D25" s="376">
        <f>MAX(0,SALDO!B5)*$D$7</f>
        <v/>
      </c>
      <c r="E25" s="376">
        <f>MAX(0,SALDO!B6)*$D$7</f>
        <v/>
      </c>
      <c r="F25" s="376">
        <f>MAX(0,SALDO!B7)*$D$7</f>
        <v/>
      </c>
      <c r="G25" s="376">
        <f>MAX(0,SALDO!B8)*$D$7</f>
        <v/>
      </c>
      <c r="H25" s="389">
        <f>SUM(C25:G25)</f>
        <v/>
      </c>
      <c r="I25" s="378">
        <f>H25*$E$7</f>
        <v/>
      </c>
    </row>
    <row r="26" ht="15" customHeight="1" s="290">
      <c r="A26" s="311" t="inlineStr">
        <is>
          <t>Tubo PEAD DN110</t>
        </is>
      </c>
      <c r="B26" s="326" t="inlineStr">
        <is>
          <t>AG</t>
        </is>
      </c>
      <c r="C26" s="379">
        <f>MAX(0,SALDO!B4)*$D$8</f>
        <v/>
      </c>
      <c r="D26" s="379">
        <f>MAX(0,SALDO!B5)*$D$8</f>
        <v/>
      </c>
      <c r="E26" s="379">
        <f>MAX(0,SALDO!B6)*$D$8</f>
        <v/>
      </c>
      <c r="F26" s="379">
        <f>MAX(0,SALDO!B7)*$D$8</f>
        <v/>
      </c>
      <c r="G26" s="379">
        <f>MAX(0,SALDO!B8)*$D$8</f>
        <v/>
      </c>
      <c r="H26" s="390">
        <f>SUM(C26:G26)</f>
        <v/>
      </c>
      <c r="I26" s="381">
        <f>H26*$E$8</f>
        <v/>
      </c>
    </row>
    <row r="27" ht="15" customHeight="1" s="290">
      <c r="A27" s="306" t="inlineStr">
        <is>
          <t>PV concreto DN1200</t>
        </is>
      </c>
      <c r="B27" s="321" t="inlineStr">
        <is>
          <t>ESG</t>
        </is>
      </c>
      <c r="C27" s="376">
        <f>MAX(0,SALDO!C4)*$D$9</f>
        <v/>
      </c>
      <c r="D27" s="376">
        <f>MAX(0,SALDO!C5)*$D$9</f>
        <v/>
      </c>
      <c r="E27" s="376">
        <f>MAX(0,SALDO!C6)*$D$9</f>
        <v/>
      </c>
      <c r="F27" s="376">
        <f>MAX(0,SALDO!C7)*$D$9</f>
        <v/>
      </c>
      <c r="G27" s="376">
        <f>MAX(0,SALDO!C8)*$D$9</f>
        <v/>
      </c>
      <c r="H27" s="389">
        <f>SUM(C27:G27)</f>
        <v/>
      </c>
      <c r="I27" s="378">
        <f>H27*$E$9</f>
        <v/>
      </c>
    </row>
    <row r="28" ht="15" customHeight="1" s="290">
      <c r="A28" s="311" t="inlineStr">
        <is>
          <t>PI plástico DN600</t>
        </is>
      </c>
      <c r="B28" s="326" t="inlineStr">
        <is>
          <t>ESG</t>
        </is>
      </c>
      <c r="C28" s="379">
        <f>MAX(0,SALDO!C4)*$D$10</f>
        <v/>
      </c>
      <c r="D28" s="379">
        <f>MAX(0,SALDO!C5)*$D$10</f>
        <v/>
      </c>
      <c r="E28" s="379">
        <f>MAX(0,SALDO!C6)*$D$10</f>
        <v/>
      </c>
      <c r="F28" s="379">
        <f>MAX(0,SALDO!C7)*$D$10</f>
        <v/>
      </c>
      <c r="G28" s="379">
        <f>MAX(0,SALDO!C8)*$D$10</f>
        <v/>
      </c>
      <c r="H28" s="390">
        <f>SUM(C28:G28)</f>
        <v/>
      </c>
      <c r="I28" s="381">
        <f>H28*$E$10</f>
        <v/>
      </c>
    </row>
    <row r="29" ht="15" customHeight="1" s="290">
      <c r="A29" s="306" t="inlineStr">
        <is>
          <t>Caixa inspeção</t>
        </is>
      </c>
      <c r="B29" s="321" t="inlineStr">
        <is>
          <t>ESG</t>
        </is>
      </c>
      <c r="C29" s="376">
        <f>MAX(0,SALDO!C4)*$D$11</f>
        <v/>
      </c>
      <c r="D29" s="376">
        <f>MAX(0,SALDO!C5)*$D$11</f>
        <v/>
      </c>
      <c r="E29" s="376">
        <f>MAX(0,SALDO!C6)*$D$11</f>
        <v/>
      </c>
      <c r="F29" s="376">
        <f>MAX(0,SALDO!C7)*$D$11</f>
        <v/>
      </c>
      <c r="G29" s="376">
        <f>MAX(0,SALDO!C8)*$D$11</f>
        <v/>
      </c>
      <c r="H29" s="389">
        <f>SUM(C29:G29)</f>
        <v/>
      </c>
      <c r="I29" s="378">
        <f>H29*$E$11</f>
        <v/>
      </c>
    </row>
    <row r="30" ht="15" customHeight="1" s="290">
      <c r="A30" s="311" t="inlineStr">
        <is>
          <t>Sela eletrofusão</t>
        </is>
      </c>
      <c r="B30" s="326" t="inlineStr">
        <is>
          <t>AG</t>
        </is>
      </c>
      <c r="C30" s="379">
        <f>MAX(0,SALDO!B4)*$D$12</f>
        <v/>
      </c>
      <c r="D30" s="379">
        <f>MAX(0,SALDO!B5)*$D$12</f>
        <v/>
      </c>
      <c r="E30" s="379">
        <f>MAX(0,SALDO!B6)*$D$12</f>
        <v/>
      </c>
      <c r="F30" s="379">
        <f>MAX(0,SALDO!B7)*$D$12</f>
        <v/>
      </c>
      <c r="G30" s="379">
        <f>MAX(0,SALDO!B8)*$D$12</f>
        <v/>
      </c>
      <c r="H30" s="390">
        <f>SUM(C30:G30)</f>
        <v/>
      </c>
      <c r="I30" s="381">
        <f>H30*$E$12</f>
        <v/>
      </c>
    </row>
    <row r="31" ht="15" customHeight="1" s="290">
      <c r="A31" s="306" t="inlineStr">
        <is>
          <t>Cavalete/hidrom.</t>
        </is>
      </c>
      <c r="B31" s="321" t="inlineStr">
        <is>
          <t>AG</t>
        </is>
      </c>
      <c r="C31" s="376">
        <f>MAX(0,SALDO!B4)*$D$13</f>
        <v/>
      </c>
      <c r="D31" s="376">
        <f>MAX(0,SALDO!B5)*$D$13</f>
        <v/>
      </c>
      <c r="E31" s="376">
        <f>MAX(0,SALDO!B6)*$D$13</f>
        <v/>
      </c>
      <c r="F31" s="376">
        <f>MAX(0,SALDO!B7)*$D$13</f>
        <v/>
      </c>
      <c r="G31" s="376">
        <f>MAX(0,SALDO!B8)*$D$13</f>
        <v/>
      </c>
      <c r="H31" s="389">
        <f>SUM(C31:G31)</f>
        <v/>
      </c>
      <c r="I31" s="378">
        <f>H31*$E$13</f>
        <v/>
      </c>
    </row>
    <row r="32" ht="15" customHeight="1" s="290">
      <c r="A32" s="311" t="inlineStr">
        <is>
          <t>Areia berço</t>
        </is>
      </c>
      <c r="B32" s="326" t="inlineStr">
        <is>
          <t>AMB</t>
        </is>
      </c>
      <c r="C32" s="379">
        <f>MAX(0,SALDO!D4)*$D$14</f>
        <v/>
      </c>
      <c r="D32" s="379">
        <f>MAX(0,SALDO!D5)*$D$14</f>
        <v/>
      </c>
      <c r="E32" s="379">
        <f>MAX(0,SALDO!D6)*$D$14</f>
        <v/>
      </c>
      <c r="F32" s="379">
        <f>MAX(0,SALDO!D7)*$D$14</f>
        <v/>
      </c>
      <c r="G32" s="379">
        <f>MAX(0,SALDO!D8)*$D$14</f>
        <v/>
      </c>
      <c r="H32" s="390">
        <f>SUM(C32:G32)</f>
        <v/>
      </c>
      <c r="I32" s="381">
        <f>H32*$E$14</f>
        <v/>
      </c>
    </row>
    <row r="33" ht="15" customHeight="1" s="290">
      <c r="A33" s="306" t="inlineStr">
        <is>
          <t>Brita base</t>
        </is>
      </c>
      <c r="B33" s="321" t="inlineStr">
        <is>
          <t>AMB</t>
        </is>
      </c>
      <c r="C33" s="376">
        <f>MAX(0,SALDO!D4)*$D$15</f>
        <v/>
      </c>
      <c r="D33" s="376">
        <f>MAX(0,SALDO!D5)*$D$15</f>
        <v/>
      </c>
      <c r="E33" s="376">
        <f>MAX(0,SALDO!D6)*$D$15</f>
        <v/>
      </c>
      <c r="F33" s="376">
        <f>MAX(0,SALDO!D7)*$D$15</f>
        <v/>
      </c>
      <c r="G33" s="376">
        <f>MAX(0,SALDO!D8)*$D$15</f>
        <v/>
      </c>
      <c r="H33" s="389">
        <f>SUM(C33:G33)</f>
        <v/>
      </c>
      <c r="I33" s="378">
        <f>H33*$E$15</f>
        <v/>
      </c>
    </row>
    <row r="34" ht="15" customHeight="1" s="290">
      <c r="A34" s="311" t="inlineStr">
        <is>
          <t>Concreto</t>
        </is>
      </c>
      <c r="B34" s="326" t="inlineStr">
        <is>
          <t>AMB</t>
        </is>
      </c>
      <c r="C34" s="379">
        <f>MAX(0,SALDO!D4)*$D$16</f>
        <v/>
      </c>
      <c r="D34" s="379">
        <f>MAX(0,SALDO!D5)*$D$16</f>
        <v/>
      </c>
      <c r="E34" s="379">
        <f>MAX(0,SALDO!D6)*$D$16</f>
        <v/>
      </c>
      <c r="F34" s="379">
        <f>MAX(0,SALDO!D7)*$D$16</f>
        <v/>
      </c>
      <c r="G34" s="379">
        <f>MAX(0,SALDO!D8)*$D$16</f>
        <v/>
      </c>
      <c r="H34" s="390">
        <f>SUM(C34:G34)</f>
        <v/>
      </c>
      <c r="I34" s="381">
        <f>H34*$E$16</f>
        <v/>
      </c>
    </row>
    <row r="35" ht="15" customHeight="1" s="290">
      <c r="A35" s="306" t="inlineStr">
        <is>
          <t>CBUQ repavim.</t>
        </is>
      </c>
      <c r="B35" s="321" t="inlineStr">
        <is>
          <t>AMB</t>
        </is>
      </c>
      <c r="C35" s="376">
        <f>MAX(0,SALDO!D4)*$D$17</f>
        <v/>
      </c>
      <c r="D35" s="376">
        <f>MAX(0,SALDO!D5)*$D$17</f>
        <v/>
      </c>
      <c r="E35" s="376">
        <f>MAX(0,SALDO!D6)*$D$17</f>
        <v/>
      </c>
      <c r="F35" s="376">
        <f>MAX(0,SALDO!D7)*$D$17</f>
        <v/>
      </c>
      <c r="G35" s="376">
        <f>MAX(0,SALDO!D8)*$D$17</f>
        <v/>
      </c>
      <c r="H35" s="389">
        <f>SUM(C35:G35)</f>
        <v/>
      </c>
      <c r="I35" s="378">
        <f>H35*$E$17</f>
        <v/>
      </c>
    </row>
    <row r="36" ht="15" customHeight="1" s="290">
      <c r="A36" s="311" t="inlineStr">
        <is>
          <t>Conexões diversas</t>
        </is>
      </c>
      <c r="B36" s="326" t="inlineStr">
        <is>
          <t>AMB</t>
        </is>
      </c>
      <c r="C36" s="379">
        <f>MAX(0,SALDO!D4)*$D$18</f>
        <v/>
      </c>
      <c r="D36" s="379">
        <f>MAX(0,SALDO!D5)*$D$18</f>
        <v/>
      </c>
      <c r="E36" s="379">
        <f>MAX(0,SALDO!D6)*$D$18</f>
        <v/>
      </c>
      <c r="F36" s="379">
        <f>MAX(0,SALDO!D7)*$D$18</f>
        <v/>
      </c>
      <c r="G36" s="379">
        <f>MAX(0,SALDO!D8)*$D$18</f>
        <v/>
      </c>
      <c r="H36" s="390">
        <f>SUM(C36:G36)</f>
        <v/>
      </c>
      <c r="I36" s="381">
        <f>H36*$E$18</f>
        <v/>
      </c>
    </row>
    <row r="37" ht="32.25" customHeight="1" s="290">
      <c r="A37" s="316" t="inlineStr">
        <is>
          <t>TOTAL COMPRAS</t>
        </is>
      </c>
      <c r="B37" s="388" t="n"/>
      <c r="C37" s="388" t="n"/>
      <c r="D37" s="388" t="n"/>
      <c r="E37" s="388" t="n"/>
      <c r="F37" s="388" t="n"/>
      <c r="G37" s="388" t="n"/>
      <c r="H37" s="388" t="n"/>
      <c r="I37" s="391">
        <f>SUM(I23:I36)</f>
        <v/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2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H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3" activeCellId="0" sqref="L13"/>
    </sheetView>
  </sheetViews>
  <sheetFormatPr baseColWidth="8" defaultColWidth="8.71484375" defaultRowHeight="15" zeroHeight="0" outlineLevelRow="0"/>
  <cols>
    <col width="17.57" customWidth="1" style="289" min="1" max="7"/>
    <col width="10" customWidth="1" style="289" min="8" max="8"/>
  </cols>
  <sheetData>
    <row r="1" ht="37.5" customHeight="1" s="290">
      <c r="A1" s="302" t="inlineStr">
        <is>
          <t>PROJEÇÃO MENSAL — Saldo ÷ meses | Puxa de MATERIAIS e PROJETO</t>
        </is>
      </c>
      <c r="B1" s="303" t="n"/>
      <c r="C1" s="303" t="n"/>
      <c r="D1" s="303" t="n"/>
      <c r="E1" s="303" t="n"/>
      <c r="F1" s="303" t="n"/>
      <c r="G1" s="303" t="n"/>
      <c r="H1" s="303" t="n"/>
    </row>
    <row r="3" ht="15" customHeight="1" s="290">
      <c r="A3" s="387">
        <f>PROJETO!A5</f>
        <v/>
      </c>
      <c r="B3" s="316" t="inlineStr">
        <is>
          <t>Meses:</t>
        </is>
      </c>
      <c r="C3" s="318">
        <f>PROJETO!H5</f>
        <v/>
      </c>
      <c r="D3" s="388" t="n"/>
      <c r="E3" s="388" t="n"/>
      <c r="F3" s="388" t="n"/>
      <c r="G3" s="388" t="n"/>
      <c r="H3" s="388" t="n"/>
    </row>
    <row r="4" ht="15" customHeight="1" s="290">
      <c r="A4" s="305" t="inlineStr">
        <is>
          <t>MATERIAL</t>
        </is>
      </c>
      <c r="B4" s="305" t="inlineStr">
        <is>
          <t>SALDO</t>
        </is>
      </c>
      <c r="C4" s="305" t="inlineStr">
        <is>
          <t>Abr/26</t>
        </is>
      </c>
      <c r="D4" s="305" t="inlineStr">
        <is>
          <t>Mai/26</t>
        </is>
      </c>
      <c r="E4" s="305" t="inlineStr">
        <is>
          <t>Jun/26</t>
        </is>
      </c>
      <c r="F4" s="305" t="inlineStr">
        <is>
          <t>Jul/26</t>
        </is>
      </c>
      <c r="G4" s="305" t="inlineStr">
        <is>
          <t>CUSTO/MÊS</t>
        </is>
      </c>
    </row>
    <row r="5" ht="15" customHeight="1" s="290">
      <c r="A5" s="310">
        <f>MATERIAIS!A23</f>
        <v/>
      </c>
      <c r="B5" s="389">
        <f>MATERIAIS!C23</f>
        <v/>
      </c>
      <c r="C5" s="376">
        <f>IF(PROJETO!H5&gt;0,B5/MIN(PROJETO!H5,4),0)</f>
        <v/>
      </c>
      <c r="D5" s="376">
        <f>IF(PROJETO!H5&gt;0,B5/MIN(PROJETO!H5,4),0)</f>
        <v/>
      </c>
      <c r="E5" s="376">
        <f>IF(PROJETO!H5&gt;0,B5/MIN(PROJETO!H5,4),0)</f>
        <v/>
      </c>
      <c r="F5" s="376">
        <f>IF(PROJETO!H5&gt;0,B5/MIN(PROJETO!H5,4),0)</f>
        <v/>
      </c>
      <c r="G5" s="378">
        <f>C5*MATERIAIS!$E$5</f>
        <v/>
      </c>
    </row>
    <row r="6" ht="15" customHeight="1" s="290">
      <c r="A6" s="315">
        <f>MATERIAIS!A24</f>
        <v/>
      </c>
      <c r="B6" s="390">
        <f>MATERIAIS!C24</f>
        <v/>
      </c>
      <c r="C6" s="379">
        <f>IF(PROJETO!H5&gt;0,B6/MIN(PROJETO!H5,4),0)</f>
        <v/>
      </c>
      <c r="D6" s="379">
        <f>IF(PROJETO!H5&gt;0,B6/MIN(PROJETO!H5,4),0)</f>
        <v/>
      </c>
      <c r="E6" s="379">
        <f>IF(PROJETO!H5&gt;0,B6/MIN(PROJETO!H5,4),0)</f>
        <v/>
      </c>
      <c r="F6" s="379">
        <f>IF(PROJETO!H5&gt;0,B6/MIN(PROJETO!H5,4),0)</f>
        <v/>
      </c>
      <c r="G6" s="381">
        <f>C6*MATERIAIS!$E$6</f>
        <v/>
      </c>
    </row>
    <row r="7" ht="15" customHeight="1" s="290">
      <c r="A7" s="310">
        <f>MATERIAIS!A25</f>
        <v/>
      </c>
      <c r="B7" s="389">
        <f>MATERIAIS!C25</f>
        <v/>
      </c>
      <c r="C7" s="376">
        <f>IF(PROJETO!H5&gt;0,B7/MIN(PROJETO!H5,4),0)</f>
        <v/>
      </c>
      <c r="D7" s="376">
        <f>IF(PROJETO!H5&gt;0,B7/MIN(PROJETO!H5,4),0)</f>
        <v/>
      </c>
      <c r="E7" s="376">
        <f>IF(PROJETO!H5&gt;0,B7/MIN(PROJETO!H5,4),0)</f>
        <v/>
      </c>
      <c r="F7" s="376">
        <f>IF(PROJETO!H5&gt;0,B7/MIN(PROJETO!H5,4),0)</f>
        <v/>
      </c>
      <c r="G7" s="378">
        <f>C7*MATERIAIS!$E$7</f>
        <v/>
      </c>
    </row>
    <row r="8" ht="15" customHeight="1" s="290">
      <c r="A8" s="315">
        <f>MATERIAIS!A26</f>
        <v/>
      </c>
      <c r="B8" s="390">
        <f>MATERIAIS!C26</f>
        <v/>
      </c>
      <c r="C8" s="379">
        <f>IF(PROJETO!H5&gt;0,B8/MIN(PROJETO!H5,4),0)</f>
        <v/>
      </c>
      <c r="D8" s="379">
        <f>IF(PROJETO!H5&gt;0,B8/MIN(PROJETO!H5,4),0)</f>
        <v/>
      </c>
      <c r="E8" s="379">
        <f>IF(PROJETO!H5&gt;0,B8/MIN(PROJETO!H5,4),0)</f>
        <v/>
      </c>
      <c r="F8" s="379">
        <f>IF(PROJETO!H5&gt;0,B8/MIN(PROJETO!H5,4),0)</f>
        <v/>
      </c>
      <c r="G8" s="381">
        <f>C8*MATERIAIS!$E$8</f>
        <v/>
      </c>
    </row>
    <row r="9" ht="15" customHeight="1" s="290">
      <c r="A9" s="310">
        <f>MATERIAIS!A27</f>
        <v/>
      </c>
      <c r="B9" s="389">
        <f>MATERIAIS!C27</f>
        <v/>
      </c>
      <c r="C9" s="376">
        <f>IF(PROJETO!H5&gt;0,B9/MIN(PROJETO!H5,4),0)</f>
        <v/>
      </c>
      <c r="D9" s="376">
        <f>IF(PROJETO!H5&gt;0,B9/MIN(PROJETO!H5,4),0)</f>
        <v/>
      </c>
      <c r="E9" s="376">
        <f>IF(PROJETO!H5&gt;0,B9/MIN(PROJETO!H5,4),0)</f>
        <v/>
      </c>
      <c r="F9" s="376">
        <f>IF(PROJETO!H5&gt;0,B9/MIN(PROJETO!H5,4),0)</f>
        <v/>
      </c>
      <c r="G9" s="378">
        <f>C9*MATERIAIS!$E$9</f>
        <v/>
      </c>
    </row>
    <row r="10" ht="15" customHeight="1" s="290">
      <c r="A10" s="315">
        <f>MATERIAIS!A28</f>
        <v/>
      </c>
      <c r="B10" s="390">
        <f>MATERIAIS!C28</f>
        <v/>
      </c>
      <c r="C10" s="379">
        <f>IF(PROJETO!H5&gt;0,B10/MIN(PROJETO!H5,4),0)</f>
        <v/>
      </c>
      <c r="D10" s="379">
        <f>IF(PROJETO!H5&gt;0,B10/MIN(PROJETO!H5,4),0)</f>
        <v/>
      </c>
      <c r="E10" s="379">
        <f>IF(PROJETO!H5&gt;0,B10/MIN(PROJETO!H5,4),0)</f>
        <v/>
      </c>
      <c r="F10" s="379">
        <f>IF(PROJETO!H5&gt;0,B10/MIN(PROJETO!H5,4),0)</f>
        <v/>
      </c>
      <c r="G10" s="381">
        <f>C10*MATERIAIS!$E$10</f>
        <v/>
      </c>
    </row>
    <row r="11" ht="15" customHeight="1" s="290">
      <c r="A11" s="310">
        <f>MATERIAIS!A29</f>
        <v/>
      </c>
      <c r="B11" s="389">
        <f>MATERIAIS!C29</f>
        <v/>
      </c>
      <c r="C11" s="376">
        <f>IF(PROJETO!H5&gt;0,B11/MIN(PROJETO!H5,4),0)</f>
        <v/>
      </c>
      <c r="D11" s="376">
        <f>IF(PROJETO!H5&gt;0,B11/MIN(PROJETO!H5,4),0)</f>
        <v/>
      </c>
      <c r="E11" s="376">
        <f>IF(PROJETO!H5&gt;0,B11/MIN(PROJETO!H5,4),0)</f>
        <v/>
      </c>
      <c r="F11" s="376">
        <f>IF(PROJETO!H5&gt;0,B11/MIN(PROJETO!H5,4),0)</f>
        <v/>
      </c>
      <c r="G11" s="378">
        <f>C11*MATERIAIS!$E$11</f>
        <v/>
      </c>
    </row>
    <row r="12" ht="15" customHeight="1" s="290">
      <c r="A12" s="315">
        <f>MATERIAIS!A30</f>
        <v/>
      </c>
      <c r="B12" s="390">
        <f>MATERIAIS!C30</f>
        <v/>
      </c>
      <c r="C12" s="379">
        <f>IF(PROJETO!H5&gt;0,B12/MIN(PROJETO!H5,4),0)</f>
        <v/>
      </c>
      <c r="D12" s="379">
        <f>IF(PROJETO!H5&gt;0,B12/MIN(PROJETO!H5,4),0)</f>
        <v/>
      </c>
      <c r="E12" s="379">
        <f>IF(PROJETO!H5&gt;0,B12/MIN(PROJETO!H5,4),0)</f>
        <v/>
      </c>
      <c r="F12" s="379">
        <f>IF(PROJETO!H5&gt;0,B12/MIN(PROJETO!H5,4),0)</f>
        <v/>
      </c>
      <c r="G12" s="381">
        <f>C12*MATERIAIS!$E$12</f>
        <v/>
      </c>
    </row>
    <row r="13" ht="15" customHeight="1" s="290">
      <c r="A13" s="310">
        <f>MATERIAIS!A31</f>
        <v/>
      </c>
      <c r="B13" s="389">
        <f>MATERIAIS!C31</f>
        <v/>
      </c>
      <c r="C13" s="376">
        <f>IF(PROJETO!H5&gt;0,B13/MIN(PROJETO!H5,4),0)</f>
        <v/>
      </c>
      <c r="D13" s="376">
        <f>IF(PROJETO!H5&gt;0,B13/MIN(PROJETO!H5,4),0)</f>
        <v/>
      </c>
      <c r="E13" s="376">
        <f>IF(PROJETO!H5&gt;0,B13/MIN(PROJETO!H5,4),0)</f>
        <v/>
      </c>
      <c r="F13" s="376">
        <f>IF(PROJETO!H5&gt;0,B13/MIN(PROJETO!H5,4),0)</f>
        <v/>
      </c>
      <c r="G13" s="378">
        <f>C13*MATERIAIS!$E$13</f>
        <v/>
      </c>
    </row>
    <row r="14" ht="15" customHeight="1" s="290">
      <c r="A14" s="315">
        <f>MATERIAIS!A32</f>
        <v/>
      </c>
      <c r="B14" s="390">
        <f>MATERIAIS!C32</f>
        <v/>
      </c>
      <c r="C14" s="379">
        <f>IF(PROJETO!H5&gt;0,B14/MIN(PROJETO!H5,4),0)</f>
        <v/>
      </c>
      <c r="D14" s="379">
        <f>IF(PROJETO!H5&gt;0,B14/MIN(PROJETO!H5,4),0)</f>
        <v/>
      </c>
      <c r="E14" s="379">
        <f>IF(PROJETO!H5&gt;0,B14/MIN(PROJETO!H5,4),0)</f>
        <v/>
      </c>
      <c r="F14" s="379">
        <f>IF(PROJETO!H5&gt;0,B14/MIN(PROJETO!H5,4),0)</f>
        <v/>
      </c>
      <c r="G14" s="381">
        <f>C14*MATERIAIS!$E$14</f>
        <v/>
      </c>
    </row>
    <row r="15" ht="15" customHeight="1" s="290">
      <c r="A15" s="310">
        <f>MATERIAIS!A33</f>
        <v/>
      </c>
      <c r="B15" s="389">
        <f>MATERIAIS!C33</f>
        <v/>
      </c>
      <c r="C15" s="376">
        <f>IF(PROJETO!H5&gt;0,B15/MIN(PROJETO!H5,4),0)</f>
        <v/>
      </c>
      <c r="D15" s="376">
        <f>IF(PROJETO!H5&gt;0,B15/MIN(PROJETO!H5,4),0)</f>
        <v/>
      </c>
      <c r="E15" s="376">
        <f>IF(PROJETO!H5&gt;0,B15/MIN(PROJETO!H5,4),0)</f>
        <v/>
      </c>
      <c r="F15" s="376">
        <f>IF(PROJETO!H5&gt;0,B15/MIN(PROJETO!H5,4),0)</f>
        <v/>
      </c>
      <c r="G15" s="378">
        <f>C15*MATERIAIS!$E$15</f>
        <v/>
      </c>
    </row>
    <row r="16" ht="15" customHeight="1" s="290">
      <c r="A16" s="315">
        <f>MATERIAIS!A34</f>
        <v/>
      </c>
      <c r="B16" s="390">
        <f>MATERIAIS!C34</f>
        <v/>
      </c>
      <c r="C16" s="379">
        <f>IF(PROJETO!H5&gt;0,B16/MIN(PROJETO!H5,4),0)</f>
        <v/>
      </c>
      <c r="D16" s="379">
        <f>IF(PROJETO!H5&gt;0,B16/MIN(PROJETO!H5,4),0)</f>
        <v/>
      </c>
      <c r="E16" s="379">
        <f>IF(PROJETO!H5&gt;0,B16/MIN(PROJETO!H5,4),0)</f>
        <v/>
      </c>
      <c r="F16" s="379">
        <f>IF(PROJETO!H5&gt;0,B16/MIN(PROJETO!H5,4),0)</f>
        <v/>
      </c>
      <c r="G16" s="381">
        <f>C16*MATERIAIS!$E$16</f>
        <v/>
      </c>
    </row>
    <row r="17" ht="15" customHeight="1" s="290">
      <c r="A17" s="310">
        <f>MATERIAIS!A35</f>
        <v/>
      </c>
      <c r="B17" s="389">
        <f>MATERIAIS!C35</f>
        <v/>
      </c>
      <c r="C17" s="376">
        <f>IF(PROJETO!H5&gt;0,B17/MIN(PROJETO!H5,4),0)</f>
        <v/>
      </c>
      <c r="D17" s="376">
        <f>IF(PROJETO!H5&gt;0,B17/MIN(PROJETO!H5,4),0)</f>
        <v/>
      </c>
      <c r="E17" s="376">
        <f>IF(PROJETO!H5&gt;0,B17/MIN(PROJETO!H5,4),0)</f>
        <v/>
      </c>
      <c r="F17" s="376">
        <f>IF(PROJETO!H5&gt;0,B17/MIN(PROJETO!H5,4),0)</f>
        <v/>
      </c>
      <c r="G17" s="378">
        <f>C17*MATERIAIS!$E$17</f>
        <v/>
      </c>
    </row>
    <row r="18" ht="15" customHeight="1" s="290">
      <c r="A18" s="315">
        <f>MATERIAIS!A36</f>
        <v/>
      </c>
      <c r="B18" s="390">
        <f>MATERIAIS!C36</f>
        <v/>
      </c>
      <c r="C18" s="379">
        <f>IF(PROJETO!H5&gt;0,B18/MIN(PROJETO!H5,4),0)</f>
        <v/>
      </c>
      <c r="D18" s="379">
        <f>IF(PROJETO!H5&gt;0,B18/MIN(PROJETO!H5,4),0)</f>
        <v/>
      </c>
      <c r="E18" s="379">
        <f>IF(PROJETO!H5&gt;0,B18/MIN(PROJETO!H5,4),0)</f>
        <v/>
      </c>
      <c r="F18" s="379">
        <f>IF(PROJETO!H5&gt;0,B18/MIN(PROJETO!H5,4),0)</f>
        <v/>
      </c>
      <c r="G18" s="381">
        <f>C18*MATERIAIS!$E$18</f>
        <v/>
      </c>
    </row>
    <row r="20" ht="15" customHeight="1" s="290">
      <c r="A20" s="387">
        <f>PROJETO!A6</f>
        <v/>
      </c>
      <c r="B20" s="316" t="inlineStr">
        <is>
          <t>Meses:</t>
        </is>
      </c>
      <c r="C20" s="318">
        <f>PROJETO!H6</f>
        <v/>
      </c>
      <c r="D20" s="388" t="n"/>
      <c r="E20" s="388" t="n"/>
      <c r="F20" s="388" t="n"/>
      <c r="G20" s="388" t="n"/>
      <c r="H20" s="388" t="n"/>
    </row>
    <row r="21" ht="15" customHeight="1" s="290">
      <c r="A21" s="305" t="inlineStr">
        <is>
          <t>MATERIAL</t>
        </is>
      </c>
      <c r="B21" s="305" t="inlineStr">
        <is>
          <t>SALDO</t>
        </is>
      </c>
      <c r="C21" s="305" t="inlineStr">
        <is>
          <t>Abr/26</t>
        </is>
      </c>
      <c r="D21" s="305" t="inlineStr">
        <is>
          <t>Mai/26</t>
        </is>
      </c>
      <c r="E21" s="305" t="inlineStr">
        <is>
          <t>Jun/26</t>
        </is>
      </c>
      <c r="F21" s="305" t="inlineStr">
        <is>
          <t>Jul/26</t>
        </is>
      </c>
      <c r="G21" s="305" t="inlineStr">
        <is>
          <t>CUSTO/MÊS</t>
        </is>
      </c>
    </row>
    <row r="22" ht="15" customHeight="1" s="290">
      <c r="A22" s="310">
        <f>MATERIAIS!A23</f>
        <v/>
      </c>
      <c r="B22" s="389">
        <f>MATERIAIS!D23</f>
        <v/>
      </c>
      <c r="C22" s="376">
        <f>IF(PROJETO!H6&gt;0,B22/MIN(PROJETO!H6,4),0)</f>
        <v/>
      </c>
      <c r="D22" s="376">
        <f>IF(PROJETO!H6&gt;0,B22/MIN(PROJETO!H6,4),0)</f>
        <v/>
      </c>
      <c r="E22" s="376">
        <f>IF(PROJETO!H6&gt;0,B22/MIN(PROJETO!H6,4),0)</f>
        <v/>
      </c>
      <c r="F22" s="376">
        <f>IF(PROJETO!H6&gt;0,B22/MIN(PROJETO!H6,4),0)</f>
        <v/>
      </c>
      <c r="G22" s="378">
        <f>C22*MATERIAIS!$E$5</f>
        <v/>
      </c>
    </row>
    <row r="23" ht="15" customHeight="1" s="290">
      <c r="A23" s="315">
        <f>MATERIAIS!A24</f>
        <v/>
      </c>
      <c r="B23" s="390">
        <f>MATERIAIS!D24</f>
        <v/>
      </c>
      <c r="C23" s="379">
        <f>IF(PROJETO!H6&gt;0,B23/MIN(PROJETO!H6,4),0)</f>
        <v/>
      </c>
      <c r="D23" s="379">
        <f>IF(PROJETO!H6&gt;0,B23/MIN(PROJETO!H6,4),0)</f>
        <v/>
      </c>
      <c r="E23" s="379">
        <f>IF(PROJETO!H6&gt;0,B23/MIN(PROJETO!H6,4),0)</f>
        <v/>
      </c>
      <c r="F23" s="379">
        <f>IF(PROJETO!H6&gt;0,B23/MIN(PROJETO!H6,4),0)</f>
        <v/>
      </c>
      <c r="G23" s="381">
        <f>C23*MATERIAIS!$E$6</f>
        <v/>
      </c>
    </row>
    <row r="24" ht="15" customHeight="1" s="290">
      <c r="A24" s="310">
        <f>MATERIAIS!A25</f>
        <v/>
      </c>
      <c r="B24" s="389">
        <f>MATERIAIS!D25</f>
        <v/>
      </c>
      <c r="C24" s="376">
        <f>IF(PROJETO!H6&gt;0,B24/MIN(PROJETO!H6,4),0)</f>
        <v/>
      </c>
      <c r="D24" s="376">
        <f>IF(PROJETO!H6&gt;0,B24/MIN(PROJETO!H6,4),0)</f>
        <v/>
      </c>
      <c r="E24" s="376">
        <f>IF(PROJETO!H6&gt;0,B24/MIN(PROJETO!H6,4),0)</f>
        <v/>
      </c>
      <c r="F24" s="376">
        <f>IF(PROJETO!H6&gt;0,B24/MIN(PROJETO!H6,4),0)</f>
        <v/>
      </c>
      <c r="G24" s="378">
        <f>C24*MATERIAIS!$E$7</f>
        <v/>
      </c>
    </row>
    <row r="25" ht="15" customHeight="1" s="290">
      <c r="A25" s="315">
        <f>MATERIAIS!A26</f>
        <v/>
      </c>
      <c r="B25" s="390">
        <f>MATERIAIS!D26</f>
        <v/>
      </c>
      <c r="C25" s="379">
        <f>IF(PROJETO!H6&gt;0,B25/MIN(PROJETO!H6,4),0)</f>
        <v/>
      </c>
      <c r="D25" s="379">
        <f>IF(PROJETO!H6&gt;0,B25/MIN(PROJETO!H6,4),0)</f>
        <v/>
      </c>
      <c r="E25" s="379">
        <f>IF(PROJETO!H6&gt;0,B25/MIN(PROJETO!H6,4),0)</f>
        <v/>
      </c>
      <c r="F25" s="379">
        <f>IF(PROJETO!H6&gt;0,B25/MIN(PROJETO!H6,4),0)</f>
        <v/>
      </c>
      <c r="G25" s="381">
        <f>C25*MATERIAIS!$E$8</f>
        <v/>
      </c>
    </row>
    <row r="26" ht="15" customHeight="1" s="290">
      <c r="A26" s="310">
        <f>MATERIAIS!A27</f>
        <v/>
      </c>
      <c r="B26" s="389">
        <f>MATERIAIS!D27</f>
        <v/>
      </c>
      <c r="C26" s="376">
        <f>IF(PROJETO!H6&gt;0,B26/MIN(PROJETO!H6,4),0)</f>
        <v/>
      </c>
      <c r="D26" s="376">
        <f>IF(PROJETO!H6&gt;0,B26/MIN(PROJETO!H6,4),0)</f>
        <v/>
      </c>
      <c r="E26" s="376">
        <f>IF(PROJETO!H6&gt;0,B26/MIN(PROJETO!H6,4),0)</f>
        <v/>
      </c>
      <c r="F26" s="376">
        <f>IF(PROJETO!H6&gt;0,B26/MIN(PROJETO!H6,4),0)</f>
        <v/>
      </c>
      <c r="G26" s="378">
        <f>C26*MATERIAIS!$E$9</f>
        <v/>
      </c>
    </row>
    <row r="27" ht="15" customHeight="1" s="290">
      <c r="A27" s="315">
        <f>MATERIAIS!A28</f>
        <v/>
      </c>
      <c r="B27" s="390">
        <f>MATERIAIS!D28</f>
        <v/>
      </c>
      <c r="C27" s="379">
        <f>IF(PROJETO!H6&gt;0,B27/MIN(PROJETO!H6,4),0)</f>
        <v/>
      </c>
      <c r="D27" s="379">
        <f>IF(PROJETO!H6&gt;0,B27/MIN(PROJETO!H6,4),0)</f>
        <v/>
      </c>
      <c r="E27" s="379">
        <f>IF(PROJETO!H6&gt;0,B27/MIN(PROJETO!H6,4),0)</f>
        <v/>
      </c>
      <c r="F27" s="379">
        <f>IF(PROJETO!H6&gt;0,B27/MIN(PROJETO!H6,4),0)</f>
        <v/>
      </c>
      <c r="G27" s="381">
        <f>C27*MATERIAIS!$E$10</f>
        <v/>
      </c>
    </row>
    <row r="28" ht="15" customHeight="1" s="290">
      <c r="A28" s="310">
        <f>MATERIAIS!A29</f>
        <v/>
      </c>
      <c r="B28" s="389">
        <f>MATERIAIS!D29</f>
        <v/>
      </c>
      <c r="C28" s="376">
        <f>IF(PROJETO!H6&gt;0,B28/MIN(PROJETO!H6,4),0)</f>
        <v/>
      </c>
      <c r="D28" s="376">
        <f>IF(PROJETO!H6&gt;0,B28/MIN(PROJETO!H6,4),0)</f>
        <v/>
      </c>
      <c r="E28" s="376">
        <f>IF(PROJETO!H6&gt;0,B28/MIN(PROJETO!H6,4),0)</f>
        <v/>
      </c>
      <c r="F28" s="376">
        <f>IF(PROJETO!H6&gt;0,B28/MIN(PROJETO!H6,4),0)</f>
        <v/>
      </c>
      <c r="G28" s="378">
        <f>C28*MATERIAIS!$E$11</f>
        <v/>
      </c>
    </row>
    <row r="29" ht="15" customHeight="1" s="290">
      <c r="A29" s="315">
        <f>MATERIAIS!A30</f>
        <v/>
      </c>
      <c r="B29" s="390">
        <f>MATERIAIS!D30</f>
        <v/>
      </c>
      <c r="C29" s="379">
        <f>IF(PROJETO!H6&gt;0,B29/MIN(PROJETO!H6,4),0)</f>
        <v/>
      </c>
      <c r="D29" s="379">
        <f>IF(PROJETO!H6&gt;0,B29/MIN(PROJETO!H6,4),0)</f>
        <v/>
      </c>
      <c r="E29" s="379">
        <f>IF(PROJETO!H6&gt;0,B29/MIN(PROJETO!H6,4),0)</f>
        <v/>
      </c>
      <c r="F29" s="379">
        <f>IF(PROJETO!H6&gt;0,B29/MIN(PROJETO!H6,4),0)</f>
        <v/>
      </c>
      <c r="G29" s="381">
        <f>C29*MATERIAIS!$E$12</f>
        <v/>
      </c>
    </row>
    <row r="30" ht="15" customHeight="1" s="290">
      <c r="A30" s="310">
        <f>MATERIAIS!A31</f>
        <v/>
      </c>
      <c r="B30" s="389">
        <f>MATERIAIS!D31</f>
        <v/>
      </c>
      <c r="C30" s="376">
        <f>IF(PROJETO!H6&gt;0,B30/MIN(PROJETO!H6,4),0)</f>
        <v/>
      </c>
      <c r="D30" s="376">
        <f>IF(PROJETO!H6&gt;0,B30/MIN(PROJETO!H6,4),0)</f>
        <v/>
      </c>
      <c r="E30" s="376">
        <f>IF(PROJETO!H6&gt;0,B30/MIN(PROJETO!H6,4),0)</f>
        <v/>
      </c>
      <c r="F30" s="376">
        <f>IF(PROJETO!H6&gt;0,B30/MIN(PROJETO!H6,4),0)</f>
        <v/>
      </c>
      <c r="G30" s="378">
        <f>C30*MATERIAIS!$E$13</f>
        <v/>
      </c>
    </row>
    <row r="31" ht="15" customHeight="1" s="290">
      <c r="A31" s="315">
        <f>MATERIAIS!A32</f>
        <v/>
      </c>
      <c r="B31" s="390">
        <f>MATERIAIS!D32</f>
        <v/>
      </c>
      <c r="C31" s="379">
        <f>IF(PROJETO!H6&gt;0,B31/MIN(PROJETO!H6,4),0)</f>
        <v/>
      </c>
      <c r="D31" s="379">
        <f>IF(PROJETO!H6&gt;0,B31/MIN(PROJETO!H6,4),0)</f>
        <v/>
      </c>
      <c r="E31" s="379">
        <f>IF(PROJETO!H6&gt;0,B31/MIN(PROJETO!H6,4),0)</f>
        <v/>
      </c>
      <c r="F31" s="379">
        <f>IF(PROJETO!H6&gt;0,B31/MIN(PROJETO!H6,4),0)</f>
        <v/>
      </c>
      <c r="G31" s="381">
        <f>C31*MATERIAIS!$E$14</f>
        <v/>
      </c>
    </row>
    <row r="32" ht="15" customHeight="1" s="290">
      <c r="A32" s="310">
        <f>MATERIAIS!A33</f>
        <v/>
      </c>
      <c r="B32" s="389">
        <f>MATERIAIS!D33</f>
        <v/>
      </c>
      <c r="C32" s="376">
        <f>IF(PROJETO!H6&gt;0,B32/MIN(PROJETO!H6,4),0)</f>
        <v/>
      </c>
      <c r="D32" s="376">
        <f>IF(PROJETO!H6&gt;0,B32/MIN(PROJETO!H6,4),0)</f>
        <v/>
      </c>
      <c r="E32" s="376">
        <f>IF(PROJETO!H6&gt;0,B32/MIN(PROJETO!H6,4),0)</f>
        <v/>
      </c>
      <c r="F32" s="376">
        <f>IF(PROJETO!H6&gt;0,B32/MIN(PROJETO!H6,4),0)</f>
        <v/>
      </c>
      <c r="G32" s="378">
        <f>C32*MATERIAIS!$E$15</f>
        <v/>
      </c>
    </row>
    <row r="33" ht="15" customHeight="1" s="290">
      <c r="A33" s="315">
        <f>MATERIAIS!A34</f>
        <v/>
      </c>
      <c r="B33" s="390">
        <f>MATERIAIS!D34</f>
        <v/>
      </c>
      <c r="C33" s="379">
        <f>IF(PROJETO!H6&gt;0,B33/MIN(PROJETO!H6,4),0)</f>
        <v/>
      </c>
      <c r="D33" s="379">
        <f>IF(PROJETO!H6&gt;0,B33/MIN(PROJETO!H6,4),0)</f>
        <v/>
      </c>
      <c r="E33" s="379">
        <f>IF(PROJETO!H6&gt;0,B33/MIN(PROJETO!H6,4),0)</f>
        <v/>
      </c>
      <c r="F33" s="379">
        <f>IF(PROJETO!H6&gt;0,B33/MIN(PROJETO!H6,4),0)</f>
        <v/>
      </c>
      <c r="G33" s="381">
        <f>C33*MATERIAIS!$E$16</f>
        <v/>
      </c>
    </row>
    <row r="34" ht="15" customHeight="1" s="290">
      <c r="A34" s="310">
        <f>MATERIAIS!A35</f>
        <v/>
      </c>
      <c r="B34" s="389">
        <f>MATERIAIS!D35</f>
        <v/>
      </c>
      <c r="C34" s="376">
        <f>IF(PROJETO!H6&gt;0,B34/MIN(PROJETO!H6,4),0)</f>
        <v/>
      </c>
      <c r="D34" s="376">
        <f>IF(PROJETO!H6&gt;0,B34/MIN(PROJETO!H6,4),0)</f>
        <v/>
      </c>
      <c r="E34" s="376">
        <f>IF(PROJETO!H6&gt;0,B34/MIN(PROJETO!H6,4),0)</f>
        <v/>
      </c>
      <c r="F34" s="376">
        <f>IF(PROJETO!H6&gt;0,B34/MIN(PROJETO!H6,4),0)</f>
        <v/>
      </c>
      <c r="G34" s="378">
        <f>C34*MATERIAIS!$E$17</f>
        <v/>
      </c>
    </row>
    <row r="35" ht="15" customHeight="1" s="290">
      <c r="A35" s="315">
        <f>MATERIAIS!A36</f>
        <v/>
      </c>
      <c r="B35" s="390">
        <f>MATERIAIS!D36</f>
        <v/>
      </c>
      <c r="C35" s="379">
        <f>IF(PROJETO!H6&gt;0,B35/MIN(PROJETO!H6,4),0)</f>
        <v/>
      </c>
      <c r="D35" s="379">
        <f>IF(PROJETO!H6&gt;0,B35/MIN(PROJETO!H6,4),0)</f>
        <v/>
      </c>
      <c r="E35" s="379">
        <f>IF(PROJETO!H6&gt;0,B35/MIN(PROJETO!H6,4),0)</f>
        <v/>
      </c>
      <c r="F35" s="379">
        <f>IF(PROJETO!H6&gt;0,B35/MIN(PROJETO!H6,4),0)</f>
        <v/>
      </c>
      <c r="G35" s="381">
        <f>C35*MATERIAIS!$E$18</f>
        <v/>
      </c>
    </row>
    <row r="37" ht="15" customHeight="1" s="290">
      <c r="A37" s="387">
        <f>PROJETO!A7</f>
        <v/>
      </c>
      <c r="B37" s="316" t="inlineStr">
        <is>
          <t>Meses:</t>
        </is>
      </c>
      <c r="C37" s="318">
        <f>PROJETO!H7</f>
        <v/>
      </c>
      <c r="D37" s="388" t="n"/>
      <c r="E37" s="388" t="n"/>
      <c r="F37" s="388" t="n"/>
      <c r="G37" s="388" t="n"/>
      <c r="H37" s="388" t="n"/>
    </row>
    <row r="38" ht="15" customHeight="1" s="290">
      <c r="A38" s="305" t="inlineStr">
        <is>
          <t>MATERIAL</t>
        </is>
      </c>
      <c r="B38" s="305" t="inlineStr">
        <is>
          <t>SALDO</t>
        </is>
      </c>
      <c r="C38" s="305" t="inlineStr">
        <is>
          <t>Abr/26</t>
        </is>
      </c>
      <c r="D38" s="305" t="inlineStr">
        <is>
          <t>Mai/26</t>
        </is>
      </c>
      <c r="E38" s="305" t="inlineStr">
        <is>
          <t>Jun/26</t>
        </is>
      </c>
      <c r="F38" s="305" t="inlineStr">
        <is>
          <t>Jul/26</t>
        </is>
      </c>
      <c r="G38" s="305" t="inlineStr">
        <is>
          <t>CUSTO/MÊS</t>
        </is>
      </c>
    </row>
    <row r="39" ht="15" customHeight="1" s="290">
      <c r="A39" s="310">
        <f>MATERIAIS!A23</f>
        <v/>
      </c>
      <c r="B39" s="389">
        <f>MATERIAIS!E23</f>
        <v/>
      </c>
      <c r="C39" s="376">
        <f>IF(PROJETO!H7&gt;0,B39/MIN(PROJETO!H7,4),0)</f>
        <v/>
      </c>
      <c r="D39" s="376">
        <f>IF(PROJETO!H7&gt;0,B39/MIN(PROJETO!H7,4),0)</f>
        <v/>
      </c>
      <c r="E39" s="376">
        <f>IF(PROJETO!H7&gt;0,B39/MIN(PROJETO!H7,4),0)</f>
        <v/>
      </c>
      <c r="F39" s="376">
        <f>IF(PROJETO!H7&gt;0,B39/MIN(PROJETO!H7,4),0)</f>
        <v/>
      </c>
      <c r="G39" s="378">
        <f>C39*MATERIAIS!$E$5</f>
        <v/>
      </c>
    </row>
    <row r="40" ht="15" customHeight="1" s="290">
      <c r="A40" s="315">
        <f>MATERIAIS!A24</f>
        <v/>
      </c>
      <c r="B40" s="390">
        <f>MATERIAIS!E24</f>
        <v/>
      </c>
      <c r="C40" s="379">
        <f>IF(PROJETO!H7&gt;0,B40/MIN(PROJETO!H7,4),0)</f>
        <v/>
      </c>
      <c r="D40" s="379">
        <f>IF(PROJETO!H7&gt;0,B40/MIN(PROJETO!H7,4),0)</f>
        <v/>
      </c>
      <c r="E40" s="379">
        <f>IF(PROJETO!H7&gt;0,B40/MIN(PROJETO!H7,4),0)</f>
        <v/>
      </c>
      <c r="F40" s="379">
        <f>IF(PROJETO!H7&gt;0,B40/MIN(PROJETO!H7,4),0)</f>
        <v/>
      </c>
      <c r="G40" s="381">
        <f>C40*MATERIAIS!$E$6</f>
        <v/>
      </c>
    </row>
    <row r="41" ht="15" customHeight="1" s="290">
      <c r="A41" s="310">
        <f>MATERIAIS!A25</f>
        <v/>
      </c>
      <c r="B41" s="389">
        <f>MATERIAIS!E25</f>
        <v/>
      </c>
      <c r="C41" s="376">
        <f>IF(PROJETO!H7&gt;0,B41/MIN(PROJETO!H7,4),0)</f>
        <v/>
      </c>
      <c r="D41" s="376">
        <f>IF(PROJETO!H7&gt;0,B41/MIN(PROJETO!H7,4),0)</f>
        <v/>
      </c>
      <c r="E41" s="376">
        <f>IF(PROJETO!H7&gt;0,B41/MIN(PROJETO!H7,4),0)</f>
        <v/>
      </c>
      <c r="F41" s="376">
        <f>IF(PROJETO!H7&gt;0,B41/MIN(PROJETO!H7,4),0)</f>
        <v/>
      </c>
      <c r="G41" s="378">
        <f>C41*MATERIAIS!$E$7</f>
        <v/>
      </c>
    </row>
    <row r="42" ht="15" customHeight="1" s="290">
      <c r="A42" s="315">
        <f>MATERIAIS!A26</f>
        <v/>
      </c>
      <c r="B42" s="390">
        <f>MATERIAIS!E26</f>
        <v/>
      </c>
      <c r="C42" s="379">
        <f>IF(PROJETO!H7&gt;0,B42/MIN(PROJETO!H7,4),0)</f>
        <v/>
      </c>
      <c r="D42" s="379">
        <f>IF(PROJETO!H7&gt;0,B42/MIN(PROJETO!H7,4),0)</f>
        <v/>
      </c>
      <c r="E42" s="379">
        <f>IF(PROJETO!H7&gt;0,B42/MIN(PROJETO!H7,4),0)</f>
        <v/>
      </c>
      <c r="F42" s="379">
        <f>IF(PROJETO!H7&gt;0,B42/MIN(PROJETO!H7,4),0)</f>
        <v/>
      </c>
      <c r="G42" s="381">
        <f>C42*MATERIAIS!$E$8</f>
        <v/>
      </c>
    </row>
    <row r="43" ht="15" customHeight="1" s="290">
      <c r="A43" s="310">
        <f>MATERIAIS!A27</f>
        <v/>
      </c>
      <c r="B43" s="389">
        <f>MATERIAIS!E27</f>
        <v/>
      </c>
      <c r="C43" s="376">
        <f>IF(PROJETO!H7&gt;0,B43/MIN(PROJETO!H7,4),0)</f>
        <v/>
      </c>
      <c r="D43" s="376">
        <f>IF(PROJETO!H7&gt;0,B43/MIN(PROJETO!H7,4),0)</f>
        <v/>
      </c>
      <c r="E43" s="376">
        <f>IF(PROJETO!H7&gt;0,B43/MIN(PROJETO!H7,4),0)</f>
        <v/>
      </c>
      <c r="F43" s="376">
        <f>IF(PROJETO!H7&gt;0,B43/MIN(PROJETO!H7,4),0)</f>
        <v/>
      </c>
      <c r="G43" s="378">
        <f>C43*MATERIAIS!$E$9</f>
        <v/>
      </c>
    </row>
    <row r="44" ht="15" customHeight="1" s="290">
      <c r="A44" s="315">
        <f>MATERIAIS!A28</f>
        <v/>
      </c>
      <c r="B44" s="390">
        <f>MATERIAIS!E28</f>
        <v/>
      </c>
      <c r="C44" s="379">
        <f>IF(PROJETO!H7&gt;0,B44/MIN(PROJETO!H7,4),0)</f>
        <v/>
      </c>
      <c r="D44" s="379">
        <f>IF(PROJETO!H7&gt;0,B44/MIN(PROJETO!H7,4),0)</f>
        <v/>
      </c>
      <c r="E44" s="379">
        <f>IF(PROJETO!H7&gt;0,B44/MIN(PROJETO!H7,4),0)</f>
        <v/>
      </c>
      <c r="F44" s="379">
        <f>IF(PROJETO!H7&gt;0,B44/MIN(PROJETO!H7,4),0)</f>
        <v/>
      </c>
      <c r="G44" s="381">
        <f>C44*MATERIAIS!$E$10</f>
        <v/>
      </c>
    </row>
    <row r="45" ht="15" customHeight="1" s="290">
      <c r="A45" s="310">
        <f>MATERIAIS!A29</f>
        <v/>
      </c>
      <c r="B45" s="389">
        <f>MATERIAIS!E29</f>
        <v/>
      </c>
      <c r="C45" s="376">
        <f>IF(PROJETO!H7&gt;0,B45/MIN(PROJETO!H7,4),0)</f>
        <v/>
      </c>
      <c r="D45" s="376">
        <f>IF(PROJETO!H7&gt;0,B45/MIN(PROJETO!H7,4),0)</f>
        <v/>
      </c>
      <c r="E45" s="376">
        <f>IF(PROJETO!H7&gt;0,B45/MIN(PROJETO!H7,4),0)</f>
        <v/>
      </c>
      <c r="F45" s="376">
        <f>IF(PROJETO!H7&gt;0,B45/MIN(PROJETO!H7,4),0)</f>
        <v/>
      </c>
      <c r="G45" s="378">
        <f>C45*MATERIAIS!$E$11</f>
        <v/>
      </c>
    </row>
    <row r="46" ht="15" customHeight="1" s="290">
      <c r="A46" s="315">
        <f>MATERIAIS!A30</f>
        <v/>
      </c>
      <c r="B46" s="390">
        <f>MATERIAIS!E30</f>
        <v/>
      </c>
      <c r="C46" s="379">
        <f>IF(PROJETO!H7&gt;0,B46/MIN(PROJETO!H7,4),0)</f>
        <v/>
      </c>
      <c r="D46" s="379">
        <f>IF(PROJETO!H7&gt;0,B46/MIN(PROJETO!H7,4),0)</f>
        <v/>
      </c>
      <c r="E46" s="379">
        <f>IF(PROJETO!H7&gt;0,B46/MIN(PROJETO!H7,4),0)</f>
        <v/>
      </c>
      <c r="F46" s="379">
        <f>IF(PROJETO!H7&gt;0,B46/MIN(PROJETO!H7,4),0)</f>
        <v/>
      </c>
      <c r="G46" s="381">
        <f>C46*MATERIAIS!$E$12</f>
        <v/>
      </c>
    </row>
    <row r="47" ht="15" customHeight="1" s="290">
      <c r="A47" s="310">
        <f>MATERIAIS!A31</f>
        <v/>
      </c>
      <c r="B47" s="389">
        <f>MATERIAIS!E31</f>
        <v/>
      </c>
      <c r="C47" s="376">
        <f>IF(PROJETO!H7&gt;0,B47/MIN(PROJETO!H7,4),0)</f>
        <v/>
      </c>
      <c r="D47" s="376">
        <f>IF(PROJETO!H7&gt;0,B47/MIN(PROJETO!H7,4),0)</f>
        <v/>
      </c>
      <c r="E47" s="376">
        <f>IF(PROJETO!H7&gt;0,B47/MIN(PROJETO!H7,4),0)</f>
        <v/>
      </c>
      <c r="F47" s="376">
        <f>IF(PROJETO!H7&gt;0,B47/MIN(PROJETO!H7,4),0)</f>
        <v/>
      </c>
      <c r="G47" s="378">
        <f>C47*MATERIAIS!$E$13</f>
        <v/>
      </c>
    </row>
    <row r="48" ht="15" customHeight="1" s="290">
      <c r="A48" s="315">
        <f>MATERIAIS!A32</f>
        <v/>
      </c>
      <c r="B48" s="390">
        <f>MATERIAIS!E32</f>
        <v/>
      </c>
      <c r="C48" s="379">
        <f>IF(PROJETO!H7&gt;0,B48/MIN(PROJETO!H7,4),0)</f>
        <v/>
      </c>
      <c r="D48" s="379">
        <f>IF(PROJETO!H7&gt;0,B48/MIN(PROJETO!H7,4),0)</f>
        <v/>
      </c>
      <c r="E48" s="379">
        <f>IF(PROJETO!H7&gt;0,B48/MIN(PROJETO!H7,4),0)</f>
        <v/>
      </c>
      <c r="F48" s="379">
        <f>IF(PROJETO!H7&gt;0,B48/MIN(PROJETO!H7,4),0)</f>
        <v/>
      </c>
      <c r="G48" s="381">
        <f>C48*MATERIAIS!$E$14</f>
        <v/>
      </c>
    </row>
    <row r="49" ht="15" customHeight="1" s="290">
      <c r="A49" s="310">
        <f>MATERIAIS!A33</f>
        <v/>
      </c>
      <c r="B49" s="389">
        <f>MATERIAIS!E33</f>
        <v/>
      </c>
      <c r="C49" s="376">
        <f>IF(PROJETO!H7&gt;0,B49/MIN(PROJETO!H7,4),0)</f>
        <v/>
      </c>
      <c r="D49" s="376">
        <f>IF(PROJETO!H7&gt;0,B49/MIN(PROJETO!H7,4),0)</f>
        <v/>
      </c>
      <c r="E49" s="376">
        <f>IF(PROJETO!H7&gt;0,B49/MIN(PROJETO!H7,4),0)</f>
        <v/>
      </c>
      <c r="F49" s="376">
        <f>IF(PROJETO!H7&gt;0,B49/MIN(PROJETO!H7,4),0)</f>
        <v/>
      </c>
      <c r="G49" s="378">
        <f>C49*MATERIAIS!$E$15</f>
        <v/>
      </c>
    </row>
    <row r="50" ht="15" customHeight="1" s="290">
      <c r="A50" s="315">
        <f>MATERIAIS!A34</f>
        <v/>
      </c>
      <c r="B50" s="390">
        <f>MATERIAIS!E34</f>
        <v/>
      </c>
      <c r="C50" s="379">
        <f>IF(PROJETO!H7&gt;0,B50/MIN(PROJETO!H7,4),0)</f>
        <v/>
      </c>
      <c r="D50" s="379">
        <f>IF(PROJETO!H7&gt;0,B50/MIN(PROJETO!H7,4),0)</f>
        <v/>
      </c>
      <c r="E50" s="379">
        <f>IF(PROJETO!H7&gt;0,B50/MIN(PROJETO!H7,4),0)</f>
        <v/>
      </c>
      <c r="F50" s="379">
        <f>IF(PROJETO!H7&gt;0,B50/MIN(PROJETO!H7,4),0)</f>
        <v/>
      </c>
      <c r="G50" s="381">
        <f>C50*MATERIAIS!$E$16</f>
        <v/>
      </c>
    </row>
    <row r="51" ht="15" customHeight="1" s="290">
      <c r="A51" s="310">
        <f>MATERIAIS!A35</f>
        <v/>
      </c>
      <c r="B51" s="389">
        <f>MATERIAIS!E35</f>
        <v/>
      </c>
      <c r="C51" s="376">
        <f>IF(PROJETO!H7&gt;0,B51/MIN(PROJETO!H7,4),0)</f>
        <v/>
      </c>
      <c r="D51" s="376">
        <f>IF(PROJETO!H7&gt;0,B51/MIN(PROJETO!H7,4),0)</f>
        <v/>
      </c>
      <c r="E51" s="376">
        <f>IF(PROJETO!H7&gt;0,B51/MIN(PROJETO!H7,4),0)</f>
        <v/>
      </c>
      <c r="F51" s="376">
        <f>IF(PROJETO!H7&gt;0,B51/MIN(PROJETO!H7,4),0)</f>
        <v/>
      </c>
      <c r="G51" s="378">
        <f>C51*MATERIAIS!$E$17</f>
        <v/>
      </c>
    </row>
    <row r="52" ht="15" customHeight="1" s="290">
      <c r="A52" s="315">
        <f>MATERIAIS!A36</f>
        <v/>
      </c>
      <c r="B52" s="390">
        <f>MATERIAIS!E36</f>
        <v/>
      </c>
      <c r="C52" s="379">
        <f>IF(PROJETO!H7&gt;0,B52/MIN(PROJETO!H7,4),0)</f>
        <v/>
      </c>
      <c r="D52" s="379">
        <f>IF(PROJETO!H7&gt;0,B52/MIN(PROJETO!H7,4),0)</f>
        <v/>
      </c>
      <c r="E52" s="379">
        <f>IF(PROJETO!H7&gt;0,B52/MIN(PROJETO!H7,4),0)</f>
        <v/>
      </c>
      <c r="F52" s="379">
        <f>IF(PROJETO!H7&gt;0,B52/MIN(PROJETO!H7,4),0)</f>
        <v/>
      </c>
      <c r="G52" s="381">
        <f>C52*MATERIAIS!$E$18</f>
        <v/>
      </c>
    </row>
    <row r="54" ht="15" customHeight="1" s="290">
      <c r="A54" s="387">
        <f>PROJETO!A8</f>
        <v/>
      </c>
      <c r="B54" s="316" t="inlineStr">
        <is>
          <t>Meses:</t>
        </is>
      </c>
      <c r="C54" s="318">
        <f>PROJETO!H8</f>
        <v/>
      </c>
      <c r="D54" s="388" t="n"/>
      <c r="E54" s="388" t="n"/>
      <c r="F54" s="388" t="n"/>
      <c r="G54" s="388" t="n"/>
      <c r="H54" s="388" t="n"/>
    </row>
    <row r="55" ht="15" customHeight="1" s="290">
      <c r="A55" s="305" t="inlineStr">
        <is>
          <t>MATERIAL</t>
        </is>
      </c>
      <c r="B55" s="305" t="inlineStr">
        <is>
          <t>SALDO</t>
        </is>
      </c>
      <c r="C55" s="305" t="inlineStr">
        <is>
          <t>Abr/26</t>
        </is>
      </c>
      <c r="D55" s="305" t="inlineStr">
        <is>
          <t>Mai/26</t>
        </is>
      </c>
      <c r="E55" s="305" t="inlineStr">
        <is>
          <t>Jun/26</t>
        </is>
      </c>
      <c r="F55" s="305" t="inlineStr">
        <is>
          <t>Jul/26</t>
        </is>
      </c>
      <c r="G55" s="305" t="inlineStr">
        <is>
          <t>CUSTO/MÊS</t>
        </is>
      </c>
    </row>
    <row r="56" ht="15" customHeight="1" s="290">
      <c r="A56" s="310">
        <f>MATERIAIS!A23</f>
        <v/>
      </c>
      <c r="B56" s="389">
        <f>MATERIAIS!F23</f>
        <v/>
      </c>
      <c r="C56" s="376">
        <f>IF(PROJETO!H8&gt;0,B56/MIN(PROJETO!H8,4),0)</f>
        <v/>
      </c>
      <c r="D56" s="376">
        <f>IF(PROJETO!H8&gt;0,B56/MIN(PROJETO!H8,4),0)</f>
        <v/>
      </c>
      <c r="E56" s="376">
        <f>IF(PROJETO!H8&gt;0,B56/MIN(PROJETO!H8,4),0)</f>
        <v/>
      </c>
      <c r="F56" s="376">
        <f>IF(PROJETO!H8&gt;0,B56/MIN(PROJETO!H8,4),0)</f>
        <v/>
      </c>
      <c r="G56" s="378">
        <f>C56*MATERIAIS!$E$5</f>
        <v/>
      </c>
    </row>
    <row r="57" ht="15" customHeight="1" s="290">
      <c r="A57" s="315">
        <f>MATERIAIS!A24</f>
        <v/>
      </c>
      <c r="B57" s="390">
        <f>MATERIAIS!F24</f>
        <v/>
      </c>
      <c r="C57" s="379">
        <f>IF(PROJETO!H8&gt;0,B57/MIN(PROJETO!H8,4),0)</f>
        <v/>
      </c>
      <c r="D57" s="379">
        <f>IF(PROJETO!H8&gt;0,B57/MIN(PROJETO!H8,4),0)</f>
        <v/>
      </c>
      <c r="E57" s="379">
        <f>IF(PROJETO!H8&gt;0,B57/MIN(PROJETO!H8,4),0)</f>
        <v/>
      </c>
      <c r="F57" s="379">
        <f>IF(PROJETO!H8&gt;0,B57/MIN(PROJETO!H8,4),0)</f>
        <v/>
      </c>
      <c r="G57" s="381">
        <f>C57*MATERIAIS!$E$6</f>
        <v/>
      </c>
    </row>
    <row r="58" ht="15" customHeight="1" s="290">
      <c r="A58" s="310">
        <f>MATERIAIS!A25</f>
        <v/>
      </c>
      <c r="B58" s="389">
        <f>MATERIAIS!F25</f>
        <v/>
      </c>
      <c r="C58" s="376">
        <f>IF(PROJETO!H8&gt;0,B58/MIN(PROJETO!H8,4),0)</f>
        <v/>
      </c>
      <c r="D58" s="376">
        <f>IF(PROJETO!H8&gt;0,B58/MIN(PROJETO!H8,4),0)</f>
        <v/>
      </c>
      <c r="E58" s="376">
        <f>IF(PROJETO!H8&gt;0,B58/MIN(PROJETO!H8,4),0)</f>
        <v/>
      </c>
      <c r="F58" s="376">
        <f>IF(PROJETO!H8&gt;0,B58/MIN(PROJETO!H8,4),0)</f>
        <v/>
      </c>
      <c r="G58" s="378">
        <f>C58*MATERIAIS!$E$7</f>
        <v/>
      </c>
    </row>
    <row r="59" ht="15" customHeight="1" s="290">
      <c r="A59" s="315">
        <f>MATERIAIS!A26</f>
        <v/>
      </c>
      <c r="B59" s="390">
        <f>MATERIAIS!F26</f>
        <v/>
      </c>
      <c r="C59" s="379">
        <f>IF(PROJETO!H8&gt;0,B59/MIN(PROJETO!H8,4),0)</f>
        <v/>
      </c>
      <c r="D59" s="379">
        <f>IF(PROJETO!H8&gt;0,B59/MIN(PROJETO!H8,4),0)</f>
        <v/>
      </c>
      <c r="E59" s="379">
        <f>IF(PROJETO!H8&gt;0,B59/MIN(PROJETO!H8,4),0)</f>
        <v/>
      </c>
      <c r="F59" s="379">
        <f>IF(PROJETO!H8&gt;0,B59/MIN(PROJETO!H8,4),0)</f>
        <v/>
      </c>
      <c r="G59" s="381">
        <f>C59*MATERIAIS!$E$8</f>
        <v/>
      </c>
    </row>
    <row r="60" ht="15" customHeight="1" s="290">
      <c r="A60" s="310">
        <f>MATERIAIS!A27</f>
        <v/>
      </c>
      <c r="B60" s="389">
        <f>MATERIAIS!F27</f>
        <v/>
      </c>
      <c r="C60" s="376">
        <f>IF(PROJETO!H8&gt;0,B60/MIN(PROJETO!H8,4),0)</f>
        <v/>
      </c>
      <c r="D60" s="376">
        <f>IF(PROJETO!H8&gt;0,B60/MIN(PROJETO!H8,4),0)</f>
        <v/>
      </c>
      <c r="E60" s="376">
        <f>IF(PROJETO!H8&gt;0,B60/MIN(PROJETO!H8,4),0)</f>
        <v/>
      </c>
      <c r="F60" s="376">
        <f>IF(PROJETO!H8&gt;0,B60/MIN(PROJETO!H8,4),0)</f>
        <v/>
      </c>
      <c r="G60" s="378">
        <f>C60*MATERIAIS!$E$9</f>
        <v/>
      </c>
    </row>
    <row r="61" ht="15" customHeight="1" s="290">
      <c r="A61" s="315">
        <f>MATERIAIS!A28</f>
        <v/>
      </c>
      <c r="B61" s="390">
        <f>MATERIAIS!F28</f>
        <v/>
      </c>
      <c r="C61" s="379">
        <f>IF(PROJETO!H8&gt;0,B61/MIN(PROJETO!H8,4),0)</f>
        <v/>
      </c>
      <c r="D61" s="379">
        <f>IF(PROJETO!H8&gt;0,B61/MIN(PROJETO!H8,4),0)</f>
        <v/>
      </c>
      <c r="E61" s="379">
        <f>IF(PROJETO!H8&gt;0,B61/MIN(PROJETO!H8,4),0)</f>
        <v/>
      </c>
      <c r="F61" s="379">
        <f>IF(PROJETO!H8&gt;0,B61/MIN(PROJETO!H8,4),0)</f>
        <v/>
      </c>
      <c r="G61" s="381">
        <f>C61*MATERIAIS!$E$10</f>
        <v/>
      </c>
    </row>
    <row r="62" ht="15" customHeight="1" s="290">
      <c r="A62" s="310">
        <f>MATERIAIS!A29</f>
        <v/>
      </c>
      <c r="B62" s="389">
        <f>MATERIAIS!F29</f>
        <v/>
      </c>
      <c r="C62" s="376">
        <f>IF(PROJETO!H8&gt;0,B62/MIN(PROJETO!H8,4),0)</f>
        <v/>
      </c>
      <c r="D62" s="376">
        <f>IF(PROJETO!H8&gt;0,B62/MIN(PROJETO!H8,4),0)</f>
        <v/>
      </c>
      <c r="E62" s="376">
        <f>IF(PROJETO!H8&gt;0,B62/MIN(PROJETO!H8,4),0)</f>
        <v/>
      </c>
      <c r="F62" s="376">
        <f>IF(PROJETO!H8&gt;0,B62/MIN(PROJETO!H8,4),0)</f>
        <v/>
      </c>
      <c r="G62" s="378">
        <f>C62*MATERIAIS!$E$11</f>
        <v/>
      </c>
    </row>
    <row r="63" ht="15" customHeight="1" s="290">
      <c r="A63" s="315">
        <f>MATERIAIS!A30</f>
        <v/>
      </c>
      <c r="B63" s="390">
        <f>MATERIAIS!F30</f>
        <v/>
      </c>
      <c r="C63" s="379">
        <f>IF(PROJETO!H8&gt;0,B63/MIN(PROJETO!H8,4),0)</f>
        <v/>
      </c>
      <c r="D63" s="379">
        <f>IF(PROJETO!H8&gt;0,B63/MIN(PROJETO!H8,4),0)</f>
        <v/>
      </c>
      <c r="E63" s="379">
        <f>IF(PROJETO!H8&gt;0,B63/MIN(PROJETO!H8,4),0)</f>
        <v/>
      </c>
      <c r="F63" s="379">
        <f>IF(PROJETO!H8&gt;0,B63/MIN(PROJETO!H8,4),0)</f>
        <v/>
      </c>
      <c r="G63" s="381">
        <f>C63*MATERIAIS!$E$12</f>
        <v/>
      </c>
    </row>
    <row r="64" ht="15" customHeight="1" s="290">
      <c r="A64" s="310">
        <f>MATERIAIS!A31</f>
        <v/>
      </c>
      <c r="B64" s="389">
        <f>MATERIAIS!F31</f>
        <v/>
      </c>
      <c r="C64" s="376">
        <f>IF(PROJETO!H8&gt;0,B64/MIN(PROJETO!H8,4),0)</f>
        <v/>
      </c>
      <c r="D64" s="376">
        <f>IF(PROJETO!H8&gt;0,B64/MIN(PROJETO!H8,4),0)</f>
        <v/>
      </c>
      <c r="E64" s="376">
        <f>IF(PROJETO!H8&gt;0,B64/MIN(PROJETO!H8,4),0)</f>
        <v/>
      </c>
      <c r="F64" s="376">
        <f>IF(PROJETO!H8&gt;0,B64/MIN(PROJETO!H8,4),0)</f>
        <v/>
      </c>
      <c r="G64" s="378">
        <f>C64*MATERIAIS!$E$13</f>
        <v/>
      </c>
    </row>
    <row r="65" ht="15" customHeight="1" s="290">
      <c r="A65" s="315">
        <f>MATERIAIS!A32</f>
        <v/>
      </c>
      <c r="B65" s="390">
        <f>MATERIAIS!F32</f>
        <v/>
      </c>
      <c r="C65" s="379">
        <f>IF(PROJETO!H8&gt;0,B65/MIN(PROJETO!H8,4),0)</f>
        <v/>
      </c>
      <c r="D65" s="379">
        <f>IF(PROJETO!H8&gt;0,B65/MIN(PROJETO!H8,4),0)</f>
        <v/>
      </c>
      <c r="E65" s="379">
        <f>IF(PROJETO!H8&gt;0,B65/MIN(PROJETO!H8,4),0)</f>
        <v/>
      </c>
      <c r="F65" s="379">
        <f>IF(PROJETO!H8&gt;0,B65/MIN(PROJETO!H8,4),0)</f>
        <v/>
      </c>
      <c r="G65" s="381">
        <f>C65*MATERIAIS!$E$14</f>
        <v/>
      </c>
    </row>
    <row r="66" ht="15" customHeight="1" s="290">
      <c r="A66" s="310">
        <f>MATERIAIS!A33</f>
        <v/>
      </c>
      <c r="B66" s="389">
        <f>MATERIAIS!F33</f>
        <v/>
      </c>
      <c r="C66" s="376">
        <f>IF(PROJETO!H8&gt;0,B66/MIN(PROJETO!H8,4),0)</f>
        <v/>
      </c>
      <c r="D66" s="376">
        <f>IF(PROJETO!H8&gt;0,B66/MIN(PROJETO!H8,4),0)</f>
        <v/>
      </c>
      <c r="E66" s="376">
        <f>IF(PROJETO!H8&gt;0,B66/MIN(PROJETO!H8,4),0)</f>
        <v/>
      </c>
      <c r="F66" s="376">
        <f>IF(PROJETO!H8&gt;0,B66/MIN(PROJETO!H8,4),0)</f>
        <v/>
      </c>
      <c r="G66" s="378">
        <f>C66*MATERIAIS!$E$15</f>
        <v/>
      </c>
    </row>
    <row r="67" ht="15" customHeight="1" s="290">
      <c r="A67" s="315">
        <f>MATERIAIS!A34</f>
        <v/>
      </c>
      <c r="B67" s="390">
        <f>MATERIAIS!F34</f>
        <v/>
      </c>
      <c r="C67" s="379">
        <f>IF(PROJETO!H8&gt;0,B67/MIN(PROJETO!H8,4),0)</f>
        <v/>
      </c>
      <c r="D67" s="379">
        <f>IF(PROJETO!H8&gt;0,B67/MIN(PROJETO!H8,4),0)</f>
        <v/>
      </c>
      <c r="E67" s="379">
        <f>IF(PROJETO!H8&gt;0,B67/MIN(PROJETO!H8,4),0)</f>
        <v/>
      </c>
      <c r="F67" s="379">
        <f>IF(PROJETO!H8&gt;0,B67/MIN(PROJETO!H8,4),0)</f>
        <v/>
      </c>
      <c r="G67" s="381">
        <f>C67*MATERIAIS!$E$16</f>
        <v/>
      </c>
    </row>
    <row r="68" ht="15" customHeight="1" s="290">
      <c r="A68" s="310">
        <f>MATERIAIS!A35</f>
        <v/>
      </c>
      <c r="B68" s="389">
        <f>MATERIAIS!F35</f>
        <v/>
      </c>
      <c r="C68" s="376">
        <f>IF(PROJETO!H8&gt;0,B68/MIN(PROJETO!H8,4),0)</f>
        <v/>
      </c>
      <c r="D68" s="376">
        <f>IF(PROJETO!H8&gt;0,B68/MIN(PROJETO!H8,4),0)</f>
        <v/>
      </c>
      <c r="E68" s="376">
        <f>IF(PROJETO!H8&gt;0,B68/MIN(PROJETO!H8,4),0)</f>
        <v/>
      </c>
      <c r="F68" s="376">
        <f>IF(PROJETO!H8&gt;0,B68/MIN(PROJETO!H8,4),0)</f>
        <v/>
      </c>
      <c r="G68" s="378">
        <f>C68*MATERIAIS!$E$17</f>
        <v/>
      </c>
    </row>
    <row r="69" ht="15" customHeight="1" s="290">
      <c r="A69" s="315">
        <f>MATERIAIS!A36</f>
        <v/>
      </c>
      <c r="B69" s="390">
        <f>MATERIAIS!F36</f>
        <v/>
      </c>
      <c r="C69" s="379">
        <f>IF(PROJETO!H8&gt;0,B69/MIN(PROJETO!H8,4),0)</f>
        <v/>
      </c>
      <c r="D69" s="379">
        <f>IF(PROJETO!H8&gt;0,B69/MIN(PROJETO!H8,4),0)</f>
        <v/>
      </c>
      <c r="E69" s="379">
        <f>IF(PROJETO!H8&gt;0,B69/MIN(PROJETO!H8,4),0)</f>
        <v/>
      </c>
      <c r="F69" s="379">
        <f>IF(PROJETO!H8&gt;0,B69/MIN(PROJETO!H8,4),0)</f>
        <v/>
      </c>
      <c r="G69" s="381">
        <f>C69*MATERIAIS!$E$18</f>
        <v/>
      </c>
    </row>
    <row r="71" ht="15" customHeight="1" s="290">
      <c r="A71" s="387">
        <f>PROJETO!A9</f>
        <v/>
      </c>
      <c r="B71" s="316" t="inlineStr">
        <is>
          <t>Meses:</t>
        </is>
      </c>
      <c r="C71" s="318">
        <f>PROJETO!H9</f>
        <v/>
      </c>
      <c r="D71" s="388" t="n"/>
      <c r="E71" s="388" t="n"/>
      <c r="F71" s="388" t="n"/>
      <c r="G71" s="388" t="n"/>
      <c r="H71" s="388" t="n"/>
    </row>
    <row r="72" ht="15" customHeight="1" s="290">
      <c r="A72" s="305" t="inlineStr">
        <is>
          <t>MATERIAL</t>
        </is>
      </c>
      <c r="B72" s="305" t="inlineStr">
        <is>
          <t>SALDO</t>
        </is>
      </c>
      <c r="C72" s="305" t="inlineStr">
        <is>
          <t>Abr/26</t>
        </is>
      </c>
      <c r="D72" s="305" t="inlineStr">
        <is>
          <t>Mai/26</t>
        </is>
      </c>
      <c r="E72" s="305" t="inlineStr">
        <is>
          <t>Jun/26</t>
        </is>
      </c>
      <c r="F72" s="305" t="inlineStr">
        <is>
          <t>Jul/26</t>
        </is>
      </c>
      <c r="G72" s="305" t="inlineStr">
        <is>
          <t>CUSTO/MÊS</t>
        </is>
      </c>
    </row>
    <row r="73" ht="15" customHeight="1" s="290">
      <c r="A73" s="310">
        <f>MATERIAIS!A23</f>
        <v/>
      </c>
      <c r="B73" s="389">
        <f>MATERIAIS!G23</f>
        <v/>
      </c>
      <c r="C73" s="376">
        <f>IF(PROJETO!H9&gt;0,B73/MIN(PROJETO!H9,4),0)</f>
        <v/>
      </c>
      <c r="D73" s="376">
        <f>IF(PROJETO!H9&gt;0,B73/MIN(PROJETO!H9,4),0)</f>
        <v/>
      </c>
      <c r="E73" s="376">
        <f>IF(PROJETO!H9&gt;0,B73/MIN(PROJETO!H9,4),0)</f>
        <v/>
      </c>
      <c r="F73" s="376">
        <f>IF(PROJETO!H9&gt;0,B73/MIN(PROJETO!H9,4),0)</f>
        <v/>
      </c>
      <c r="G73" s="378">
        <f>C73*MATERIAIS!$E$5</f>
        <v/>
      </c>
    </row>
    <row r="74" ht="15" customHeight="1" s="290">
      <c r="A74" s="315">
        <f>MATERIAIS!A24</f>
        <v/>
      </c>
      <c r="B74" s="390">
        <f>MATERIAIS!G24</f>
        <v/>
      </c>
      <c r="C74" s="379">
        <f>IF(PROJETO!H9&gt;0,B74/MIN(PROJETO!H9,4),0)</f>
        <v/>
      </c>
      <c r="D74" s="379">
        <f>IF(PROJETO!H9&gt;0,B74/MIN(PROJETO!H9,4),0)</f>
        <v/>
      </c>
      <c r="E74" s="379">
        <f>IF(PROJETO!H9&gt;0,B74/MIN(PROJETO!H9,4),0)</f>
        <v/>
      </c>
      <c r="F74" s="379">
        <f>IF(PROJETO!H9&gt;0,B74/MIN(PROJETO!H9,4),0)</f>
        <v/>
      </c>
      <c r="G74" s="381">
        <f>C74*MATERIAIS!$E$6</f>
        <v/>
      </c>
    </row>
    <row r="75" ht="15" customHeight="1" s="290">
      <c r="A75" s="310">
        <f>MATERIAIS!A25</f>
        <v/>
      </c>
      <c r="B75" s="389">
        <f>MATERIAIS!G25</f>
        <v/>
      </c>
      <c r="C75" s="376">
        <f>IF(PROJETO!H9&gt;0,B75/MIN(PROJETO!H9,4),0)</f>
        <v/>
      </c>
      <c r="D75" s="376">
        <f>IF(PROJETO!H9&gt;0,B75/MIN(PROJETO!H9,4),0)</f>
        <v/>
      </c>
      <c r="E75" s="376">
        <f>IF(PROJETO!H9&gt;0,B75/MIN(PROJETO!H9,4),0)</f>
        <v/>
      </c>
      <c r="F75" s="376">
        <f>IF(PROJETO!H9&gt;0,B75/MIN(PROJETO!H9,4),0)</f>
        <v/>
      </c>
      <c r="G75" s="378">
        <f>C75*MATERIAIS!$E$7</f>
        <v/>
      </c>
    </row>
    <row r="76" ht="15" customHeight="1" s="290">
      <c r="A76" s="315">
        <f>MATERIAIS!A26</f>
        <v/>
      </c>
      <c r="B76" s="390">
        <f>MATERIAIS!G26</f>
        <v/>
      </c>
      <c r="C76" s="379">
        <f>IF(PROJETO!H9&gt;0,B76/MIN(PROJETO!H9,4),0)</f>
        <v/>
      </c>
      <c r="D76" s="379">
        <f>IF(PROJETO!H9&gt;0,B76/MIN(PROJETO!H9,4),0)</f>
        <v/>
      </c>
      <c r="E76" s="379">
        <f>IF(PROJETO!H9&gt;0,B76/MIN(PROJETO!H9,4),0)</f>
        <v/>
      </c>
      <c r="F76" s="379">
        <f>IF(PROJETO!H9&gt;0,B76/MIN(PROJETO!H9,4),0)</f>
        <v/>
      </c>
      <c r="G76" s="381">
        <f>C76*MATERIAIS!$E$8</f>
        <v/>
      </c>
    </row>
    <row r="77" ht="15" customHeight="1" s="290">
      <c r="A77" s="310">
        <f>MATERIAIS!A27</f>
        <v/>
      </c>
      <c r="B77" s="389">
        <f>MATERIAIS!G27</f>
        <v/>
      </c>
      <c r="C77" s="376">
        <f>IF(PROJETO!H9&gt;0,B77/MIN(PROJETO!H9,4),0)</f>
        <v/>
      </c>
      <c r="D77" s="376">
        <f>IF(PROJETO!H9&gt;0,B77/MIN(PROJETO!H9,4),0)</f>
        <v/>
      </c>
      <c r="E77" s="376">
        <f>IF(PROJETO!H9&gt;0,B77/MIN(PROJETO!H9,4),0)</f>
        <v/>
      </c>
      <c r="F77" s="376">
        <f>IF(PROJETO!H9&gt;0,B77/MIN(PROJETO!H9,4),0)</f>
        <v/>
      </c>
      <c r="G77" s="378">
        <f>C77*MATERIAIS!$E$9</f>
        <v/>
      </c>
    </row>
    <row r="78" ht="15" customHeight="1" s="290">
      <c r="A78" s="315">
        <f>MATERIAIS!A28</f>
        <v/>
      </c>
      <c r="B78" s="390">
        <f>MATERIAIS!G28</f>
        <v/>
      </c>
      <c r="C78" s="379">
        <f>IF(PROJETO!H9&gt;0,B78/MIN(PROJETO!H9,4),0)</f>
        <v/>
      </c>
      <c r="D78" s="379">
        <f>IF(PROJETO!H9&gt;0,B78/MIN(PROJETO!H9,4),0)</f>
        <v/>
      </c>
      <c r="E78" s="379">
        <f>IF(PROJETO!H9&gt;0,B78/MIN(PROJETO!H9,4),0)</f>
        <v/>
      </c>
      <c r="F78" s="379">
        <f>IF(PROJETO!H9&gt;0,B78/MIN(PROJETO!H9,4),0)</f>
        <v/>
      </c>
      <c r="G78" s="381">
        <f>C78*MATERIAIS!$E$10</f>
        <v/>
      </c>
    </row>
    <row r="79" ht="15" customHeight="1" s="290">
      <c r="A79" s="310">
        <f>MATERIAIS!A29</f>
        <v/>
      </c>
      <c r="B79" s="389">
        <f>MATERIAIS!G29</f>
        <v/>
      </c>
      <c r="C79" s="376">
        <f>IF(PROJETO!H9&gt;0,B79/MIN(PROJETO!H9,4),0)</f>
        <v/>
      </c>
      <c r="D79" s="376">
        <f>IF(PROJETO!H9&gt;0,B79/MIN(PROJETO!H9,4),0)</f>
        <v/>
      </c>
      <c r="E79" s="376">
        <f>IF(PROJETO!H9&gt;0,B79/MIN(PROJETO!H9,4),0)</f>
        <v/>
      </c>
      <c r="F79" s="376">
        <f>IF(PROJETO!H9&gt;0,B79/MIN(PROJETO!H9,4),0)</f>
        <v/>
      </c>
      <c r="G79" s="378">
        <f>C79*MATERIAIS!$E$11</f>
        <v/>
      </c>
    </row>
    <row r="80" ht="15" customHeight="1" s="290">
      <c r="A80" s="315">
        <f>MATERIAIS!A30</f>
        <v/>
      </c>
      <c r="B80" s="390">
        <f>MATERIAIS!G30</f>
        <v/>
      </c>
      <c r="C80" s="379">
        <f>IF(PROJETO!H9&gt;0,B80/MIN(PROJETO!H9,4),0)</f>
        <v/>
      </c>
      <c r="D80" s="379">
        <f>IF(PROJETO!H9&gt;0,B80/MIN(PROJETO!H9,4),0)</f>
        <v/>
      </c>
      <c r="E80" s="379">
        <f>IF(PROJETO!H9&gt;0,B80/MIN(PROJETO!H9,4),0)</f>
        <v/>
      </c>
      <c r="F80" s="379">
        <f>IF(PROJETO!H9&gt;0,B80/MIN(PROJETO!H9,4),0)</f>
        <v/>
      </c>
      <c r="G80" s="381">
        <f>C80*MATERIAIS!$E$12</f>
        <v/>
      </c>
    </row>
    <row r="81" ht="15" customHeight="1" s="290">
      <c r="A81" s="310">
        <f>MATERIAIS!A31</f>
        <v/>
      </c>
      <c r="B81" s="389">
        <f>MATERIAIS!G31</f>
        <v/>
      </c>
      <c r="C81" s="376">
        <f>IF(PROJETO!H9&gt;0,B81/MIN(PROJETO!H9,4),0)</f>
        <v/>
      </c>
      <c r="D81" s="376">
        <f>IF(PROJETO!H9&gt;0,B81/MIN(PROJETO!H9,4),0)</f>
        <v/>
      </c>
      <c r="E81" s="376">
        <f>IF(PROJETO!H9&gt;0,B81/MIN(PROJETO!H9,4),0)</f>
        <v/>
      </c>
      <c r="F81" s="376">
        <f>IF(PROJETO!H9&gt;0,B81/MIN(PROJETO!H9,4),0)</f>
        <v/>
      </c>
      <c r="G81" s="378">
        <f>C81*MATERIAIS!$E$13</f>
        <v/>
      </c>
    </row>
    <row r="82" ht="15" customHeight="1" s="290">
      <c r="A82" s="315">
        <f>MATERIAIS!A32</f>
        <v/>
      </c>
      <c r="B82" s="390">
        <f>MATERIAIS!G32</f>
        <v/>
      </c>
      <c r="C82" s="379">
        <f>IF(PROJETO!H9&gt;0,B82/MIN(PROJETO!H9,4),0)</f>
        <v/>
      </c>
      <c r="D82" s="379">
        <f>IF(PROJETO!H9&gt;0,B82/MIN(PROJETO!H9,4),0)</f>
        <v/>
      </c>
      <c r="E82" s="379">
        <f>IF(PROJETO!H9&gt;0,B82/MIN(PROJETO!H9,4),0)</f>
        <v/>
      </c>
      <c r="F82" s="379">
        <f>IF(PROJETO!H9&gt;0,B82/MIN(PROJETO!H9,4),0)</f>
        <v/>
      </c>
      <c r="G82" s="381">
        <f>C82*MATERIAIS!$E$14</f>
        <v/>
      </c>
    </row>
    <row r="83" ht="15" customHeight="1" s="290">
      <c r="A83" s="310">
        <f>MATERIAIS!A33</f>
        <v/>
      </c>
      <c r="B83" s="389">
        <f>MATERIAIS!G33</f>
        <v/>
      </c>
      <c r="C83" s="376">
        <f>IF(PROJETO!H9&gt;0,B83/MIN(PROJETO!H9,4),0)</f>
        <v/>
      </c>
      <c r="D83" s="376">
        <f>IF(PROJETO!H9&gt;0,B83/MIN(PROJETO!H9,4),0)</f>
        <v/>
      </c>
      <c r="E83" s="376">
        <f>IF(PROJETO!H9&gt;0,B83/MIN(PROJETO!H9,4),0)</f>
        <v/>
      </c>
      <c r="F83" s="376">
        <f>IF(PROJETO!H9&gt;0,B83/MIN(PROJETO!H9,4),0)</f>
        <v/>
      </c>
      <c r="G83" s="378">
        <f>C83*MATERIAIS!$E$15</f>
        <v/>
      </c>
    </row>
    <row r="84" ht="15" customHeight="1" s="290">
      <c r="A84" s="315">
        <f>MATERIAIS!A34</f>
        <v/>
      </c>
      <c r="B84" s="390">
        <f>MATERIAIS!G34</f>
        <v/>
      </c>
      <c r="C84" s="379">
        <f>IF(PROJETO!H9&gt;0,B84/MIN(PROJETO!H9,4),0)</f>
        <v/>
      </c>
      <c r="D84" s="379">
        <f>IF(PROJETO!H9&gt;0,B84/MIN(PROJETO!H9,4),0)</f>
        <v/>
      </c>
      <c r="E84" s="379">
        <f>IF(PROJETO!H9&gt;0,B84/MIN(PROJETO!H9,4),0)</f>
        <v/>
      </c>
      <c r="F84" s="379">
        <f>IF(PROJETO!H9&gt;0,B84/MIN(PROJETO!H9,4),0)</f>
        <v/>
      </c>
      <c r="G84" s="381">
        <f>C84*MATERIAIS!$E$16</f>
        <v/>
      </c>
    </row>
    <row r="85" ht="15" customHeight="1" s="290">
      <c r="A85" s="310">
        <f>MATERIAIS!A35</f>
        <v/>
      </c>
      <c r="B85" s="389">
        <f>MATERIAIS!G35</f>
        <v/>
      </c>
      <c r="C85" s="376">
        <f>IF(PROJETO!H9&gt;0,B85/MIN(PROJETO!H9,4),0)</f>
        <v/>
      </c>
      <c r="D85" s="376">
        <f>IF(PROJETO!H9&gt;0,B85/MIN(PROJETO!H9,4),0)</f>
        <v/>
      </c>
      <c r="E85" s="376">
        <f>IF(PROJETO!H9&gt;0,B85/MIN(PROJETO!H9,4),0)</f>
        <v/>
      </c>
      <c r="F85" s="376">
        <f>IF(PROJETO!H9&gt;0,B85/MIN(PROJETO!H9,4),0)</f>
        <v/>
      </c>
      <c r="G85" s="378">
        <f>C85*MATERIAIS!$E$17</f>
        <v/>
      </c>
    </row>
    <row r="86" ht="15" customHeight="1" s="290">
      <c r="A86" s="315">
        <f>MATERIAIS!A36</f>
        <v/>
      </c>
      <c r="B86" s="390">
        <f>MATERIAIS!G36</f>
        <v/>
      </c>
      <c r="C86" s="379">
        <f>IF(PROJETO!H9&gt;0,B86/MIN(PROJETO!H9,4),0)</f>
        <v/>
      </c>
      <c r="D86" s="379">
        <f>IF(PROJETO!H9&gt;0,B86/MIN(PROJETO!H9,4),0)</f>
        <v/>
      </c>
      <c r="E86" s="379">
        <f>IF(PROJETO!H9&gt;0,B86/MIN(PROJETO!H9,4),0)</f>
        <v/>
      </c>
      <c r="F86" s="379">
        <f>IF(PROJETO!H9&gt;0,B86/MIN(PROJETO!H9,4),0)</f>
        <v/>
      </c>
      <c r="G86" s="381">
        <f>C86*MATERIAIS!$E$18</f>
        <v/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3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F19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B12" activeCellId="0" sqref="B12"/>
    </sheetView>
  </sheetViews>
  <sheetFormatPr baseColWidth="8" defaultColWidth="8.71484375" defaultRowHeight="15" zeroHeight="0" outlineLevelRow="0"/>
  <cols>
    <col width="19.29" customWidth="1" style="289" min="1" max="6"/>
  </cols>
  <sheetData>
    <row r="1" ht="37.5" customHeight="1" s="290">
      <c r="A1" s="392" t="inlineStr">
        <is>
          <t>PEDIDO URGENTE — Próximos 30 dias (todos os núcleos)</t>
        </is>
      </c>
      <c r="B1" s="303" t="n"/>
      <c r="C1" s="303" t="n"/>
      <c r="D1" s="303" t="n"/>
      <c r="E1" s="303" t="n"/>
      <c r="F1" s="303" t="n"/>
    </row>
    <row r="2" ht="15" customHeight="1" s="290">
      <c r="A2" s="393" t="inlineStr">
        <is>
          <t>QTD = total de MATERIAIS ÷ maior meses restante</t>
        </is>
      </c>
      <c r="B2" s="303" t="n"/>
      <c r="C2" s="303" t="n"/>
      <c r="D2" s="303" t="n"/>
      <c r="E2" s="303" t="n"/>
      <c r="F2" s="303" t="n"/>
    </row>
    <row r="4" ht="15" customHeight="1" s="290">
      <c r="A4" s="394" t="inlineStr">
        <is>
          <t>MATERIAL</t>
        </is>
      </c>
      <c r="B4" s="394" t="inlineStr">
        <is>
          <t>UN</t>
        </is>
      </c>
      <c r="C4" s="394" t="inlineStr">
        <is>
          <t>QTD/MÊS</t>
        </is>
      </c>
      <c r="D4" s="394" t="inlineStr">
        <is>
          <t>P.UNIT(R$)</t>
        </is>
      </c>
      <c r="E4" s="394" t="inlineStr">
        <is>
          <t>CUSTO/MÊS(R$)</t>
        </is>
      </c>
      <c r="F4" s="394" t="inlineStr">
        <is>
          <t>LEAD</t>
        </is>
      </c>
    </row>
    <row r="5" ht="15" customHeight="1" s="290">
      <c r="A5" s="306">
        <f>MATERIAIS!A23</f>
        <v/>
      </c>
      <c r="B5" s="321" t="inlineStr">
        <is>
          <t>m</t>
        </is>
      </c>
      <c r="C5" s="376">
        <f>IF(MAX(PROJETO!H5:H9)&gt;0,MATERIAIS!H23/MAX(PROJETO!H5:H9),0)</f>
        <v/>
      </c>
      <c r="D5" s="395">
        <f>MATERIAIS!E5</f>
        <v/>
      </c>
      <c r="E5" s="378">
        <f>C5*D5</f>
        <v/>
      </c>
      <c r="F5" s="321" t="inlineStr">
        <is>
          <t>3 sem</t>
        </is>
      </c>
    </row>
    <row r="6" ht="15" customHeight="1" s="290">
      <c r="A6" s="311">
        <f>MATERIAIS!A24</f>
        <v/>
      </c>
      <c r="B6" s="326" t="inlineStr">
        <is>
          <t>m</t>
        </is>
      </c>
      <c r="C6" s="379">
        <f>IF(MAX(PROJETO!H5:H9)&gt;0,MATERIAIS!H24/MAX(PROJETO!H5:H9),0)</f>
        <v/>
      </c>
      <c r="D6" s="396">
        <f>MATERIAIS!E6</f>
        <v/>
      </c>
      <c r="E6" s="381">
        <f>C6*D6</f>
        <v/>
      </c>
      <c r="F6" s="326" t="inlineStr">
        <is>
          <t>3 sem</t>
        </is>
      </c>
    </row>
    <row r="7" ht="15" customHeight="1" s="290">
      <c r="A7" s="306">
        <f>MATERIAIS!A25</f>
        <v/>
      </c>
      <c r="B7" s="321" t="inlineStr">
        <is>
          <t>m</t>
        </is>
      </c>
      <c r="C7" s="376">
        <f>IF(MAX(PROJETO!H5:H9)&gt;0,MATERIAIS!H25/MAX(PROJETO!H5:H9),0)</f>
        <v/>
      </c>
      <c r="D7" s="395">
        <f>MATERIAIS!E7</f>
        <v/>
      </c>
      <c r="E7" s="378">
        <f>C7*D7</f>
        <v/>
      </c>
      <c r="F7" s="321" t="inlineStr">
        <is>
          <t>4 sem</t>
        </is>
      </c>
    </row>
    <row r="8" ht="15" customHeight="1" s="290">
      <c r="A8" s="311">
        <f>MATERIAIS!A26</f>
        <v/>
      </c>
      <c r="B8" s="326" t="inlineStr">
        <is>
          <t>m</t>
        </is>
      </c>
      <c r="C8" s="379">
        <f>IF(MAX(PROJETO!H5:H9)&gt;0,MATERIAIS!H26/MAX(PROJETO!H5:H9),0)</f>
        <v/>
      </c>
      <c r="D8" s="396">
        <f>MATERIAIS!E8</f>
        <v/>
      </c>
      <c r="E8" s="381">
        <f>C8*D8</f>
        <v/>
      </c>
      <c r="F8" s="326" t="inlineStr">
        <is>
          <t>4 sem</t>
        </is>
      </c>
    </row>
    <row r="9" ht="15" customHeight="1" s="290">
      <c r="A9" s="306">
        <f>MATERIAIS!A27</f>
        <v/>
      </c>
      <c r="B9" s="321" t="inlineStr">
        <is>
          <t>un</t>
        </is>
      </c>
      <c r="C9" s="376">
        <f>IF(MAX(PROJETO!H5:H9)&gt;0,MATERIAIS!H27/MAX(PROJETO!H5:H9),0)</f>
        <v/>
      </c>
      <c r="D9" s="395">
        <f>MATERIAIS!E9</f>
        <v/>
      </c>
      <c r="E9" s="378">
        <f>C9*D9</f>
        <v/>
      </c>
      <c r="F9" s="321" t="inlineStr">
        <is>
          <t>2 sem</t>
        </is>
      </c>
    </row>
    <row r="10" ht="15" customHeight="1" s="290">
      <c r="A10" s="311">
        <f>MATERIAIS!A28</f>
        <v/>
      </c>
      <c r="B10" s="326" t="inlineStr">
        <is>
          <t>un</t>
        </is>
      </c>
      <c r="C10" s="379">
        <f>IF(MAX(PROJETO!H5:H9)&gt;0,MATERIAIS!H28/MAX(PROJETO!H5:H9),0)</f>
        <v/>
      </c>
      <c r="D10" s="396">
        <f>MATERIAIS!E10</f>
        <v/>
      </c>
      <c r="E10" s="381">
        <f>C10*D10</f>
        <v/>
      </c>
      <c r="F10" s="326" t="inlineStr">
        <is>
          <t>2 sem</t>
        </is>
      </c>
    </row>
    <row r="11" ht="15" customHeight="1" s="290">
      <c r="A11" s="306">
        <f>MATERIAIS!A29</f>
        <v/>
      </c>
      <c r="B11" s="321" t="inlineStr">
        <is>
          <t>un</t>
        </is>
      </c>
      <c r="C11" s="376">
        <f>IF(MAX(PROJETO!H5:H9)&gt;0,MATERIAIS!H29/MAX(PROJETO!H5:H9),0)</f>
        <v/>
      </c>
      <c r="D11" s="395">
        <f>MATERIAIS!E11</f>
        <v/>
      </c>
      <c r="E11" s="378">
        <f>C11*D11</f>
        <v/>
      </c>
      <c r="F11" s="321" t="inlineStr">
        <is>
          <t>2 sem</t>
        </is>
      </c>
    </row>
    <row r="12" ht="15" customHeight="1" s="290">
      <c r="A12" s="311">
        <f>MATERIAIS!A30</f>
        <v/>
      </c>
      <c r="B12" s="326" t="inlineStr">
        <is>
          <t>un</t>
        </is>
      </c>
      <c r="C12" s="379">
        <f>IF(MAX(PROJETO!H5:H9)&gt;0,MATERIAIS!H30/MAX(PROJETO!H5:H9),0)</f>
        <v/>
      </c>
      <c r="D12" s="396">
        <f>MATERIAIS!E12</f>
        <v/>
      </c>
      <c r="E12" s="381">
        <f>C12*D12</f>
        <v/>
      </c>
      <c r="F12" s="326" t="inlineStr">
        <is>
          <t>2 sem</t>
        </is>
      </c>
    </row>
    <row r="13" ht="15" customHeight="1" s="290">
      <c r="A13" s="306">
        <f>MATERIAIS!A31</f>
        <v/>
      </c>
      <c r="B13" s="321" t="inlineStr">
        <is>
          <t>un</t>
        </is>
      </c>
      <c r="C13" s="376">
        <f>IF(MAX(PROJETO!H5:H9)&gt;0,MATERIAIS!H31/MAX(PROJETO!H5:H9),0)</f>
        <v/>
      </c>
      <c r="D13" s="395">
        <f>MATERIAIS!E13</f>
        <v/>
      </c>
      <c r="E13" s="378">
        <f>C13*D13</f>
        <v/>
      </c>
      <c r="F13" s="321" t="inlineStr">
        <is>
          <t>3 sem</t>
        </is>
      </c>
    </row>
    <row r="14" ht="15" customHeight="1" s="290">
      <c r="A14" s="311">
        <f>MATERIAIS!A32</f>
        <v/>
      </c>
      <c r="B14" s="326" t="inlineStr">
        <is>
          <t>m³</t>
        </is>
      </c>
      <c r="C14" s="379">
        <f>IF(MAX(PROJETO!H5:H9)&gt;0,MATERIAIS!H32/MAX(PROJETO!H5:H9),0)</f>
        <v/>
      </c>
      <c r="D14" s="396">
        <f>MATERIAIS!E14</f>
        <v/>
      </c>
      <c r="E14" s="381">
        <f>C14*D14</f>
        <v/>
      </c>
      <c r="F14" s="326" t="inlineStr">
        <is>
          <t>1 sem</t>
        </is>
      </c>
    </row>
    <row r="15" ht="15" customHeight="1" s="290">
      <c r="A15" s="306">
        <f>MATERIAIS!A33</f>
        <v/>
      </c>
      <c r="B15" s="321" t="inlineStr">
        <is>
          <t>m³</t>
        </is>
      </c>
      <c r="C15" s="376">
        <f>IF(MAX(PROJETO!H5:H9)&gt;0,MATERIAIS!H33/MAX(PROJETO!H5:H9),0)</f>
        <v/>
      </c>
      <c r="D15" s="395">
        <f>MATERIAIS!E15</f>
        <v/>
      </c>
      <c r="E15" s="378">
        <f>C15*D15</f>
        <v/>
      </c>
      <c r="F15" s="321" t="inlineStr">
        <is>
          <t>1 sem</t>
        </is>
      </c>
    </row>
    <row r="16" ht="15" customHeight="1" s="290">
      <c r="A16" s="311">
        <f>MATERIAIS!A34</f>
        <v/>
      </c>
      <c r="B16" s="326" t="inlineStr">
        <is>
          <t>m³</t>
        </is>
      </c>
      <c r="C16" s="379">
        <f>IF(MAX(PROJETO!H5:H9)&gt;0,MATERIAIS!H34/MAX(PROJETO!H5:H9),0)</f>
        <v/>
      </c>
      <c r="D16" s="396">
        <f>MATERIAIS!E16</f>
        <v/>
      </c>
      <c r="E16" s="381">
        <f>C16*D16</f>
        <v/>
      </c>
      <c r="F16" s="326" t="inlineStr">
        <is>
          <t>1 sem</t>
        </is>
      </c>
    </row>
    <row r="17" ht="15" customHeight="1" s="290">
      <c r="A17" s="306">
        <f>MATERIAIS!A35</f>
        <v/>
      </c>
      <c r="B17" s="321" t="inlineStr">
        <is>
          <t>t</t>
        </is>
      </c>
      <c r="C17" s="376">
        <f>IF(MAX(PROJETO!H5:H9)&gt;0,MATERIAIS!H35/MAX(PROJETO!H5:H9),0)</f>
        <v/>
      </c>
      <c r="D17" s="395">
        <f>MATERIAIS!E17</f>
        <v/>
      </c>
      <c r="E17" s="378">
        <f>C17*D17</f>
        <v/>
      </c>
      <c r="F17" s="321" t="inlineStr">
        <is>
          <t>2 sem</t>
        </is>
      </c>
    </row>
    <row r="18" ht="15" customHeight="1" s="290">
      <c r="A18" s="311">
        <f>MATERIAIS!A36</f>
        <v/>
      </c>
      <c r="B18" s="326" t="inlineStr">
        <is>
          <t>vb</t>
        </is>
      </c>
      <c r="C18" s="379">
        <f>IF(MAX(PROJETO!H5:H9)&gt;0,MATERIAIS!H36/MAX(PROJETO!H5:H9),0)</f>
        <v/>
      </c>
      <c r="D18" s="396">
        <f>MATERIAIS!E18</f>
        <v/>
      </c>
      <c r="E18" s="381">
        <f>C18*D18</f>
        <v/>
      </c>
      <c r="F18" s="326" t="inlineStr">
        <is>
          <t>2 sem</t>
        </is>
      </c>
    </row>
    <row r="19" ht="32.25" customHeight="1" s="290">
      <c r="A19" s="316" t="inlineStr">
        <is>
          <t>TOTAL MENSAL</t>
        </is>
      </c>
      <c r="B19" s="388" t="n"/>
      <c r="C19" s="388" t="n"/>
      <c r="D19" s="388" t="n"/>
      <c r="E19" s="391">
        <f>SUM(E5:E18)</f>
        <v/>
      </c>
      <c r="F19" s="318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4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32" customWidth="1" style="289" min="1" max="1"/>
    <col width="10" customWidth="1" style="289" min="2" max="8"/>
  </cols>
  <sheetData>
    <row r="1" ht="34.5" customHeight="1" s="290">
      <c r="A1" s="302" t="inlineStr">
        <is>
          <t>GANTT — Execução + Compras (visual)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</row>
    <row r="3" ht="15" customHeight="1" s="290">
      <c r="A3" s="394" t="inlineStr">
        <is>
          <t>NÚCLEO / ATIVIDADE</t>
        </is>
      </c>
      <c r="B3" s="394" t="inlineStr">
        <is>
          <t>Mar/26</t>
        </is>
      </c>
      <c r="C3" s="394" t="inlineStr">
        <is>
          <t>Abr/26</t>
        </is>
      </c>
      <c r="D3" s="394" t="inlineStr">
        <is>
          <t>Mai/26</t>
        </is>
      </c>
      <c r="E3" s="394" t="inlineStr">
        <is>
          <t>Jun/26</t>
        </is>
      </c>
      <c r="F3" s="394" t="inlineStr">
        <is>
          <t>Jul/26</t>
        </is>
      </c>
      <c r="G3" s="394" t="inlineStr">
        <is>
          <t>Ago/26</t>
        </is>
      </c>
      <c r="H3" s="394" t="inlineStr">
        <is>
          <t>Set/26</t>
        </is>
      </c>
    </row>
    <row r="4" ht="15" customHeight="1" s="290">
      <c r="A4" s="397">
        <f>PROJETO!A5&amp;" — saldo: "&amp;TEXT(SALDO!D4,"#,##0")&amp;"m"</f>
        <v/>
      </c>
      <c r="B4" s="398" t="n"/>
      <c r="C4" s="398" t="n"/>
      <c r="D4" s="398" t="n"/>
      <c r="E4" s="398" t="n"/>
      <c r="F4" s="398" t="n"/>
      <c r="G4" s="398" t="n"/>
      <c r="H4" s="398" t="n"/>
    </row>
    <row r="5" ht="15" customHeight="1" s="290">
      <c r="A5" s="399" t="inlineStr">
        <is>
          <t xml:space="preserve">  Exec AG</t>
        </is>
      </c>
      <c r="B5" s="400" t="inlineStr">
        <is>
          <t>█</t>
        </is>
      </c>
      <c r="C5" s="400" t="inlineStr">
        <is>
          <t>█</t>
        </is>
      </c>
      <c r="D5" s="400" t="inlineStr">
        <is>
          <t>█</t>
        </is>
      </c>
      <c r="E5" s="400" t="inlineStr">
        <is>
          <t>█</t>
        </is>
      </c>
    </row>
    <row r="6" ht="15" customHeight="1" s="290">
      <c r="A6" s="399" t="inlineStr">
        <is>
          <t xml:space="preserve">  Exec ESG</t>
        </is>
      </c>
      <c r="B6" s="401" t="inlineStr">
        <is>
          <t>█</t>
        </is>
      </c>
      <c r="C6" s="401" t="inlineStr">
        <is>
          <t>█</t>
        </is>
      </c>
      <c r="D6" s="401" t="inlineStr">
        <is>
          <t>█</t>
        </is>
      </c>
      <c r="E6" s="401" t="inlineStr">
        <is>
          <t>█</t>
        </is>
      </c>
    </row>
    <row r="7" ht="15" customHeight="1" s="290">
      <c r="A7" s="399" t="inlineStr">
        <is>
          <t xml:space="preserve">  $ Compras</t>
        </is>
      </c>
      <c r="B7" s="402" t="inlineStr">
        <is>
          <t>$</t>
        </is>
      </c>
      <c r="C7" s="402" t="inlineStr">
        <is>
          <t>$</t>
        </is>
      </c>
      <c r="D7" s="402" t="inlineStr">
        <is>
          <t>$</t>
        </is>
      </c>
      <c r="E7" s="402" t="inlineStr">
        <is>
          <t>$</t>
        </is>
      </c>
    </row>
    <row r="9" ht="15" customHeight="1" s="290">
      <c r="A9" s="397">
        <f>PROJETO!A6&amp;" — saldo: "&amp;TEXT(SALDO!D5,"#,##0")&amp;"m"</f>
        <v/>
      </c>
      <c r="B9" s="398" t="n"/>
      <c r="C9" s="398" t="n"/>
      <c r="D9" s="398" t="n"/>
      <c r="E9" s="398" t="n"/>
      <c r="F9" s="398" t="n"/>
      <c r="G9" s="398" t="n"/>
      <c r="H9" s="398" t="n"/>
    </row>
    <row r="10" ht="15" customHeight="1" s="290">
      <c r="A10" s="399" t="inlineStr">
        <is>
          <t xml:space="preserve">  Exec AG</t>
        </is>
      </c>
    </row>
    <row r="11" ht="15" customHeight="1" s="290">
      <c r="A11" s="399" t="inlineStr">
        <is>
          <t xml:space="preserve">  Exec ESG</t>
        </is>
      </c>
    </row>
    <row r="12" ht="15" customHeight="1" s="290">
      <c r="A12" s="399" t="inlineStr">
        <is>
          <t xml:space="preserve">  $ Compras</t>
        </is>
      </c>
    </row>
    <row r="14" ht="15" customHeight="1" s="290">
      <c r="A14" s="397">
        <f>PROJETO!A7&amp;" — saldo: "&amp;TEXT(SALDO!D6,"#,##0")&amp;"m"</f>
        <v/>
      </c>
      <c r="B14" s="398" t="n"/>
      <c r="C14" s="398" t="n"/>
      <c r="D14" s="398" t="n"/>
      <c r="E14" s="398" t="n"/>
      <c r="F14" s="398" t="n"/>
      <c r="G14" s="398" t="n"/>
      <c r="H14" s="398" t="n"/>
    </row>
    <row r="15" ht="15" customHeight="1" s="290">
      <c r="A15" s="399" t="inlineStr">
        <is>
          <t xml:space="preserve">  Exec AG</t>
        </is>
      </c>
      <c r="B15" s="400" t="inlineStr">
        <is>
          <t>█</t>
        </is>
      </c>
      <c r="C15" s="400" t="inlineStr">
        <is>
          <t>█</t>
        </is>
      </c>
      <c r="D15" s="400" t="inlineStr">
        <is>
          <t>█</t>
        </is>
      </c>
      <c r="E15" s="400" t="inlineStr">
        <is>
          <t>█</t>
        </is>
      </c>
      <c r="F15" s="400" t="inlineStr">
        <is>
          <t>█</t>
        </is>
      </c>
    </row>
    <row r="16" ht="15" customHeight="1" s="290">
      <c r="A16" s="399" t="inlineStr">
        <is>
          <t xml:space="preserve">  Exec ESG</t>
        </is>
      </c>
      <c r="B16" s="401" t="inlineStr">
        <is>
          <t>█</t>
        </is>
      </c>
      <c r="C16" s="401" t="inlineStr">
        <is>
          <t>█</t>
        </is>
      </c>
      <c r="D16" s="401" t="inlineStr">
        <is>
          <t>█</t>
        </is>
      </c>
      <c r="E16" s="401" t="inlineStr">
        <is>
          <t>█</t>
        </is>
      </c>
      <c r="F16" s="401" t="inlineStr">
        <is>
          <t>█</t>
        </is>
      </c>
    </row>
    <row r="17" ht="15" customHeight="1" s="290">
      <c r="A17" s="399" t="inlineStr">
        <is>
          <t xml:space="preserve">  $ Compras</t>
        </is>
      </c>
      <c r="B17" s="402" t="inlineStr">
        <is>
          <t>$</t>
        </is>
      </c>
      <c r="C17" s="402" t="inlineStr">
        <is>
          <t>$</t>
        </is>
      </c>
      <c r="D17" s="402" t="inlineStr">
        <is>
          <t>$</t>
        </is>
      </c>
      <c r="E17" s="402" t="inlineStr">
        <is>
          <t>$</t>
        </is>
      </c>
      <c r="F17" s="402" t="inlineStr">
        <is>
          <t>$</t>
        </is>
      </c>
    </row>
    <row r="19" ht="15" customHeight="1" s="290">
      <c r="A19" s="397">
        <f>PROJETO!A8&amp;" — saldo: "&amp;TEXT(SALDO!D7,"#,##0")&amp;"m"</f>
        <v/>
      </c>
      <c r="B19" s="398" t="n"/>
      <c r="C19" s="398" t="n"/>
      <c r="D19" s="398" t="n"/>
      <c r="E19" s="398" t="n"/>
      <c r="F19" s="398" t="n"/>
      <c r="G19" s="398" t="n"/>
      <c r="H19" s="398" t="n"/>
    </row>
    <row r="20" ht="15" customHeight="1" s="290">
      <c r="A20" s="399" t="inlineStr">
        <is>
          <t xml:space="preserve">  Exec AG</t>
        </is>
      </c>
      <c r="B20" s="400" t="inlineStr">
        <is>
          <t>█</t>
        </is>
      </c>
      <c r="C20" s="400" t="inlineStr">
        <is>
          <t>█</t>
        </is>
      </c>
      <c r="D20" s="400" t="inlineStr">
        <is>
          <t>█</t>
        </is>
      </c>
      <c r="E20" s="400" t="inlineStr">
        <is>
          <t>█</t>
        </is>
      </c>
      <c r="F20" s="400" t="inlineStr">
        <is>
          <t>█</t>
        </is>
      </c>
    </row>
    <row r="21" ht="15" customHeight="1" s="290">
      <c r="A21" s="399" t="inlineStr">
        <is>
          <t xml:space="preserve">  Exec ESG</t>
        </is>
      </c>
      <c r="B21" s="401" t="inlineStr">
        <is>
          <t>█</t>
        </is>
      </c>
      <c r="C21" s="401" t="inlineStr">
        <is>
          <t>█</t>
        </is>
      </c>
      <c r="D21" s="401" t="inlineStr">
        <is>
          <t>█</t>
        </is>
      </c>
      <c r="E21" s="401" t="inlineStr">
        <is>
          <t>█</t>
        </is>
      </c>
      <c r="F21" s="401" t="inlineStr">
        <is>
          <t>█</t>
        </is>
      </c>
    </row>
    <row r="22" ht="15" customHeight="1" s="290">
      <c r="A22" s="399" t="inlineStr">
        <is>
          <t xml:space="preserve">  $ Compras</t>
        </is>
      </c>
      <c r="B22" s="402" t="inlineStr">
        <is>
          <t>$</t>
        </is>
      </c>
      <c r="C22" s="402" t="inlineStr">
        <is>
          <t>$</t>
        </is>
      </c>
      <c r="D22" s="402" t="inlineStr">
        <is>
          <t>$</t>
        </is>
      </c>
      <c r="E22" s="402" t="inlineStr">
        <is>
          <t>$</t>
        </is>
      </c>
      <c r="F22" s="402" t="inlineStr">
        <is>
          <t>$</t>
        </is>
      </c>
    </row>
    <row r="24" ht="15" customHeight="1" s="290">
      <c r="A24" s="397">
        <f>PROJETO!A9&amp;" — saldo: "&amp;TEXT(SALDO!D8,"#,##0")&amp;"m"</f>
        <v/>
      </c>
      <c r="B24" s="398" t="n"/>
      <c r="C24" s="398" t="n"/>
      <c r="D24" s="398" t="n"/>
      <c r="E24" s="398" t="n"/>
      <c r="F24" s="398" t="n"/>
      <c r="G24" s="398" t="n"/>
      <c r="H24" s="398" t="n"/>
    </row>
    <row r="25" ht="15" customHeight="1" s="290">
      <c r="A25" s="399" t="inlineStr">
        <is>
          <t xml:space="preserve">  Exec AG</t>
        </is>
      </c>
      <c r="B25" s="400" t="inlineStr">
        <is>
          <t>█</t>
        </is>
      </c>
      <c r="C25" s="400" t="inlineStr">
        <is>
          <t>█</t>
        </is>
      </c>
      <c r="D25" s="400" t="inlineStr">
        <is>
          <t>█</t>
        </is>
      </c>
      <c r="E25" s="400" t="inlineStr">
        <is>
          <t>█</t>
        </is>
      </c>
      <c r="F25" s="400" t="inlineStr">
        <is>
          <t>█</t>
        </is>
      </c>
    </row>
    <row r="26" ht="15" customHeight="1" s="290">
      <c r="A26" s="399" t="inlineStr">
        <is>
          <t xml:space="preserve">  Exec ESG</t>
        </is>
      </c>
      <c r="B26" s="401" t="inlineStr">
        <is>
          <t>█</t>
        </is>
      </c>
      <c r="C26" s="401" t="inlineStr">
        <is>
          <t>█</t>
        </is>
      </c>
      <c r="D26" s="401" t="inlineStr">
        <is>
          <t>█</t>
        </is>
      </c>
      <c r="E26" s="401" t="inlineStr">
        <is>
          <t>█</t>
        </is>
      </c>
      <c r="F26" s="401" t="inlineStr">
        <is>
          <t>█</t>
        </is>
      </c>
    </row>
    <row r="27" ht="15" customHeight="1" s="290">
      <c r="A27" s="399" t="inlineStr">
        <is>
          <t xml:space="preserve">  $ Compras</t>
        </is>
      </c>
      <c r="B27" s="402" t="inlineStr">
        <is>
          <t>$</t>
        </is>
      </c>
      <c r="C27" s="402" t="inlineStr">
        <is>
          <t>$</t>
        </is>
      </c>
      <c r="D27" s="402" t="inlineStr">
        <is>
          <t>$</t>
        </is>
      </c>
      <c r="E27" s="402" t="inlineStr">
        <is>
          <t>$</t>
        </is>
      </c>
      <c r="F27" s="402" t="inlineStr">
        <is>
          <t>$</t>
        </is>
      </c>
    </row>
  </sheetData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5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26.71" customWidth="1" style="289" min="1" max="1"/>
    <col width="18.71" customWidth="1" style="289" min="2" max="5"/>
    <col width="25.29" customWidth="1" style="289" min="6" max="6"/>
  </cols>
  <sheetData>
    <row r="1" ht="27.75" customHeight="1" s="290">
      <c r="A1" s="291" t="inlineStr">
        <is>
          <t>DIAGNÓSTICO — Diferenças entre as 4 versões | Esta planilha usa a MELHOR fonte de cada aba</t>
        </is>
      </c>
      <c r="B1" s="292" t="n"/>
      <c r="C1" s="292" t="n"/>
      <c r="D1" s="292" t="n"/>
      <c r="E1" s="292" t="n"/>
      <c r="F1" s="293" t="n"/>
    </row>
    <row r="3" ht="15" customHeight="1" s="290">
      <c r="A3" s="299" t="inlineStr">
        <is>
          <t>ABA/ASPECTO</t>
        </is>
      </c>
      <c r="B3" s="299" t="inlineStr">
        <is>
          <t>v2.xlsx</t>
        </is>
      </c>
      <c r="C3" s="299" t="inlineStr">
        <is>
          <t>FINAL4.xlsx</t>
        </is>
      </c>
      <c r="D3" s="299" t="inlineStr">
        <is>
          <t>COMPLETA.xlsx</t>
        </is>
      </c>
      <c r="E3" s="299" t="inlineStr">
        <is>
          <t>COMPRAS_v3.xlsx</t>
        </is>
      </c>
      <c r="F3" s="299" t="inlineStr">
        <is>
          <t>FONTE USADA AQUI</t>
        </is>
      </c>
    </row>
    <row r="4" ht="15" customHeight="1" s="290">
      <c r="A4" s="296" t="inlineStr">
        <is>
          <t>Abas totais</t>
        </is>
      </c>
      <c r="B4" s="403" t="inlineStr">
        <is>
          <t>34 ✅</t>
        </is>
      </c>
      <c r="C4" s="349" t="inlineStr">
        <is>
          <t>26 (falta 8)</t>
        </is>
      </c>
      <c r="D4" s="349" t="inlineStr">
        <is>
          <t>32</t>
        </is>
      </c>
      <c r="E4" s="349" t="inlineStr">
        <is>
          <t>6 (só compras)</t>
        </is>
      </c>
      <c r="F4" s="349" t="inlineStr">
        <is>
          <t>v2 como base</t>
        </is>
      </c>
    </row>
    <row r="5" ht="15" customHeight="1" s="290">
      <c r="A5" s="295" t="inlineStr">
        <is>
          <t>v2 integrada</t>
        </is>
      </c>
      <c r="B5" s="403" t="inlineStr">
        <is>
          <t>0 ✅</t>
        </is>
      </c>
      <c r="C5" s="404" t="inlineStr">
        <is>
          <t>1.446 ❌</t>
        </is>
      </c>
      <c r="D5" s="404" t="inlineStr">
        <is>
          <t>1.446 ❌</t>
        </is>
      </c>
      <c r="E5" s="405" t="inlineStr">
        <is>
          <t>0 ✅</t>
        </is>
      </c>
      <c r="F5" s="334" t="inlineStr">
        <is>
          <t>v2 (zero erros)</t>
        </is>
      </c>
    </row>
    <row r="6" ht="15" customHeight="1" s="290">
      <c r="A6" s="296" t="inlineStr">
        <is>
          <t>M/Lig premissa</t>
        </is>
      </c>
      <c r="B6" s="403" t="inlineStr">
        <is>
          <t>2 ✅ (correto)</t>
        </is>
      </c>
      <c r="C6" s="405" t="inlineStr">
        <is>
          <t>2 ✅</t>
        </is>
      </c>
      <c r="D6" s="404" t="inlineStr">
        <is>
          <t>6 ❌ (errado! 3×)</t>
        </is>
      </c>
      <c r="E6" s="349" t="inlineStr">
        <is>
          <t>—</t>
        </is>
      </c>
      <c r="F6" s="349" t="inlineStr">
        <is>
          <t>v2 — mantido em 2</t>
        </is>
      </c>
    </row>
    <row r="7" ht="15" customHeight="1" s="290">
      <c r="A7" s="295" t="inlineStr">
        <is>
          <t>Total metros</t>
        </is>
      </c>
      <c r="B7" s="334" t="inlineStr">
        <is>
          <t>50.766m</t>
        </is>
      </c>
      <c r="C7" s="334" t="inlineStr">
        <is>
          <t>50.766m</t>
        </is>
      </c>
      <c r="D7" s="404" t="inlineStr">
        <is>
          <t>152.298m ❌ inflado</t>
        </is>
      </c>
      <c r="E7" s="334" t="inlineStr">
        <is>
          <t>—</t>
        </is>
      </c>
      <c r="F7" s="334" t="inlineStr">
        <is>
          <t>v2 — 50.766m</t>
        </is>
      </c>
    </row>
    <row r="8" ht="15" customHeight="1" s="290">
      <c r="A8" s="296" t="inlineStr">
        <is>
          <t>Custo total plan.</t>
        </is>
      </c>
      <c r="B8" s="349" t="inlineStr">
        <is>
          <t>R$46,2M</t>
        </is>
      </c>
      <c r="C8" s="349" t="inlineStr">
        <is>
          <t>R$46,2M</t>
        </is>
      </c>
      <c r="D8" s="404" t="inlineStr">
        <is>
          <t>R$138,6M ❌</t>
        </is>
      </c>
      <c r="E8" s="349" t="inlineStr">
        <is>
          <t>—</t>
        </is>
      </c>
      <c r="F8" s="349" t="inlineStr">
        <is>
          <t>v2 — R$46,2M</t>
        </is>
      </c>
    </row>
    <row r="9" ht="15" customHeight="1" s="290">
      <c r="A9" s="295" t="inlineStr">
        <is>
          <t>Aba FATORES</t>
        </is>
      </c>
      <c r="B9" s="403" t="inlineStr">
        <is>
          <t>✅ tem</t>
        </is>
      </c>
      <c r="C9" s="404" t="inlineStr">
        <is>
          <t>❌ não tem</t>
        </is>
      </c>
      <c r="D9" s="404" t="inlineStr">
        <is>
          <t>❌ não tem</t>
        </is>
      </c>
      <c r="E9" s="334" t="inlineStr">
        <is>
          <t>—</t>
        </is>
      </c>
      <c r="F9" s="334" t="inlineStr">
        <is>
          <t>v2</t>
        </is>
      </c>
    </row>
    <row r="10" ht="15" customHeight="1" s="290">
      <c r="A10" s="296" t="inlineStr">
        <is>
          <t>Aba CUSTOS</t>
        </is>
      </c>
      <c r="B10" s="403" t="inlineStr">
        <is>
          <t>✅ tem</t>
        </is>
      </c>
      <c r="C10" s="404" t="inlineStr">
        <is>
          <t>❌ não tem</t>
        </is>
      </c>
      <c r="D10" s="404" t="inlineStr">
        <is>
          <t>❌ não tem</t>
        </is>
      </c>
      <c r="E10" s="349" t="inlineStr">
        <is>
          <t>—</t>
        </is>
      </c>
      <c r="F10" s="349" t="inlineStr">
        <is>
          <t>v2</t>
        </is>
      </c>
    </row>
    <row r="11" ht="15" customHeight="1" s="290">
      <c r="A11" s="295" t="inlineStr">
        <is>
          <t>COMPRAS total</t>
        </is>
      </c>
      <c r="B11" s="406" t="inlineStr">
        <is>
          <t>R$96k ❌ quebrado</t>
        </is>
      </c>
      <c r="C11" s="404" t="inlineStr">
        <is>
          <t>❌ não tem</t>
        </is>
      </c>
      <c r="D11" s="405" t="inlineStr">
        <is>
          <t>R$19,4M ✅</t>
        </is>
      </c>
      <c r="E11" s="405" t="inlineStr">
        <is>
          <t>R$19,2M ✅</t>
        </is>
      </c>
      <c r="F11" s="334" t="inlineStr">
        <is>
          <t>COMPRAS_v3 (referência)</t>
        </is>
      </c>
    </row>
    <row r="12" ht="15" customHeight="1" s="290">
      <c r="A12" s="296" t="inlineStr">
        <is>
          <t>PEDIDO URGENTE</t>
        </is>
      </c>
      <c r="B12" s="406" t="inlineStr">
        <is>
          <t>❌ não calculado</t>
        </is>
      </c>
      <c r="C12" s="404" t="inlineStr">
        <is>
          <t>❌ não tem</t>
        </is>
      </c>
      <c r="D12" s="405" t="inlineStr">
        <is>
          <t>R$4,2M ✅</t>
        </is>
      </c>
      <c r="E12" s="405" t="inlineStr">
        <is>
          <t>R$4,2M ✅</t>
        </is>
      </c>
      <c r="F12" s="349" t="inlineStr">
        <is>
          <t>COMPRAS_v3</t>
        </is>
      </c>
    </row>
    <row r="13" ht="15" customHeight="1" s="290">
      <c r="A13" s="295" t="inlineStr">
        <is>
          <t>SD_ execução</t>
        </is>
      </c>
      <c r="B13" s="334" t="inlineStr">
        <is>
          <t>Idêntico nas 3</t>
        </is>
      </c>
      <c r="C13" s="334" t="inlineStr">
        <is>
          <t>Idêntico</t>
        </is>
      </c>
      <c r="D13" s="334" t="inlineStr">
        <is>
          <t>Idêntico</t>
        </is>
      </c>
      <c r="E13" s="334" t="inlineStr">
        <is>
          <t>—</t>
        </is>
      </c>
      <c r="F13" s="334" t="inlineStr">
        <is>
          <t>v2</t>
        </is>
      </c>
    </row>
    <row r="14" ht="15" customHeight="1" s="290">
      <c r="A14" s="296" t="inlineStr">
        <is>
          <t>TRECHOS_TODOS</t>
        </is>
      </c>
      <c r="B14" s="349" t="inlineStr">
        <is>
          <t>2.241 trechos</t>
        </is>
      </c>
      <c r="C14" s="349" t="inlineStr">
        <is>
          <t>2.241</t>
        </is>
      </c>
      <c r="D14" s="349" t="inlineStr">
        <is>
          <t>2.241</t>
        </is>
      </c>
      <c r="E14" s="349" t="inlineStr">
        <is>
          <t>—</t>
        </is>
      </c>
      <c r="F14" s="349" t="inlineStr">
        <is>
          <t>v2</t>
        </is>
      </c>
    </row>
    <row r="15" ht="15" customHeight="1" s="290">
      <c r="A15" s="295" t="inlineStr">
        <is>
          <t>N07-N12 material</t>
        </is>
      </c>
      <c r="B15" s="334" t="inlineStr">
        <is>
          <t>0 (sem cálculo)</t>
        </is>
      </c>
      <c r="C15" s="404" t="inlineStr">
        <is>
          <t>N/A</t>
        </is>
      </c>
      <c r="D15" s="404" t="inlineStr">
        <is>
          <t>N/A</t>
        </is>
      </c>
      <c r="E15" s="334" t="inlineStr">
        <is>
          <t>—</t>
        </is>
      </c>
      <c r="F15" s="334" t="inlineStr">
        <is>
          <t>v2 — valores preservados</t>
        </is>
      </c>
    </row>
    <row r="16" ht="15" customHeight="1" s="290">
      <c r="A16" s="296" t="inlineStr">
        <is>
          <t>PRIMAVERA_P6</t>
        </is>
      </c>
      <c r="B16" s="403" t="inlineStr">
        <is>
          <t>✅ 206 linhas</t>
        </is>
      </c>
      <c r="C16" s="405" t="inlineStr">
        <is>
          <t>✅</t>
        </is>
      </c>
      <c r="D16" s="405" t="inlineStr">
        <is>
          <t>✅</t>
        </is>
      </c>
      <c r="E16" s="349" t="inlineStr">
        <is>
          <t>—</t>
        </is>
      </c>
      <c r="F16" s="349" t="inlineStr">
        <is>
          <t>v2</t>
        </is>
      </c>
    </row>
    <row r="17" ht="15" customHeight="1" s="290">
      <c r="A17" s="295" t="inlineStr">
        <is>
          <t>GANTT_COMPRAS</t>
        </is>
      </c>
      <c r="B17" s="334" t="inlineStr">
        <is>
          <t>simples (██)</t>
        </is>
      </c>
      <c r="C17" s="404" t="inlineStr">
        <is>
          <t>❌</t>
        </is>
      </c>
      <c r="D17" s="334" t="inlineStr">
        <is>
          <t>detalhado $/██</t>
        </is>
      </c>
      <c r="E17" s="405" t="inlineStr">
        <is>
          <t>detalhado ✅</t>
        </is>
      </c>
      <c r="F17" s="334" t="inlineStr">
        <is>
          <t>COMPRAS_v3 (melhor)</t>
        </is>
      </c>
    </row>
  </sheetData>
  <mergeCells count="1">
    <mergeCell ref="A1:F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6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"/>
    </sheetView>
  </sheetViews>
  <sheetFormatPr baseColWidth="8" defaultColWidth="8.71484375" defaultRowHeight="15" zeroHeight="0" outlineLevelRow="0"/>
  <cols>
    <col width="15.71" customWidth="1" style="289" min="1" max="1"/>
    <col width="10.57" customWidth="1" style="289" min="2" max="2"/>
    <col width="9.859999999999999" customWidth="1" style="289" min="3" max="3"/>
    <col width="9.140000000000001" customWidth="1" style="289" min="4" max="4"/>
    <col width="19.71" customWidth="1" style="289" min="5" max="6"/>
    <col width="14.71" customWidth="1" style="289" min="7" max="7"/>
    <col width="10.29" customWidth="1" style="289" min="8" max="8"/>
    <col width="11.43" customWidth="1" style="289" min="9" max="9"/>
    <col width="14.71" customWidth="1" style="289" min="10" max="10"/>
  </cols>
  <sheetData>
    <row r="1" ht="36" customHeight="1" s="290">
      <c r="A1" s="407" t="inlineStr">
        <is>
          <t>⚡ PAINEL EXECUTIVO — 100% LINKADO ao PROJETO/SALDO/MATERIAIS</t>
        </is>
      </c>
    </row>
    <row r="3" ht="19.5" customHeight="1" s="290">
      <c r="A3" s="305" t="inlineStr">
        <is>
          <t>Proj Total</t>
        </is>
      </c>
      <c r="B3" s="305" t="inlineStr">
        <is>
          <t>Executado</t>
        </is>
      </c>
      <c r="C3" s="305" t="inlineStr">
        <is>
          <t>Saldo</t>
        </is>
      </c>
      <c r="D3" s="305" t="inlineStr">
        <is>
          <t>% Global</t>
        </is>
      </c>
      <c r="E3" s="305" t="inlineStr">
        <is>
          <t>Custo Saldo R$</t>
        </is>
      </c>
      <c r="F3" s="305" t="inlineStr">
        <is>
          <t>Compras R$</t>
        </is>
      </c>
      <c r="G3" s="408" t="n"/>
    </row>
    <row r="4" ht="19.5" customHeight="1" s="290">
      <c r="A4" s="409">
        <f>CURVA_S!B4</f>
        <v/>
      </c>
      <c r="B4" s="409">
        <f>CURVA_S!B5</f>
        <v/>
      </c>
      <c r="C4" s="409">
        <f>CURVA_S!B6</f>
        <v/>
      </c>
      <c r="D4" s="410">
        <f>CURVA_S!B7</f>
        <v/>
      </c>
      <c r="E4" s="409">
        <f>C4*910</f>
        <v/>
      </c>
      <c r="F4" s="411">
        <f>MATERIAIS!I37</f>
        <v/>
      </c>
      <c r="G4" s="412" t="n"/>
    </row>
    <row r="5" ht="49.5" customHeight="1" s="290"/>
    <row r="6" ht="29.25" customHeight="1" s="290">
      <c r="A6" s="387" t="inlineStr">
        <is>
          <t>PROGRESSO POR NÚCLEO</t>
        </is>
      </c>
      <c r="B6" s="388" t="n"/>
      <c r="C6" s="388" t="n"/>
      <c r="D6" s="388" t="n"/>
      <c r="E6" s="388" t="n"/>
      <c r="F6" s="388" t="n"/>
      <c r="G6" s="388" t="n"/>
      <c r="H6" s="388" t="n"/>
      <c r="I6" s="388" t="n"/>
      <c r="J6" s="388" t="n"/>
    </row>
    <row r="7" ht="15" customHeight="1" s="290">
      <c r="A7" s="305" t="inlineStr">
        <is>
          <t>NÚCLEO</t>
        </is>
      </c>
      <c r="B7" s="305" t="inlineStr">
        <is>
          <t>PROJ</t>
        </is>
      </c>
      <c r="C7" s="305" t="inlineStr">
        <is>
          <t>EXEC</t>
        </is>
      </c>
      <c r="D7" s="305" t="inlineStr">
        <is>
          <t>SALDO</t>
        </is>
      </c>
      <c r="E7" s="305" t="inlineStr">
        <is>
          <t>%</t>
        </is>
      </c>
      <c r="F7" s="305" t="inlineStr">
        <is>
          <t>STATUS AG</t>
        </is>
      </c>
      <c r="G7" s="305" t="inlineStr">
        <is>
          <t>STATUS ESG</t>
        </is>
      </c>
      <c r="H7" s="305" t="inlineStr">
        <is>
          <t>RITMO AG</t>
        </is>
      </c>
      <c r="I7" s="305" t="inlineStr">
        <is>
          <t>RITMO ESG</t>
        </is>
      </c>
      <c r="J7" s="305" t="inlineStr">
        <is>
          <t>CUSTO SALDO</t>
        </is>
      </c>
    </row>
    <row r="8" ht="24" customHeight="1" s="290">
      <c r="A8" s="306">
        <f>PROJETO!A5</f>
        <v/>
      </c>
      <c r="B8" s="368">
        <f>PROJETO!D5</f>
        <v/>
      </c>
      <c r="C8" s="368">
        <f>PROJETO!G5</f>
        <v/>
      </c>
      <c r="D8" s="323">
        <f>SALDO!D4</f>
        <v/>
      </c>
      <c r="E8" s="413">
        <f>IF(B8&gt;0,C8/B8,0)</f>
        <v/>
      </c>
      <c r="F8" s="321">
        <f>SALDO!H4</f>
        <v/>
      </c>
      <c r="G8" s="321">
        <f>SALDO!I4</f>
        <v/>
      </c>
      <c r="H8" s="322">
        <f>SALDO!K4</f>
        <v/>
      </c>
      <c r="I8" s="323">
        <f>SALDO!L4</f>
        <v/>
      </c>
      <c r="J8" s="378">
        <f>D8*910</f>
        <v/>
      </c>
    </row>
    <row r="9" ht="15" customHeight="1" s="290">
      <c r="A9" s="311">
        <f>PROJETO!A6</f>
        <v/>
      </c>
      <c r="B9" s="370">
        <f>PROJETO!D6</f>
        <v/>
      </c>
      <c r="C9" s="370">
        <f>PROJETO!G6</f>
        <v/>
      </c>
      <c r="D9" s="328">
        <f>SALDO!D5</f>
        <v/>
      </c>
      <c r="E9" s="414">
        <f>IF(B9&gt;0,C9/B9,0)</f>
        <v/>
      </c>
      <c r="F9" s="326">
        <f>SALDO!H5</f>
        <v/>
      </c>
      <c r="G9" s="326">
        <f>SALDO!I5</f>
        <v/>
      </c>
      <c r="H9" s="327">
        <f>SALDO!K5</f>
        <v/>
      </c>
      <c r="I9" s="328">
        <f>SALDO!L5</f>
        <v/>
      </c>
      <c r="J9" s="381">
        <f>D9*910</f>
        <v/>
      </c>
    </row>
    <row r="10" ht="15" customHeight="1" s="290">
      <c r="A10" s="306">
        <f>PROJETO!A7</f>
        <v/>
      </c>
      <c r="B10" s="368">
        <f>PROJETO!D7</f>
        <v/>
      </c>
      <c r="C10" s="368">
        <f>PROJETO!G7</f>
        <v/>
      </c>
      <c r="D10" s="323">
        <f>SALDO!D6</f>
        <v/>
      </c>
      <c r="E10" s="413">
        <f>IF(B10&gt;0,C10/B10,0)</f>
        <v/>
      </c>
      <c r="F10" s="321">
        <f>SALDO!H6</f>
        <v/>
      </c>
      <c r="G10" s="321">
        <f>SALDO!I6</f>
        <v/>
      </c>
      <c r="H10" s="322">
        <f>SALDO!K6</f>
        <v/>
      </c>
      <c r="I10" s="323">
        <f>SALDO!L6</f>
        <v/>
      </c>
      <c r="J10" s="378">
        <f>D10*910</f>
        <v/>
      </c>
    </row>
    <row r="11" ht="15" customHeight="1" s="290">
      <c r="A11" s="311">
        <f>PROJETO!A8</f>
        <v/>
      </c>
      <c r="B11" s="370">
        <f>PROJETO!D8</f>
        <v/>
      </c>
      <c r="C11" s="370">
        <f>PROJETO!G8</f>
        <v/>
      </c>
      <c r="D11" s="328">
        <f>SALDO!D7</f>
        <v/>
      </c>
      <c r="E11" s="414">
        <f>IF(B11&gt;0,C11/B11,0)</f>
        <v/>
      </c>
      <c r="F11" s="326">
        <f>SALDO!H7</f>
        <v/>
      </c>
      <c r="G11" s="326">
        <f>SALDO!I7</f>
        <v/>
      </c>
      <c r="H11" s="327">
        <f>SALDO!K7</f>
        <v/>
      </c>
      <c r="I11" s="328">
        <f>SALDO!L7</f>
        <v/>
      </c>
      <c r="J11" s="381">
        <f>D11*910</f>
        <v/>
      </c>
    </row>
    <row r="12" ht="15" customHeight="1" s="290">
      <c r="A12" s="306">
        <f>PROJETO!A9</f>
        <v/>
      </c>
      <c r="B12" s="368">
        <f>PROJETO!D9</f>
        <v/>
      </c>
      <c r="C12" s="368">
        <f>PROJETO!G9</f>
        <v/>
      </c>
      <c r="D12" s="323">
        <f>SALDO!D8</f>
        <v/>
      </c>
      <c r="E12" s="413">
        <f>IF(B12&gt;0,C12/B12,0)</f>
        <v/>
      </c>
      <c r="F12" s="321">
        <f>SALDO!H8</f>
        <v/>
      </c>
      <c r="G12" s="321">
        <f>SALDO!I8</f>
        <v/>
      </c>
      <c r="H12" s="322">
        <f>SALDO!K8</f>
        <v/>
      </c>
      <c r="I12" s="323">
        <f>SALDO!L8</f>
        <v/>
      </c>
      <c r="J12" s="378">
        <f>D12*910</f>
        <v/>
      </c>
    </row>
    <row r="13" ht="15" customHeight="1" s="290">
      <c r="A13" s="316" t="inlineStr">
        <is>
          <t>TOTAL</t>
        </is>
      </c>
      <c r="B13" s="329">
        <f>SUM(B8:B12)</f>
        <v/>
      </c>
      <c r="C13" s="329">
        <f>SUM(C8:C12)</f>
        <v/>
      </c>
      <c r="D13" s="329">
        <f>SUM(D8:D12)</f>
        <v/>
      </c>
      <c r="E13" s="330">
        <f>IF(B13&gt;0,C13/B13,0)</f>
        <v/>
      </c>
      <c r="F13" s="318" t="n"/>
      <c r="G13" s="318" t="n"/>
      <c r="H13" s="415" t="n"/>
      <c r="I13" s="329" t="n"/>
      <c r="J13" s="384">
        <f>SUM(J8:J12)</f>
        <v/>
      </c>
    </row>
    <row r="14" ht="15" customHeight="1" s="290">
      <c r="A14" s="416" t="n"/>
      <c r="B14" s="417" t="n"/>
      <c r="C14" s="418" t="n"/>
      <c r="D14" s="418" t="n"/>
      <c r="E14" s="418" t="n"/>
      <c r="F14" s="419" t="n"/>
      <c r="G14" s="416" t="n"/>
      <c r="H14" s="420" t="n"/>
      <c r="I14" s="421" t="n"/>
      <c r="J14" s="421" t="n"/>
    </row>
    <row r="15" ht="15" customHeight="1" s="290">
      <c r="A15" s="422" t="n"/>
      <c r="B15" s="423" t="n"/>
      <c r="C15" s="424" t="n"/>
      <c r="D15" s="424" t="n"/>
      <c r="E15" s="424" t="n"/>
      <c r="F15" s="419" t="n"/>
      <c r="G15" s="422" t="n"/>
      <c r="H15" s="425" t="n"/>
      <c r="I15" s="426" t="n"/>
      <c r="J15" s="426" t="n"/>
    </row>
    <row r="16" ht="15" customHeight="1" s="290">
      <c r="A16" s="416" t="n"/>
      <c r="B16" s="417" t="n"/>
      <c r="C16" s="418" t="n"/>
      <c r="D16" s="418" t="n"/>
      <c r="E16" s="418" t="n"/>
      <c r="F16" s="419" t="n"/>
      <c r="G16" s="416" t="n"/>
      <c r="H16" s="420" t="n"/>
      <c r="I16" s="421" t="n"/>
      <c r="J16" s="421" t="n"/>
    </row>
    <row r="17" ht="15" customHeight="1" s="290">
      <c r="A17" s="422" t="n"/>
      <c r="B17" s="423" t="n"/>
      <c r="C17" s="424" t="n"/>
      <c r="D17" s="424" t="n"/>
      <c r="E17" s="424" t="n"/>
      <c r="F17" s="427" t="n"/>
      <c r="G17" s="422" t="n"/>
      <c r="H17" s="425" t="n"/>
      <c r="I17" s="426" t="n"/>
      <c r="J17" s="426" t="n"/>
    </row>
    <row r="18" ht="15" customHeight="1" s="290">
      <c r="A18" s="416" t="n"/>
      <c r="B18" s="417" t="n"/>
      <c r="C18" s="418" t="n"/>
      <c r="D18" s="418" t="n"/>
      <c r="E18" s="418" t="n"/>
      <c r="F18" s="419" t="n"/>
      <c r="G18" s="416" t="n"/>
      <c r="H18" s="420" t="n"/>
      <c r="I18" s="421" t="n"/>
      <c r="J18" s="421" t="n"/>
    </row>
    <row r="19" ht="15" customHeight="1" s="290">
      <c r="A19" s="422" t="n"/>
      <c r="B19" s="423" t="n"/>
      <c r="C19" s="424" t="n"/>
      <c r="D19" s="424" t="n"/>
      <c r="E19" s="424" t="n"/>
      <c r="F19" s="419" t="n"/>
      <c r="G19" s="422" t="n"/>
      <c r="H19" s="425" t="n"/>
      <c r="I19" s="426" t="n"/>
      <c r="J19" s="426" t="n"/>
    </row>
    <row r="20" ht="15" customHeight="1" s="290">
      <c r="A20" s="416" t="n"/>
      <c r="B20" s="417" t="n"/>
      <c r="C20" s="418" t="n"/>
      <c r="D20" s="418" t="n"/>
      <c r="E20" s="418" t="n"/>
      <c r="F20" s="427" t="n"/>
      <c r="G20" s="416" t="n"/>
      <c r="H20" s="420" t="n"/>
      <c r="I20" s="421" t="n"/>
      <c r="J20" s="421" t="n"/>
    </row>
    <row r="21" ht="15" customHeight="1" s="290">
      <c r="A21" s="428" t="n"/>
      <c r="C21" s="429" t="n"/>
      <c r="D21" s="429" t="n"/>
      <c r="E21" s="429" t="n"/>
      <c r="H21" s="430" t="n"/>
      <c r="I21" s="431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7.xml><?xml version="1.0" encoding="utf-8"?>
<worksheet xmlns="http://schemas.openxmlformats.org/spreadsheetml/2006/main">
  <sheetPr filterMode="0">
    <tabColor rgb="FF2980B9"/>
    <outlinePr summaryBelow="1" summaryRight="1"/>
    <pageSetUpPr fitToPage="0"/>
  </sheetPr>
  <dimension ref="A1:L28"/>
  <sheetViews>
    <sheetView showFormulas="0" showGridLines="1" showRowColHeaders="1" showZeros="1" rightToLeft="0" tabSelected="0" showOutlineSymbols="1" defaultGridColor="1" view="normal" topLeftCell="A1" colorId="64" zoomScale="130" zoomScaleNormal="130" zoomScalePageLayoutView="100" workbookViewId="0">
      <selection pane="topLeft" activeCell="A2" activeCellId="0" sqref="A2"/>
    </sheetView>
  </sheetViews>
  <sheetFormatPr baseColWidth="8" defaultColWidth="8.71484375" defaultRowHeight="15" zeroHeight="0" outlineLevelRow="0"/>
  <cols>
    <col width="19.14" customWidth="1" style="289" min="1" max="1"/>
    <col width="8.15" customWidth="1" style="289" min="2" max="2"/>
    <col width="10.85" customWidth="1" style="289" min="3" max="3"/>
    <col width="9.57" customWidth="1" style="289" min="4" max="4"/>
    <col width="14" customWidth="1" style="289" min="5" max="5"/>
    <col width="16" customWidth="1" style="289" min="6" max="6"/>
    <col width="8.859999999999999" customWidth="1" style="289" min="7" max="7"/>
    <col width="10.42" customWidth="1" style="289" min="8" max="8"/>
    <col width="10.85" customWidth="1" style="289" min="9" max="9"/>
    <col width="15.57" customWidth="1" style="289" min="10" max="10"/>
    <col width="10.85" customWidth="1" style="289" min="11" max="11"/>
    <col width="7.86" customWidth="1" style="289" min="12" max="12"/>
  </cols>
  <sheetData>
    <row r="1" ht="15.75" customHeight="1" s="290">
      <c r="A1" s="432" t="inlineStr">
        <is>
          <t>SALDO DE REDES — PROJETADO  × EXECUTADO × A EXECUTAR | SLNR Santos</t>
        </is>
      </c>
      <c r="B1" s="433" t="n"/>
      <c r="C1" s="433" t="n"/>
      <c r="D1" s="433" t="n"/>
      <c r="E1" s="433" t="n"/>
      <c r="F1" s="433" t="n"/>
      <c r="G1" s="433" t="n"/>
      <c r="H1" s="433" t="n"/>
      <c r="I1" s="433" t="n"/>
      <c r="J1" s="433" t="n"/>
      <c r="K1" s="433" t="n"/>
      <c r="L1" s="434" t="n"/>
    </row>
    <row r="3" ht="24" customHeight="1" s="290">
      <c r="A3" s="435" t="inlineStr">
        <is>
          <t>NÚCLEO</t>
        </is>
      </c>
      <c r="B3" s="435" t="inlineStr">
        <is>
          <t>TIPO</t>
        </is>
      </c>
      <c r="C3" s="435" t="inlineStr">
        <is>
          <t>MATERIAL</t>
        </is>
      </c>
      <c r="D3" s="435" t="inlineStr">
        <is>
          <t>DIÂMETRO</t>
        </is>
      </c>
      <c r="E3" s="435" t="inlineStr">
        <is>
          <t>PROJ. TOTAL m</t>
        </is>
      </c>
      <c r="F3" s="435" t="inlineStr">
        <is>
          <t>EXECUTADO m</t>
        </is>
      </c>
      <c r="G3" s="435" t="inlineStr">
        <is>
          <t>SALDO m</t>
        </is>
      </c>
      <c r="H3" s="435" t="inlineStr">
        <is>
          <t>% EXEC</t>
        </is>
      </c>
      <c r="I3" s="435" t="inlineStr">
        <is>
          <t>P.UNIT R$/m</t>
        </is>
      </c>
      <c r="J3" s="435" t="inlineStr">
        <is>
          <t>CUSTO SALDO R$</t>
        </is>
      </c>
      <c r="K3" s="435" t="inlineStr">
        <is>
          <t>BARRAS 6m</t>
        </is>
      </c>
      <c r="L3" s="435" t="inlineStr">
        <is>
          <t>BARRAS 12m</t>
        </is>
      </c>
    </row>
    <row r="4" ht="15" customHeight="1" s="290">
      <c r="A4" s="422" t="inlineStr">
        <is>
          <t>MORRO DO TETEU</t>
        </is>
      </c>
      <c r="B4" s="423" t="inlineStr">
        <is>
          <t>ESGOTO</t>
        </is>
      </c>
      <c r="C4" s="423" t="inlineStr">
        <is>
          <t>PVC</t>
        </is>
      </c>
      <c r="D4" s="423" t="inlineStr">
        <is>
          <t>DN100</t>
        </is>
      </c>
      <c r="E4" s="424" t="n">
        <v>8879.5</v>
      </c>
      <c r="F4" s="424" t="n">
        <v>1037</v>
      </c>
      <c r="G4" s="436">
        <f>E4-F4</f>
        <v/>
      </c>
      <c r="H4" s="437">
        <f>IF(E4&gt;0,F4/E4,0)</f>
        <v/>
      </c>
      <c r="I4" s="425" t="n">
        <v>45.2</v>
      </c>
      <c r="J4" s="438">
        <f>G4*I4</f>
        <v/>
      </c>
      <c r="K4" s="426" t="n">
        <v>1308</v>
      </c>
      <c r="L4" s="426" t="n">
        <v>654</v>
      </c>
    </row>
    <row r="5" ht="15" customHeight="1" s="290">
      <c r="A5" s="416" t="inlineStr">
        <is>
          <t>MORRO DO TETEU</t>
        </is>
      </c>
      <c r="B5" s="417" t="inlineStr">
        <is>
          <t>ESGOTO</t>
        </is>
      </c>
      <c r="C5" s="417" t="inlineStr">
        <is>
          <t>PVC</t>
        </is>
      </c>
      <c r="D5" s="417" t="inlineStr">
        <is>
          <t>DN150</t>
        </is>
      </c>
      <c r="E5" s="418" t="n">
        <v>0</v>
      </c>
      <c r="F5" s="418" t="n">
        <v>0</v>
      </c>
      <c r="G5" s="439">
        <f>E5-F5</f>
        <v/>
      </c>
      <c r="H5" s="437">
        <f>IF(E5&gt;0,F5/E5,0)</f>
        <v/>
      </c>
      <c r="I5" s="420" t="n">
        <v>68.40000000000001</v>
      </c>
      <c r="J5" s="440">
        <f>G5*I5</f>
        <v/>
      </c>
      <c r="K5" s="421" t="n">
        <v>0</v>
      </c>
      <c r="L5" s="421" t="n">
        <v>0</v>
      </c>
    </row>
    <row r="6" ht="15" customHeight="1" s="290">
      <c r="A6" s="422" t="inlineStr">
        <is>
          <t>MORRO DO TETEU</t>
        </is>
      </c>
      <c r="B6" s="423" t="inlineStr">
        <is>
          <t>AGUA</t>
        </is>
      </c>
      <c r="C6" s="423" t="inlineStr">
        <is>
          <t>PEAD</t>
        </is>
      </c>
      <c r="D6" s="423" t="inlineStr">
        <is>
          <t>DN63</t>
        </is>
      </c>
      <c r="E6" s="424" t="n">
        <v>6480</v>
      </c>
      <c r="F6" s="424" t="n">
        <v>311.8</v>
      </c>
      <c r="G6" s="436">
        <f>E6-F6</f>
        <v/>
      </c>
      <c r="H6" s="437">
        <f>IF(E6&gt;0,F6/E6,0)</f>
        <v/>
      </c>
      <c r="I6" s="425" t="n">
        <v>85</v>
      </c>
      <c r="J6" s="438">
        <f>G6*I6</f>
        <v/>
      </c>
      <c r="K6" s="426" t="n">
        <v>1029</v>
      </c>
      <c r="L6" s="426" t="n">
        <v>515</v>
      </c>
    </row>
    <row r="7" ht="15" customHeight="1" s="290">
      <c r="A7" s="416" t="inlineStr">
        <is>
          <t>MORRO DO TETEU</t>
        </is>
      </c>
      <c r="B7" s="417" t="inlineStr">
        <is>
          <t>AGUA</t>
        </is>
      </c>
      <c r="C7" s="417" t="inlineStr">
        <is>
          <t>PEAD</t>
        </is>
      </c>
      <c r="D7" s="417" t="inlineStr">
        <is>
          <t>DN100</t>
        </is>
      </c>
      <c r="E7" s="418" t="n">
        <v>543.7</v>
      </c>
      <c r="F7" s="418" t="n">
        <v>26.2</v>
      </c>
      <c r="G7" s="439">
        <f>E7-F7</f>
        <v/>
      </c>
      <c r="H7" s="437">
        <f>IF(E7&gt;0,F7/E7,0)</f>
        <v/>
      </c>
      <c r="I7" s="420" t="n">
        <v>101.8</v>
      </c>
      <c r="J7" s="440">
        <f>G7*I7</f>
        <v/>
      </c>
      <c r="K7" s="421" t="n">
        <v>87</v>
      </c>
      <c r="L7" s="421" t="n">
        <v>44</v>
      </c>
    </row>
    <row r="8" ht="15" customHeight="1" s="290">
      <c r="A8" s="422" t="inlineStr">
        <is>
          <t>CRIADORES</t>
        </is>
      </c>
      <c r="B8" s="423" t="inlineStr">
        <is>
          <t>ESGOTO</t>
        </is>
      </c>
      <c r="C8" s="423" t="inlineStr">
        <is>
          <t>PVC</t>
        </is>
      </c>
      <c r="D8" s="423" t="inlineStr">
        <is>
          <t>DN100</t>
        </is>
      </c>
      <c r="E8" s="424" t="n">
        <v>10500</v>
      </c>
      <c r="F8" s="424" t="n">
        <v>186.5</v>
      </c>
      <c r="G8" s="436">
        <f>E8-F8</f>
        <v/>
      </c>
      <c r="H8" s="437">
        <f>IF(E8&gt;0,F8/E8,0)</f>
        <v/>
      </c>
      <c r="I8" s="425" t="n">
        <v>45.2</v>
      </c>
      <c r="J8" s="438">
        <f>G8*I8</f>
        <v/>
      </c>
      <c r="K8" s="426" t="n">
        <v>1719</v>
      </c>
      <c r="L8" s="426" t="n">
        <v>860</v>
      </c>
    </row>
    <row r="9" ht="15" customHeight="1" s="290">
      <c r="A9" s="416" t="inlineStr">
        <is>
          <t>CRIADORES</t>
        </is>
      </c>
      <c r="B9" s="417" t="inlineStr">
        <is>
          <t>ESGOTO</t>
        </is>
      </c>
      <c r="C9" s="417" t="inlineStr">
        <is>
          <t>PVC</t>
        </is>
      </c>
      <c r="D9" s="417" t="inlineStr">
        <is>
          <t>DN150</t>
        </is>
      </c>
      <c r="E9" s="418" t="n">
        <v>6223.3</v>
      </c>
      <c r="F9" s="418" t="n">
        <v>110.5</v>
      </c>
      <c r="G9" s="439">
        <f>E9-F9</f>
        <v/>
      </c>
      <c r="H9" s="437">
        <f>IF(E9&gt;0,F9/E9,0)</f>
        <v/>
      </c>
      <c r="I9" s="420" t="n">
        <v>68.40000000000001</v>
      </c>
      <c r="J9" s="440">
        <f>G9*I9</f>
        <v/>
      </c>
      <c r="K9" s="421" t="n">
        <v>1019</v>
      </c>
      <c r="L9" s="421" t="n">
        <v>510</v>
      </c>
    </row>
    <row r="10" ht="15" customHeight="1" s="290">
      <c r="A10" s="422" t="inlineStr">
        <is>
          <t>CRIADORES</t>
        </is>
      </c>
      <c r="B10" s="423" t="inlineStr">
        <is>
          <t>AGUA</t>
        </is>
      </c>
      <c r="C10" s="423" t="inlineStr">
        <is>
          <t>PEAD</t>
        </is>
      </c>
      <c r="D10" s="423" t="inlineStr">
        <is>
          <t>DN63</t>
        </is>
      </c>
      <c r="E10" s="424" t="n">
        <v>4191.3</v>
      </c>
      <c r="F10" s="424" t="n">
        <v>3147</v>
      </c>
      <c r="G10" s="436">
        <f>E10-F10</f>
        <v/>
      </c>
      <c r="H10" s="441">
        <f>IF(E10&gt;0,F10/E10,0)</f>
        <v/>
      </c>
      <c r="I10" s="425" t="n">
        <v>85</v>
      </c>
      <c r="J10" s="438">
        <f>G10*I10</f>
        <v/>
      </c>
      <c r="K10" s="426" t="n">
        <v>175</v>
      </c>
      <c r="L10" s="426" t="n">
        <v>88</v>
      </c>
    </row>
    <row r="11" ht="15" customHeight="1" s="290">
      <c r="A11" s="416" t="inlineStr">
        <is>
          <t>VILA ISRAEL</t>
        </is>
      </c>
      <c r="B11" s="417" t="inlineStr">
        <is>
          <t>ESGOTO</t>
        </is>
      </c>
      <c r="C11" s="417" t="inlineStr">
        <is>
          <t>PVC</t>
        </is>
      </c>
      <c r="D11" s="417" t="inlineStr">
        <is>
          <t>DN100</t>
        </is>
      </c>
      <c r="E11" s="418" t="n">
        <v>3500</v>
      </c>
      <c r="F11" s="418" t="n">
        <v>937.9</v>
      </c>
      <c r="G11" s="439">
        <f>E11-F11</f>
        <v/>
      </c>
      <c r="H11" s="442">
        <f>IF(E11&gt;0,F11/E11,0)</f>
        <v/>
      </c>
      <c r="I11" s="420" t="n">
        <v>45.2</v>
      </c>
      <c r="J11" s="440">
        <f>G11*I11</f>
        <v/>
      </c>
      <c r="K11" s="421" t="n">
        <v>428</v>
      </c>
      <c r="L11" s="421" t="n">
        <v>214</v>
      </c>
    </row>
    <row r="12" ht="15" customHeight="1" s="290">
      <c r="A12" s="422" t="inlineStr">
        <is>
          <t>VILA ISRAEL</t>
        </is>
      </c>
      <c r="B12" s="423" t="inlineStr">
        <is>
          <t>ESGOTO</t>
        </is>
      </c>
      <c r="C12" s="423" t="inlineStr">
        <is>
          <t>PVC</t>
        </is>
      </c>
      <c r="D12" s="423" t="inlineStr">
        <is>
          <t>DN150</t>
        </is>
      </c>
      <c r="E12" s="424" t="n">
        <v>1747</v>
      </c>
      <c r="F12" s="424" t="n">
        <v>468.1</v>
      </c>
      <c r="G12" s="436">
        <f>E12-F12</f>
        <v/>
      </c>
      <c r="H12" s="442">
        <f>IF(E12&gt;0,F12/E12,0)</f>
        <v/>
      </c>
      <c r="I12" s="425" t="n">
        <v>68.40000000000001</v>
      </c>
      <c r="J12" s="438">
        <f>G12*I12</f>
        <v/>
      </c>
      <c r="K12" s="426" t="n">
        <v>214</v>
      </c>
      <c r="L12" s="426" t="n">
        <v>107</v>
      </c>
    </row>
    <row r="13" ht="15" customHeight="1" s="290">
      <c r="A13" s="416" t="inlineStr">
        <is>
          <t>VILA ISRAEL</t>
        </is>
      </c>
      <c r="B13" s="417" t="inlineStr">
        <is>
          <t>AGUA</t>
        </is>
      </c>
      <c r="C13" s="417" t="inlineStr">
        <is>
          <t>PEAD</t>
        </is>
      </c>
      <c r="D13" s="417" t="inlineStr">
        <is>
          <t>DN63</t>
        </is>
      </c>
      <c r="E13" s="418" t="n">
        <v>10250</v>
      </c>
      <c r="F13" s="418" t="n">
        <v>0</v>
      </c>
      <c r="G13" s="439">
        <f>E13-F13</f>
        <v/>
      </c>
      <c r="H13" s="437">
        <f>IF(E13&gt;0,F13/E13,0)</f>
        <v/>
      </c>
      <c r="I13" s="420" t="n">
        <v>85</v>
      </c>
      <c r="J13" s="440">
        <f>G13*I13</f>
        <v/>
      </c>
      <c r="K13" s="421" t="n">
        <v>1709</v>
      </c>
      <c r="L13" s="421" t="n">
        <v>855</v>
      </c>
    </row>
    <row r="14" ht="15" customHeight="1" s="290">
      <c r="A14" s="422" t="inlineStr">
        <is>
          <t>VILA ISRAEL</t>
        </is>
      </c>
      <c r="B14" s="423" t="inlineStr">
        <is>
          <t>AGUA</t>
        </is>
      </c>
      <c r="C14" s="423" t="inlineStr">
        <is>
          <t>PEAD</t>
        </is>
      </c>
      <c r="D14" s="423" t="inlineStr">
        <is>
          <t>DN100</t>
        </is>
      </c>
      <c r="E14" s="424" t="n">
        <v>1404.5</v>
      </c>
      <c r="F14" s="424" t="n">
        <v>0</v>
      </c>
      <c r="G14" s="436">
        <f>E14-F14</f>
        <v/>
      </c>
      <c r="H14" s="437">
        <f>IF(E14&gt;0,F14/E14,0)</f>
        <v/>
      </c>
      <c r="I14" s="425" t="n">
        <v>101.8</v>
      </c>
      <c r="J14" s="438">
        <f>G14*I14</f>
        <v/>
      </c>
      <c r="K14" s="426" t="n">
        <v>235</v>
      </c>
      <c r="L14" s="426" t="n">
        <v>118</v>
      </c>
    </row>
    <row r="15" ht="15" customHeight="1" s="290">
      <c r="A15" s="416" t="inlineStr">
        <is>
          <t>SAO MANOEL</t>
        </is>
      </c>
      <c r="B15" s="417" t="inlineStr">
        <is>
          <t>ESGOTO</t>
        </is>
      </c>
      <c r="C15" s="417" t="inlineStr">
        <is>
          <t>PVC</t>
        </is>
      </c>
      <c r="D15" s="417" t="inlineStr">
        <is>
          <t>DN100</t>
        </is>
      </c>
      <c r="E15" s="418" t="n">
        <v>13200</v>
      </c>
      <c r="F15" s="418" t="n">
        <v>791.5</v>
      </c>
      <c r="G15" s="439">
        <f>E15-F15</f>
        <v/>
      </c>
      <c r="H15" s="437">
        <f>IF(E15&gt;0,F15/E15,0)</f>
        <v/>
      </c>
      <c r="I15" s="420" t="n">
        <v>45.2</v>
      </c>
      <c r="J15" s="440">
        <f>G15*I15</f>
        <v/>
      </c>
      <c r="K15" s="421" t="n">
        <v>2069</v>
      </c>
      <c r="L15" s="421" t="n">
        <v>1035</v>
      </c>
    </row>
    <row r="16" ht="15" customHeight="1" s="290">
      <c r="A16" s="422" t="inlineStr">
        <is>
          <t>SAO MANOEL</t>
        </is>
      </c>
      <c r="B16" s="423" t="inlineStr">
        <is>
          <t>ESGOTO</t>
        </is>
      </c>
      <c r="C16" s="423" t="inlineStr">
        <is>
          <t>PVC</t>
        </is>
      </c>
      <c r="D16" s="423" t="inlineStr">
        <is>
          <t>DN150</t>
        </is>
      </c>
      <c r="E16" s="424" t="n">
        <v>5650</v>
      </c>
      <c r="F16" s="424" t="n">
        <v>338.8</v>
      </c>
      <c r="G16" s="436">
        <f>E16-F16</f>
        <v/>
      </c>
      <c r="H16" s="437">
        <f>IF(E16&gt;0,F16/E16,0)</f>
        <v/>
      </c>
      <c r="I16" s="425" t="n">
        <v>68.40000000000001</v>
      </c>
      <c r="J16" s="438">
        <f>G16*I16</f>
        <v/>
      </c>
      <c r="K16" s="426" t="n">
        <v>886</v>
      </c>
      <c r="L16" s="426" t="n">
        <v>443</v>
      </c>
    </row>
    <row r="17" ht="15" customHeight="1" s="290">
      <c r="A17" s="416" t="inlineStr">
        <is>
          <t>SAO MANOEL</t>
        </is>
      </c>
      <c r="B17" s="417" t="inlineStr">
        <is>
          <t>ESGOTO</t>
        </is>
      </c>
      <c r="C17" s="417" t="inlineStr">
        <is>
          <t>CONCRETO</t>
        </is>
      </c>
      <c r="D17" s="417" t="inlineStr">
        <is>
          <t>DN300</t>
        </is>
      </c>
      <c r="E17" s="418" t="n">
        <v>4231.1</v>
      </c>
      <c r="F17" s="418" t="n">
        <v>253.7</v>
      </c>
      <c r="G17" s="439">
        <f>E17-F17</f>
        <v/>
      </c>
      <c r="H17" s="437">
        <f>IF(E17&gt;0,F17/E17,0)</f>
        <v/>
      </c>
      <c r="I17" s="420" t="n">
        <v>145</v>
      </c>
      <c r="J17" s="440">
        <f>G17*I17</f>
        <v/>
      </c>
      <c r="K17" s="421" t="n">
        <v>663</v>
      </c>
      <c r="L17" s="421" t="n">
        <v>332</v>
      </c>
    </row>
    <row r="18" ht="15" customHeight="1" s="290">
      <c r="A18" s="422" t="inlineStr">
        <is>
          <t>SAO MANOEL</t>
        </is>
      </c>
      <c r="B18" s="423" t="inlineStr">
        <is>
          <t>AGUA</t>
        </is>
      </c>
      <c r="C18" s="423" t="inlineStr">
        <is>
          <t>PEAD</t>
        </is>
      </c>
      <c r="D18" s="423" t="inlineStr">
        <is>
          <t>DN63</t>
        </is>
      </c>
      <c r="E18" s="424" t="n">
        <v>9841</v>
      </c>
      <c r="F18" s="424" t="n">
        <v>3185.7</v>
      </c>
      <c r="G18" s="436">
        <f>E18-F18</f>
        <v/>
      </c>
      <c r="H18" s="442">
        <f>IF(E18&gt;0,F18/E18,0)</f>
        <v/>
      </c>
      <c r="I18" s="425" t="n">
        <v>85</v>
      </c>
      <c r="J18" s="438">
        <f>G18*I18</f>
        <v/>
      </c>
      <c r="K18" s="426" t="n">
        <v>1110</v>
      </c>
      <c r="L18" s="426" t="n">
        <v>555</v>
      </c>
    </row>
    <row r="19" ht="15" customHeight="1" s="290">
      <c r="A19" s="416" t="inlineStr">
        <is>
          <t>SAO MANOEL</t>
        </is>
      </c>
      <c r="B19" s="417" t="inlineStr">
        <is>
          <t>AGUA</t>
        </is>
      </c>
      <c r="C19" s="417" t="inlineStr">
        <is>
          <t>PEAD</t>
        </is>
      </c>
      <c r="D19" s="417" t="inlineStr">
        <is>
          <t>DN100</t>
        </is>
      </c>
      <c r="E19" s="418" t="n">
        <v>1801.7</v>
      </c>
      <c r="F19" s="418" t="n">
        <v>583.3</v>
      </c>
      <c r="G19" s="439">
        <f>E19-F19</f>
        <v/>
      </c>
      <c r="H19" s="442">
        <f>IF(E19&gt;0,F19/E19,0)</f>
        <v/>
      </c>
      <c r="I19" s="420" t="n">
        <v>101.8</v>
      </c>
      <c r="J19" s="440">
        <f>G19*I19</f>
        <v/>
      </c>
      <c r="K19" s="421" t="n">
        <v>204</v>
      </c>
      <c r="L19" s="421" t="n">
        <v>102</v>
      </c>
    </row>
    <row r="20" ht="15" customHeight="1" s="290">
      <c r="A20" s="422" t="inlineStr">
        <is>
          <t>PANTANAL BAIXO</t>
        </is>
      </c>
      <c r="B20" s="423" t="inlineStr">
        <is>
          <t>ESGOTO</t>
        </is>
      </c>
      <c r="C20" s="423" t="inlineStr">
        <is>
          <t>PVC</t>
        </is>
      </c>
      <c r="D20" s="423" t="inlineStr">
        <is>
          <t>DN100</t>
        </is>
      </c>
      <c r="E20" s="424" t="n">
        <v>6200</v>
      </c>
      <c r="F20" s="424" t="n">
        <v>105.8</v>
      </c>
      <c r="G20" s="436">
        <f>E20-F20</f>
        <v/>
      </c>
      <c r="H20" s="437">
        <f>IF(E20&gt;0,F20/E20,0)</f>
        <v/>
      </c>
      <c r="I20" s="425" t="n">
        <v>45.2</v>
      </c>
      <c r="J20" s="438">
        <f>G20*I20</f>
        <v/>
      </c>
      <c r="K20" s="426" t="n">
        <v>1016</v>
      </c>
      <c r="L20" s="426" t="n">
        <v>508</v>
      </c>
    </row>
    <row r="21" ht="15" customHeight="1" s="290">
      <c r="A21" s="416" t="inlineStr">
        <is>
          <t>PANTANAL BAIXO</t>
        </is>
      </c>
      <c r="B21" s="417" t="inlineStr">
        <is>
          <t>ESGOTO</t>
        </is>
      </c>
      <c r="C21" s="417" t="inlineStr">
        <is>
          <t>PVC</t>
        </is>
      </c>
      <c r="D21" s="417" t="inlineStr">
        <is>
          <t>DN150</t>
        </is>
      </c>
      <c r="E21" s="418" t="n">
        <v>2765.8</v>
      </c>
      <c r="F21" s="418" t="n">
        <v>47.2</v>
      </c>
      <c r="G21" s="439">
        <f>E21-F21</f>
        <v/>
      </c>
      <c r="H21" s="437">
        <f>IF(E21&gt;0,F21/E21,0)</f>
        <v/>
      </c>
      <c r="I21" s="420" t="n">
        <v>68.40000000000001</v>
      </c>
      <c r="J21" s="440">
        <f>G21*I21</f>
        <v/>
      </c>
      <c r="K21" s="421" t="n">
        <v>454</v>
      </c>
      <c r="L21" s="421" t="n">
        <v>227</v>
      </c>
    </row>
    <row r="22" ht="15" customHeight="1" s="290">
      <c r="A22" s="422" t="inlineStr">
        <is>
          <t>PANTANAL BAIXO</t>
        </is>
      </c>
      <c r="B22" s="423" t="inlineStr">
        <is>
          <t>AGUA</t>
        </is>
      </c>
      <c r="C22" s="423" t="inlineStr">
        <is>
          <t>PEAD</t>
        </is>
      </c>
      <c r="D22" s="423" t="inlineStr">
        <is>
          <t>DN63</t>
        </is>
      </c>
      <c r="E22" s="424" t="n">
        <v>6120</v>
      </c>
      <c r="F22" s="424" t="n">
        <v>0</v>
      </c>
      <c r="G22" s="436">
        <f>E22-F22</f>
        <v/>
      </c>
      <c r="H22" s="437">
        <f>IF(E22&gt;0,F22/E22,0)</f>
        <v/>
      </c>
      <c r="I22" s="425" t="n">
        <v>85</v>
      </c>
      <c r="J22" s="438">
        <f>G22*I22</f>
        <v/>
      </c>
      <c r="K22" s="426" t="n">
        <v>1020</v>
      </c>
      <c r="L22" s="426" t="n">
        <v>510</v>
      </c>
    </row>
    <row r="23" ht="15" customHeight="1" s="290">
      <c r="A23" s="416" t="inlineStr">
        <is>
          <t>PANTANAL BAIXO</t>
        </is>
      </c>
      <c r="B23" s="417" t="inlineStr">
        <is>
          <t>AGUA</t>
        </is>
      </c>
      <c r="C23" s="417" t="inlineStr">
        <is>
          <t>PEAD</t>
        </is>
      </c>
      <c r="D23" s="417" t="inlineStr">
        <is>
          <t>DN100</t>
        </is>
      </c>
      <c r="E23" s="418" t="n">
        <v>1619.4</v>
      </c>
      <c r="F23" s="418" t="n">
        <v>0</v>
      </c>
      <c r="G23" s="439">
        <f>E23-F23</f>
        <v/>
      </c>
      <c r="H23" s="437">
        <f>IF(E23&gt;0,F23/E23,0)</f>
        <v/>
      </c>
      <c r="I23" s="420" t="n">
        <v>101.8</v>
      </c>
      <c r="J23" s="440">
        <f>G23*I23</f>
        <v/>
      </c>
      <c r="K23" s="421" t="n">
        <v>270</v>
      </c>
      <c r="L23" s="421" t="n">
        <v>135</v>
      </c>
    </row>
    <row r="24" ht="15" customHeight="1" s="290">
      <c r="A24" s="422" t="inlineStr">
        <is>
          <t>JOAO CARLOS</t>
        </is>
      </c>
      <c r="B24" s="423" t="inlineStr">
        <is>
          <t>ESGOTO</t>
        </is>
      </c>
      <c r="C24" s="423" t="inlineStr">
        <is>
          <t>PVC</t>
        </is>
      </c>
      <c r="D24" s="423" t="inlineStr">
        <is>
          <t>DN100</t>
        </is>
      </c>
      <c r="E24" s="424" t="n">
        <v>2200</v>
      </c>
      <c r="F24" s="424" t="n">
        <v>578</v>
      </c>
      <c r="G24" s="436">
        <f>E24-F24</f>
        <v/>
      </c>
      <c r="H24" s="442">
        <f>IF(E24&gt;0,F24/E24,0)</f>
        <v/>
      </c>
      <c r="I24" s="425" t="n">
        <v>45.2</v>
      </c>
      <c r="J24" s="438">
        <f>G24*I24</f>
        <v/>
      </c>
      <c r="K24" s="426" t="n">
        <v>271</v>
      </c>
      <c r="L24" s="426" t="n">
        <v>136</v>
      </c>
    </row>
    <row r="25" ht="15" customHeight="1" s="290">
      <c r="A25" s="416" t="inlineStr">
        <is>
          <t>JOAO CARLOS</t>
        </is>
      </c>
      <c r="B25" s="417" t="inlineStr">
        <is>
          <t>ESGOTO</t>
        </is>
      </c>
      <c r="C25" s="417" t="inlineStr">
        <is>
          <t>PVC</t>
        </is>
      </c>
      <c r="D25" s="417" t="inlineStr">
        <is>
          <t>DN150</t>
        </is>
      </c>
      <c r="E25" s="418" t="n">
        <v>1100</v>
      </c>
      <c r="F25" s="418" t="n">
        <v>289</v>
      </c>
      <c r="G25" s="439">
        <f>E25-F25</f>
        <v/>
      </c>
      <c r="H25" s="442">
        <f>IF(E25&gt;0,F25/E25,0)</f>
        <v/>
      </c>
      <c r="I25" s="420" t="n">
        <v>68.40000000000001</v>
      </c>
      <c r="J25" s="440">
        <f>G25*I25</f>
        <v/>
      </c>
      <c r="K25" s="421" t="n">
        <v>136</v>
      </c>
      <c r="L25" s="421" t="n">
        <v>68</v>
      </c>
    </row>
    <row r="26" ht="15" customHeight="1" s="290">
      <c r="A26" s="422" t="inlineStr">
        <is>
          <t>JOAO CARLOS</t>
        </is>
      </c>
      <c r="B26" s="423" t="inlineStr">
        <is>
          <t>AGUA</t>
        </is>
      </c>
      <c r="C26" s="423" t="inlineStr">
        <is>
          <t>PEAD</t>
        </is>
      </c>
      <c r="D26" s="423" t="inlineStr">
        <is>
          <t>DN63</t>
        </is>
      </c>
      <c r="E26" s="424" t="n">
        <v>8850</v>
      </c>
      <c r="F26" s="424" t="n">
        <v>706.9</v>
      </c>
      <c r="G26" s="436">
        <f>E26-F26</f>
        <v/>
      </c>
      <c r="H26" s="437">
        <f>IF(E26&gt;0,F26/E26,0)</f>
        <v/>
      </c>
      <c r="I26" s="425" t="n">
        <v>85</v>
      </c>
      <c r="J26" s="438">
        <f>G26*I26</f>
        <v/>
      </c>
      <c r="K26" s="426" t="n">
        <v>1358</v>
      </c>
      <c r="L26" s="426" t="n">
        <v>679</v>
      </c>
    </row>
    <row r="27" ht="15" customHeight="1" s="290">
      <c r="A27" s="416" t="inlineStr">
        <is>
          <t>JOAO CARLOS</t>
        </is>
      </c>
      <c r="B27" s="417" t="inlineStr">
        <is>
          <t>AGUA</t>
        </is>
      </c>
      <c r="C27" s="417" t="inlineStr">
        <is>
          <t>PEAD</t>
        </is>
      </c>
      <c r="D27" s="417" t="inlineStr">
        <is>
          <t>DN100</t>
        </is>
      </c>
      <c r="E27" s="418" t="n">
        <v>2792.7</v>
      </c>
      <c r="F27" s="418" t="n">
        <v>223.1</v>
      </c>
      <c r="G27" s="439">
        <f>E27-F27</f>
        <v/>
      </c>
      <c r="H27" s="437">
        <f>IF(E27&gt;0,F27/E27,0)</f>
        <v/>
      </c>
      <c r="I27" s="420" t="n">
        <v>101.8</v>
      </c>
      <c r="J27" s="440">
        <f>G27*I27</f>
        <v/>
      </c>
      <c r="K27" s="421" t="n">
        <v>429</v>
      </c>
      <c r="L27" s="421" t="n">
        <v>215</v>
      </c>
    </row>
    <row r="28" ht="15" customHeight="1" s="290">
      <c r="A28" s="428" t="inlineStr">
        <is>
          <t>TOTAL</t>
        </is>
      </c>
      <c r="E28" s="429">
        <f>SUM(E4:E27)</f>
        <v/>
      </c>
      <c r="F28" s="429">
        <f>SUM(F4:F27)</f>
        <v/>
      </c>
      <c r="G28" s="429">
        <f>SUM(G4:G27)</f>
        <v/>
      </c>
      <c r="J28" s="430">
        <f>SUM(J4:J27)</f>
        <v/>
      </c>
      <c r="K28" s="431">
        <f>SUM(K4:K27)</f>
        <v/>
      </c>
      <c r="L28" s="431">
        <f>SUM(L4:L27)</f>
        <v/>
      </c>
    </row>
  </sheetData>
  <mergeCells count="1"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8.xml><?xml version="1.0" encoding="utf-8"?>
<worksheet xmlns="http://schemas.openxmlformats.org/spreadsheetml/2006/main">
  <sheetPr filterMode="1">
    <tabColor rgb="FF27AE60"/>
    <outlinePr summaryBelow="1" summaryRight="1"/>
    <pageSetUpPr fitToPage="0"/>
  </sheetPr>
  <dimension ref="A1:M184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F163" activeCellId="0" sqref="F163"/>
    </sheetView>
  </sheetViews>
  <sheetFormatPr baseColWidth="8" defaultColWidth="8.71484375" defaultRowHeight="15" zeroHeight="0" outlineLevelRow="0"/>
  <cols>
    <col width="28.29" customWidth="1" style="289" min="1" max="1"/>
    <col width="9.710000000000001" customWidth="1" style="289" min="2" max="2"/>
    <col width="10.71" customWidth="1" style="289" min="3" max="3"/>
    <col width="38.71" customWidth="1" style="289" min="4" max="4"/>
    <col width="5.71" customWidth="1" style="289" min="5" max="5"/>
    <col width="9.710000000000001" customWidth="1" style="289" min="6" max="6"/>
    <col width="12.71" customWidth="1" style="289" min="8" max="8"/>
    <col width="10.57" customWidth="1" style="289" min="9" max="9"/>
    <col width="16.71" customWidth="1" style="289" min="10" max="10"/>
    <col width="14.86" customWidth="1" style="289" min="11" max="11"/>
    <col width="20.71" customWidth="1" style="289" min="12" max="12"/>
    <col width="18.71" customWidth="1" style="289" min="13" max="13"/>
  </cols>
  <sheetData>
    <row r="1" ht="15.75" customHeight="1" s="290">
      <c r="A1" s="432" t="inlineStr">
        <is>
          <t>LISTA DE COMPRAS DETALHADA — TUBOS + CONEXÕES + PVs | CONSTRUDATA | 20/03/2026</t>
        </is>
      </c>
      <c r="B1" s="433" t="n"/>
      <c r="C1" s="433" t="n"/>
      <c r="D1" s="433" t="n"/>
      <c r="E1" s="433" t="n"/>
      <c r="F1" s="433" t="n"/>
      <c r="G1" s="433" t="n"/>
      <c r="H1" s="433" t="n"/>
      <c r="I1" s="433" t="n"/>
      <c r="J1" s="433" t="n"/>
      <c r="K1" s="433" t="n"/>
      <c r="L1" s="433" t="n"/>
      <c r="M1" s="434" t="n"/>
    </row>
    <row r="3" ht="21.75" customHeight="1" s="290">
      <c r="A3" s="443" t="inlineStr">
        <is>
          <t>NÚCLEO</t>
        </is>
      </c>
      <c r="B3" s="443" t="inlineStr">
        <is>
          <t>TIPO</t>
        </is>
      </c>
      <c r="C3" s="443" t="inlineStr">
        <is>
          <t>CATEGORIA</t>
        </is>
      </c>
      <c r="D3" s="443" t="inlineStr">
        <is>
          <t>DESCRIÇÃO DA PEÇA / MATERIAL</t>
        </is>
      </c>
      <c r="E3" s="443" t="inlineStr">
        <is>
          <t>UN</t>
        </is>
      </c>
      <c r="F3" s="443" t="inlineStr">
        <is>
          <t>QTDE</t>
        </is>
      </c>
      <c r="G3" s="443" t="inlineStr">
        <is>
          <t>QTD UNID.</t>
        </is>
      </c>
      <c r="H3" s="443" t="inlineStr">
        <is>
          <t>UNID FORNEC.</t>
        </is>
      </c>
      <c r="I3" s="443" t="inlineStr">
        <is>
          <t>P.UNIT R$</t>
        </is>
      </c>
      <c r="J3" s="443" t="inlineStr">
        <is>
          <t>TOTAL R$</t>
        </is>
      </c>
      <c r="K3" s="443" t="inlineStr">
        <is>
          <t>LEAD (sem)</t>
        </is>
      </c>
      <c r="L3" s="443" t="inlineStr">
        <is>
          <t>NORMA/SPEC</t>
        </is>
      </c>
      <c r="M3" s="443" t="inlineStr">
        <is>
          <t>FORNECEDOR</t>
        </is>
      </c>
    </row>
    <row r="4" ht="15" customHeight="1" s="290">
      <c r="A4" s="422" t="inlineStr">
        <is>
          <t>MORRO DO TETEU</t>
        </is>
      </c>
      <c r="B4" s="423" t="inlineStr">
        <is>
          <t>ESGOTO</t>
        </is>
      </c>
      <c r="C4" s="423" t="inlineStr">
        <is>
          <t>TUBO</t>
        </is>
      </c>
      <c r="D4" s="422" t="inlineStr">
        <is>
          <t>Tubo PVC DN100 (coletor esgoto)</t>
        </is>
      </c>
      <c r="E4" s="423" t="inlineStr">
        <is>
          <t>m</t>
        </is>
      </c>
      <c r="F4" s="424" t="n">
        <v>7842.5</v>
      </c>
      <c r="G4" s="426" t="n">
        <v>1308</v>
      </c>
      <c r="H4" s="423" t="inlineStr">
        <is>
          <t>barra 6m</t>
        </is>
      </c>
      <c r="I4" s="425" t="n">
        <v>45.2</v>
      </c>
      <c r="J4" s="438">
        <f>F4*I4</f>
        <v/>
      </c>
      <c r="K4" s="423" t="n">
        <v>3</v>
      </c>
      <c r="L4" s="422" t="inlineStr">
        <is>
          <t>NBR 7362 SN8</t>
        </is>
      </c>
      <c r="M4" s="422" t="inlineStr">
        <is>
          <t>Tigre/Amanco</t>
        </is>
      </c>
    </row>
    <row r="5" hidden="1" ht="15" customHeight="1" s="290">
      <c r="A5" s="444" t="inlineStr">
        <is>
          <t>MORRO DO TETEU</t>
        </is>
      </c>
      <c r="B5" s="445" t="inlineStr">
        <is>
          <t>ESGOTO</t>
        </is>
      </c>
      <c r="C5" s="445" t="inlineStr">
        <is>
          <t>CONEXÃO</t>
        </is>
      </c>
      <c r="D5" s="444" t="inlineStr">
        <is>
          <t>Joelho 90° PVC JE DN100</t>
        </is>
      </c>
      <c r="E5" s="445" t="inlineStr">
        <is>
          <t>un</t>
        </is>
      </c>
      <c r="F5" s="446" t="n">
        <v>196.1</v>
      </c>
      <c r="G5" s="447" t="n">
        <v>196</v>
      </c>
      <c r="H5" s="445" t="inlineStr">
        <is>
          <t>un</t>
        </is>
      </c>
      <c r="I5" s="448" t="n">
        <v>8.5</v>
      </c>
      <c r="J5" s="449">
        <f>F5*I5</f>
        <v/>
      </c>
      <c r="K5" s="445" t="n">
        <v>2</v>
      </c>
      <c r="L5" s="444" t="inlineStr">
        <is>
          <t>NBR 5648 / SABESP</t>
        </is>
      </c>
      <c r="M5" s="444" t="inlineStr">
        <is>
          <t>Tigre/Amanco</t>
        </is>
      </c>
    </row>
    <row r="6" hidden="1" ht="15" customHeight="1" s="290">
      <c r="A6" s="422" t="inlineStr">
        <is>
          <t>MORRO DO TETEU</t>
        </is>
      </c>
      <c r="B6" s="423" t="inlineStr">
        <is>
          <t>ESGOTO</t>
        </is>
      </c>
      <c r="C6" s="423" t="inlineStr">
        <is>
          <t>CONEXÃO</t>
        </is>
      </c>
      <c r="D6" s="422" t="inlineStr">
        <is>
          <t>Tê PVC JE DN100</t>
        </is>
      </c>
      <c r="E6" s="423" t="inlineStr">
        <is>
          <t>un</t>
        </is>
      </c>
      <c r="F6" s="424" t="n">
        <v>376.4</v>
      </c>
      <c r="G6" s="426" t="n">
        <v>376</v>
      </c>
      <c r="H6" s="423" t="inlineStr">
        <is>
          <t>un</t>
        </is>
      </c>
      <c r="I6" s="425" t="n">
        <v>9.6</v>
      </c>
      <c r="J6" s="438">
        <f>F6*I6</f>
        <v/>
      </c>
      <c r="K6" s="423" t="n">
        <v>2</v>
      </c>
      <c r="L6" s="422" t="inlineStr">
        <is>
          <t>NBR 5648 / SABESP</t>
        </is>
      </c>
      <c r="M6" s="422" t="inlineStr">
        <is>
          <t>Tigre/Amanco</t>
        </is>
      </c>
    </row>
    <row r="7" hidden="1" ht="15" customHeight="1" s="290">
      <c r="A7" s="444" t="inlineStr">
        <is>
          <t>MORRO DO TETEU</t>
        </is>
      </c>
      <c r="B7" s="445" t="inlineStr">
        <is>
          <t>ESGOTO</t>
        </is>
      </c>
      <c r="C7" s="445" t="inlineStr">
        <is>
          <t>CONEXÃO</t>
        </is>
      </c>
      <c r="D7" s="444" t="inlineStr">
        <is>
          <t>Luva PVC JE DN100</t>
        </is>
      </c>
      <c r="E7" s="445" t="inlineStr">
        <is>
          <t>un</t>
        </is>
      </c>
      <c r="F7" s="446" t="n">
        <v>274.5</v>
      </c>
      <c r="G7" s="447" t="n">
        <v>274</v>
      </c>
      <c r="H7" s="445" t="inlineStr">
        <is>
          <t>un</t>
        </is>
      </c>
      <c r="I7" s="448" t="n">
        <v>4.2</v>
      </c>
      <c r="J7" s="449">
        <f>F7*I7</f>
        <v/>
      </c>
      <c r="K7" s="445" t="n">
        <v>2</v>
      </c>
      <c r="L7" s="444" t="inlineStr">
        <is>
          <t>NBR 5648 / SABESP</t>
        </is>
      </c>
      <c r="M7" s="444" t="inlineStr">
        <is>
          <t>Tigre/Amanco</t>
        </is>
      </c>
    </row>
    <row r="8" hidden="1" ht="15" customHeight="1" s="290">
      <c r="A8" s="422" t="inlineStr">
        <is>
          <t>MORRO DO TETEU</t>
        </is>
      </c>
      <c r="B8" s="423" t="inlineStr">
        <is>
          <t>ESGOTO</t>
        </is>
      </c>
      <c r="C8" s="423" t="inlineStr">
        <is>
          <t>CONEXÃO</t>
        </is>
      </c>
      <c r="D8" s="422" t="inlineStr">
        <is>
          <t>Cap PVC JE DN100 (TIL)</t>
        </is>
      </c>
      <c r="E8" s="423" t="inlineStr">
        <is>
          <t>un</t>
        </is>
      </c>
      <c r="F8" s="424" t="n">
        <v>666.6</v>
      </c>
      <c r="G8" s="426" t="n">
        <v>666</v>
      </c>
      <c r="H8" s="423" t="inlineStr">
        <is>
          <t>un</t>
        </is>
      </c>
      <c r="I8" s="425" t="n">
        <v>9.800000000000001</v>
      </c>
      <c r="J8" s="438">
        <f>F8*I8</f>
        <v/>
      </c>
      <c r="K8" s="423" t="n">
        <v>2</v>
      </c>
      <c r="L8" s="422" t="inlineStr">
        <is>
          <t>NBR 5648 / SABESP</t>
        </is>
      </c>
      <c r="M8" s="422" t="inlineStr">
        <is>
          <t>Tigre/Amanco</t>
        </is>
      </c>
    </row>
    <row r="9" hidden="1" ht="15" customHeight="1" s="290">
      <c r="A9" s="444" t="inlineStr">
        <is>
          <t>MORRO DO TETEU</t>
        </is>
      </c>
      <c r="B9" s="445" t="inlineStr">
        <is>
          <t>ESGOTO</t>
        </is>
      </c>
      <c r="C9" s="445" t="inlineStr">
        <is>
          <t>CONEXÃO</t>
        </is>
      </c>
      <c r="D9" s="444" t="inlineStr">
        <is>
          <t>Anel borracha DN100 JE</t>
        </is>
      </c>
      <c r="E9" s="445" t="inlineStr">
        <is>
          <t>un</t>
        </is>
      </c>
      <c r="F9" s="446" t="n">
        <v>1411.6</v>
      </c>
      <c r="G9" s="447" t="n">
        <v>1411</v>
      </c>
      <c r="H9" s="445" t="inlineStr">
        <is>
          <t>un</t>
        </is>
      </c>
      <c r="I9" s="448" t="n">
        <v>2.8</v>
      </c>
      <c r="J9" s="449">
        <f>F9*I9</f>
        <v/>
      </c>
      <c r="K9" s="445" t="n">
        <v>2</v>
      </c>
      <c r="L9" s="444" t="inlineStr">
        <is>
          <t>NBR 5648 / SABESP</t>
        </is>
      </c>
      <c r="M9" s="444" t="inlineStr">
        <is>
          <t>Tigre/Amanco</t>
        </is>
      </c>
    </row>
    <row r="10" hidden="1" ht="15" customHeight="1" s="290">
      <c r="A10" s="422" t="inlineStr">
        <is>
          <t>MORRO DO TETEU</t>
        </is>
      </c>
      <c r="B10" s="423" t="inlineStr">
        <is>
          <t>ESGOTO</t>
        </is>
      </c>
      <c r="C10" s="423" t="inlineStr">
        <is>
          <t>PV/CAIXA</t>
        </is>
      </c>
      <c r="D10" s="422" t="inlineStr">
        <is>
          <t>PV concreto DN1200 (SABESP padrão)</t>
        </is>
      </c>
      <c r="E10" s="423" t="inlineStr">
        <is>
          <t>un</t>
        </is>
      </c>
      <c r="F10" s="424" t="n">
        <v>1054</v>
      </c>
      <c r="G10" s="426" t="n">
        <v>1054</v>
      </c>
      <c r="H10" s="423" t="inlineStr">
        <is>
          <t>un</t>
        </is>
      </c>
      <c r="I10" s="425" t="n">
        <v>3686</v>
      </c>
      <c r="J10" s="438">
        <f>F10*I10</f>
        <v/>
      </c>
      <c r="K10" s="423" t="n">
        <v>2</v>
      </c>
      <c r="L10" s="422" t="inlineStr">
        <is>
          <t>NBR 9794 DN1200 / SABESP</t>
        </is>
      </c>
      <c r="M10" s="422" t="inlineStr">
        <is>
          <t>Premold Santos</t>
        </is>
      </c>
    </row>
    <row r="11" hidden="1" ht="15" customHeight="1" s="290">
      <c r="A11" s="450" t="inlineStr">
        <is>
          <t>MORRO DO TETEU</t>
        </is>
      </c>
      <c r="B11" s="451" t="inlineStr">
        <is>
          <t>ESGOTO</t>
        </is>
      </c>
      <c r="C11" s="451" t="inlineStr">
        <is>
          <t>PV/CAIXA</t>
        </is>
      </c>
      <c r="D11" s="450" t="inlineStr">
        <is>
          <t>PI plástico DN600 (caixa inspeção)</t>
        </is>
      </c>
      <c r="E11" s="451" t="inlineStr">
        <is>
          <t>un</t>
        </is>
      </c>
      <c r="F11" s="452" t="n">
        <v>324</v>
      </c>
      <c r="G11" s="453" t="n">
        <v>324</v>
      </c>
      <c r="H11" s="451" t="inlineStr">
        <is>
          <t>un</t>
        </is>
      </c>
      <c r="I11" s="454" t="n">
        <v>1412</v>
      </c>
      <c r="J11" s="455">
        <f>F11*I11</f>
        <v/>
      </c>
      <c r="K11" s="451" t="n">
        <v>2</v>
      </c>
      <c r="L11" s="450" t="inlineStr">
        <is>
          <t>NBR 9794 DN1200 / SABESP</t>
        </is>
      </c>
      <c r="M11" s="450" t="inlineStr">
        <is>
          <t>Premold Santos</t>
        </is>
      </c>
    </row>
    <row r="12" hidden="1" ht="15" customHeight="1" s="290">
      <c r="A12" s="422" t="inlineStr">
        <is>
          <t>MORRO DO TETEU</t>
        </is>
      </c>
      <c r="B12" s="423" t="inlineStr">
        <is>
          <t>ESGOTO</t>
        </is>
      </c>
      <c r="C12" s="423" t="inlineStr">
        <is>
          <t>PV/CAIXA</t>
        </is>
      </c>
      <c r="D12" s="422" t="inlineStr">
        <is>
          <t>Caixa inspeção PP DN400</t>
        </is>
      </c>
      <c r="E12" s="423" t="inlineStr">
        <is>
          <t>un</t>
        </is>
      </c>
      <c r="F12" s="424" t="n">
        <v>243</v>
      </c>
      <c r="G12" s="426" t="n">
        <v>243</v>
      </c>
      <c r="H12" s="423" t="inlineStr">
        <is>
          <t>un</t>
        </is>
      </c>
      <c r="I12" s="425" t="n">
        <v>1034</v>
      </c>
      <c r="J12" s="438">
        <f>F12*I12</f>
        <v/>
      </c>
      <c r="K12" s="423" t="n">
        <v>2</v>
      </c>
      <c r="L12" s="422" t="inlineStr">
        <is>
          <t>NBR 9794 DN1200 / SABESP</t>
        </is>
      </c>
      <c r="M12" s="422" t="inlineStr">
        <is>
          <t>Premold Santos</t>
        </is>
      </c>
    </row>
    <row r="13" ht="15" customHeight="1" s="290">
      <c r="A13" s="456" t="inlineStr">
        <is>
          <t>MORRO DO TETEU</t>
        </is>
      </c>
      <c r="B13" s="457" t="inlineStr">
        <is>
          <t>AGUA</t>
        </is>
      </c>
      <c r="C13" s="457" t="inlineStr">
        <is>
          <t>TUBO</t>
        </is>
      </c>
      <c r="D13" s="456" t="inlineStr">
        <is>
          <t>Tubo PEAD DN63 (coletor água)</t>
        </is>
      </c>
      <c r="E13" s="457" t="inlineStr">
        <is>
          <t>m</t>
        </is>
      </c>
      <c r="F13" s="458" t="n">
        <v>6168.2</v>
      </c>
      <c r="G13" s="459" t="n">
        <v>515</v>
      </c>
      <c r="H13" s="457" t="inlineStr">
        <is>
          <t>rolo 100m</t>
        </is>
      </c>
      <c r="I13" s="460" t="n">
        <v>85</v>
      </c>
      <c r="J13" s="461">
        <f>F13*I13</f>
        <v/>
      </c>
      <c r="K13" s="457" t="n">
        <v>4</v>
      </c>
      <c r="L13" s="456" t="inlineStr">
        <is>
          <t>NBR ISO 4427 PN10</t>
        </is>
      </c>
      <c r="M13" s="456" t="inlineStr">
        <is>
          <t>Plastubos/Fortlev</t>
        </is>
      </c>
    </row>
    <row r="14" hidden="1" ht="15" customHeight="1" s="290">
      <c r="A14" s="422" t="inlineStr">
        <is>
          <t>MORRO DO TETEU</t>
        </is>
      </c>
      <c r="B14" s="423" t="inlineStr">
        <is>
          <t>AGUA</t>
        </is>
      </c>
      <c r="C14" s="423" t="inlineStr">
        <is>
          <t>CONEXÃO</t>
        </is>
      </c>
      <c r="D14" s="422" t="inlineStr">
        <is>
          <t>Sela eletrofusão DN63/DN25</t>
        </is>
      </c>
      <c r="E14" s="423" t="inlineStr">
        <is>
          <t>un</t>
        </is>
      </c>
      <c r="F14" s="424" t="n">
        <v>259.1</v>
      </c>
      <c r="G14" s="426" t="n">
        <v>259</v>
      </c>
      <c r="H14" s="423" t="inlineStr">
        <is>
          <t>un</t>
        </is>
      </c>
      <c r="I14" s="425" t="n">
        <v>660</v>
      </c>
      <c r="J14" s="438">
        <f>F14*I14</f>
        <v/>
      </c>
      <c r="K14" s="423" t="n">
        <v>2</v>
      </c>
      <c r="L14" s="422" t="inlineStr">
        <is>
          <t>NBR 5648 / SABESP</t>
        </is>
      </c>
      <c r="M14" s="422" t="inlineStr">
        <is>
          <t>Tigre/Amanco</t>
        </is>
      </c>
    </row>
    <row r="15" hidden="1" ht="15" customHeight="1" s="290">
      <c r="A15" s="444" t="inlineStr">
        <is>
          <t>MORRO DO TETEU</t>
        </is>
      </c>
      <c r="B15" s="445" t="inlineStr">
        <is>
          <t>AGUA</t>
        </is>
      </c>
      <c r="C15" s="445" t="inlineStr">
        <is>
          <t>CONEXÃO</t>
        </is>
      </c>
      <c r="D15" s="444" t="inlineStr">
        <is>
          <t>Tê PEAD DN63</t>
        </is>
      </c>
      <c r="E15" s="445" t="inlineStr">
        <is>
          <t>un</t>
        </is>
      </c>
      <c r="F15" s="446" t="n">
        <v>172.7</v>
      </c>
      <c r="G15" s="447" t="n">
        <v>172</v>
      </c>
      <c r="H15" s="445" t="inlineStr">
        <is>
          <t>un</t>
        </is>
      </c>
      <c r="I15" s="448" t="n">
        <v>42.5</v>
      </c>
      <c r="J15" s="449">
        <f>F15*I15</f>
        <v/>
      </c>
      <c r="K15" s="445" t="n">
        <v>2</v>
      </c>
      <c r="L15" s="444" t="inlineStr">
        <is>
          <t>NBR 5648 / SABESP</t>
        </is>
      </c>
      <c r="M15" s="444" t="inlineStr">
        <is>
          <t>Tigre/Amanco</t>
        </is>
      </c>
    </row>
    <row r="16" hidden="1" ht="15" customHeight="1" s="290">
      <c r="A16" s="422" t="inlineStr">
        <is>
          <t>MORRO DO TETEU</t>
        </is>
      </c>
      <c r="B16" s="423" t="inlineStr">
        <is>
          <t>AGUA</t>
        </is>
      </c>
      <c r="C16" s="423" t="inlineStr">
        <is>
          <t>CONEXÃO</t>
        </is>
      </c>
      <c r="D16" s="422" t="inlineStr">
        <is>
          <t>Curva 90° PEAD DN63</t>
        </is>
      </c>
      <c r="E16" s="423" t="inlineStr">
        <is>
          <t>un</t>
        </is>
      </c>
      <c r="F16" s="424" t="n">
        <v>400.9</v>
      </c>
      <c r="G16" s="426" t="n">
        <v>400</v>
      </c>
      <c r="H16" s="423" t="inlineStr">
        <is>
          <t>un</t>
        </is>
      </c>
      <c r="I16" s="425" t="n">
        <v>18.2</v>
      </c>
      <c r="J16" s="438">
        <f>F16*I16</f>
        <v/>
      </c>
      <c r="K16" s="423" t="n">
        <v>2</v>
      </c>
      <c r="L16" s="422" t="inlineStr">
        <is>
          <t>NBR 5648 / SABESP</t>
        </is>
      </c>
      <c r="M16" s="422" t="inlineStr">
        <is>
          <t>Tigre/Amanco</t>
        </is>
      </c>
    </row>
    <row r="17" hidden="1" ht="15" customHeight="1" s="290">
      <c r="A17" s="444" t="inlineStr">
        <is>
          <t>MORRO DO TETEU</t>
        </is>
      </c>
      <c r="B17" s="445" t="inlineStr">
        <is>
          <t>AGUA</t>
        </is>
      </c>
      <c r="C17" s="445" t="inlineStr">
        <is>
          <t>CONEXÃO</t>
        </is>
      </c>
      <c r="D17" s="444" t="inlineStr">
        <is>
          <t>Curva 45° PEAD DN63</t>
        </is>
      </c>
      <c r="E17" s="445" t="inlineStr">
        <is>
          <t>un</t>
        </is>
      </c>
      <c r="F17" s="446" t="n">
        <v>197.4</v>
      </c>
      <c r="G17" s="447" t="n">
        <v>197</v>
      </c>
      <c r="H17" s="445" t="inlineStr">
        <is>
          <t>un</t>
        </is>
      </c>
      <c r="I17" s="448" t="n">
        <v>15.8</v>
      </c>
      <c r="J17" s="449">
        <f>F17*I17</f>
        <v/>
      </c>
      <c r="K17" s="445" t="n">
        <v>2</v>
      </c>
      <c r="L17" s="444" t="inlineStr">
        <is>
          <t>NBR 5648 / SABESP</t>
        </is>
      </c>
      <c r="M17" s="444" t="inlineStr">
        <is>
          <t>Tigre/Amanco</t>
        </is>
      </c>
    </row>
    <row r="18" hidden="1" ht="15" customHeight="1" s="290">
      <c r="A18" s="422" t="inlineStr">
        <is>
          <t>MORRO DO TETEU</t>
        </is>
      </c>
      <c r="B18" s="423" t="inlineStr">
        <is>
          <t>AGUA</t>
        </is>
      </c>
      <c r="C18" s="423" t="inlineStr">
        <is>
          <t>CONEXÃO</t>
        </is>
      </c>
      <c r="D18" s="422" t="inlineStr">
        <is>
          <t>Luva união PEAD DN63</t>
        </is>
      </c>
      <c r="E18" s="423" t="inlineStr">
        <is>
          <t>un</t>
        </is>
      </c>
      <c r="F18" s="424" t="n">
        <v>308.4</v>
      </c>
      <c r="G18" s="426" t="n">
        <v>308</v>
      </c>
      <c r="H18" s="423" t="inlineStr">
        <is>
          <t>un</t>
        </is>
      </c>
      <c r="I18" s="425" t="n">
        <v>14.6</v>
      </c>
      <c r="J18" s="438">
        <f>F18*I18</f>
        <v/>
      </c>
      <c r="K18" s="423" t="n">
        <v>2</v>
      </c>
      <c r="L18" s="422" t="inlineStr">
        <is>
          <t>NBR 5648 / SABESP</t>
        </is>
      </c>
      <c r="M18" s="422" t="inlineStr">
        <is>
          <t>Tigre/Amanco</t>
        </is>
      </c>
    </row>
    <row r="19" hidden="1" ht="15" customHeight="1" s="290">
      <c r="A19" s="444" t="inlineStr">
        <is>
          <t>MORRO DO TETEU</t>
        </is>
      </c>
      <c r="B19" s="445" t="inlineStr">
        <is>
          <t>AGUA</t>
        </is>
      </c>
      <c r="C19" s="445" t="inlineStr">
        <is>
          <t>CONEXÃO</t>
        </is>
      </c>
      <c r="D19" s="444" t="inlineStr">
        <is>
          <t>Tampão cego PEAD DN63</t>
        </is>
      </c>
      <c r="E19" s="445" t="inlineStr">
        <is>
          <t>un</t>
        </is>
      </c>
      <c r="F19" s="446" t="n">
        <v>74</v>
      </c>
      <c r="G19" s="447" t="n">
        <v>74</v>
      </c>
      <c r="H19" s="445" t="inlineStr">
        <is>
          <t>un</t>
        </is>
      </c>
      <c r="I19" s="448" t="n">
        <v>8.4</v>
      </c>
      <c r="J19" s="449">
        <f>F19*I19</f>
        <v/>
      </c>
      <c r="K19" s="445" t="n">
        <v>2</v>
      </c>
      <c r="L19" s="444" t="inlineStr">
        <is>
          <t>NBR 5648 / SABESP</t>
        </is>
      </c>
      <c r="M19" s="444" t="inlineStr">
        <is>
          <t>Tigre/Amanco</t>
        </is>
      </c>
    </row>
    <row r="20" hidden="1" ht="15" customHeight="1" s="290">
      <c r="A20" s="422" t="inlineStr">
        <is>
          <t>MORRO DO TETEU</t>
        </is>
      </c>
      <c r="B20" s="423" t="inlineStr">
        <is>
          <t>AGUA</t>
        </is>
      </c>
      <c r="C20" s="423" t="inlineStr">
        <is>
          <t>CONEXÃO</t>
        </is>
      </c>
      <c r="D20" s="422" t="inlineStr">
        <is>
          <t>Cavalete + hidrômetro</t>
        </is>
      </c>
      <c r="E20" s="423" t="inlineStr">
        <is>
          <t>un</t>
        </is>
      </c>
      <c r="F20" s="424" t="n">
        <v>215.9</v>
      </c>
      <c r="G20" s="426" t="n">
        <v>215</v>
      </c>
      <c r="H20" s="423" t="inlineStr">
        <is>
          <t>un</t>
        </is>
      </c>
      <c r="I20" s="425" t="n">
        <v>490</v>
      </c>
      <c r="J20" s="438">
        <f>F20*I20</f>
        <v/>
      </c>
      <c r="K20" s="423" t="n">
        <v>2</v>
      </c>
      <c r="L20" s="422" t="inlineStr">
        <is>
          <t>NBR 5648 / SABESP</t>
        </is>
      </c>
      <c r="M20" s="422" t="inlineStr">
        <is>
          <t>Tigre/Amanco</t>
        </is>
      </c>
    </row>
    <row r="21" ht="15" customHeight="1" s="290">
      <c r="A21" s="456" t="inlineStr">
        <is>
          <t>MORRO DO TETEU</t>
        </is>
      </c>
      <c r="B21" s="457" t="inlineStr">
        <is>
          <t>AGUA</t>
        </is>
      </c>
      <c r="C21" s="457" t="inlineStr">
        <is>
          <t>TUBO</t>
        </is>
      </c>
      <c r="D21" s="456" t="inlineStr">
        <is>
          <t>Tubo PEAD DN100 (coletor água)</t>
        </is>
      </c>
      <c r="E21" s="457" t="inlineStr">
        <is>
          <t>m</t>
        </is>
      </c>
      <c r="F21" s="458" t="n">
        <v>517.5</v>
      </c>
      <c r="G21" s="459" t="n">
        <v>44</v>
      </c>
      <c r="H21" s="457" t="inlineStr">
        <is>
          <t>rolo 100m</t>
        </is>
      </c>
      <c r="I21" s="460" t="n">
        <v>101.8</v>
      </c>
      <c r="J21" s="461">
        <f>F21*I21</f>
        <v/>
      </c>
      <c r="K21" s="457" t="n">
        <v>4</v>
      </c>
      <c r="L21" s="456" t="inlineStr">
        <is>
          <t>NBR ISO 4427 PN10</t>
        </is>
      </c>
      <c r="M21" s="456" t="inlineStr">
        <is>
          <t>Plastubos/Fortlev</t>
        </is>
      </c>
    </row>
    <row r="22" hidden="1" ht="15" customHeight="1" s="290">
      <c r="A22" s="422" t="inlineStr">
        <is>
          <t>MORRO DO TETEU</t>
        </is>
      </c>
      <c r="B22" s="423" t="inlineStr">
        <is>
          <t>AGUA</t>
        </is>
      </c>
      <c r="C22" s="423" t="inlineStr">
        <is>
          <t>CONEXÃO</t>
        </is>
      </c>
      <c r="D22" s="422" t="inlineStr">
        <is>
          <t>Sela eletrofusão DN110/DN25</t>
        </is>
      </c>
      <c r="E22" s="423" t="inlineStr">
        <is>
          <t>un</t>
        </is>
      </c>
      <c r="F22" s="424" t="n">
        <v>14.5</v>
      </c>
      <c r="G22" s="426" t="n">
        <v>14</v>
      </c>
      <c r="H22" s="423" t="inlineStr">
        <is>
          <t>un</t>
        </is>
      </c>
      <c r="I22" s="425" t="n">
        <v>890</v>
      </c>
      <c r="J22" s="438">
        <f>F22*I22</f>
        <v/>
      </c>
      <c r="K22" s="423" t="n">
        <v>2</v>
      </c>
      <c r="L22" s="422" t="inlineStr">
        <is>
          <t>NBR 5648 / SABESP</t>
        </is>
      </c>
      <c r="M22" s="422" t="inlineStr">
        <is>
          <t>Tigre/Amanco</t>
        </is>
      </c>
    </row>
    <row r="23" hidden="1" ht="15" customHeight="1" s="290">
      <c r="A23" s="444" t="inlineStr">
        <is>
          <t>MORRO DO TETEU</t>
        </is>
      </c>
      <c r="B23" s="445" t="inlineStr">
        <is>
          <t>AGUA</t>
        </is>
      </c>
      <c r="C23" s="445" t="inlineStr">
        <is>
          <t>CONEXÃO</t>
        </is>
      </c>
      <c r="D23" s="444" t="inlineStr">
        <is>
          <t>Tê PEAD DN110</t>
        </is>
      </c>
      <c r="E23" s="445" t="inlineStr">
        <is>
          <t>un</t>
        </is>
      </c>
      <c r="F23" s="446" t="n">
        <v>9.300000000000001</v>
      </c>
      <c r="G23" s="447" t="n">
        <v>9</v>
      </c>
      <c r="H23" s="445" t="inlineStr">
        <is>
          <t>un</t>
        </is>
      </c>
      <c r="I23" s="448" t="n">
        <v>68</v>
      </c>
      <c r="J23" s="449">
        <f>F23*I23</f>
        <v/>
      </c>
      <c r="K23" s="445" t="n">
        <v>2</v>
      </c>
      <c r="L23" s="444" t="inlineStr">
        <is>
          <t>NBR 5648 / SABESP</t>
        </is>
      </c>
      <c r="M23" s="444" t="inlineStr">
        <is>
          <t>Tigre/Amanco</t>
        </is>
      </c>
    </row>
    <row r="24" hidden="1" ht="15" customHeight="1" s="290">
      <c r="A24" s="422" t="inlineStr">
        <is>
          <t>MORRO DO TETEU</t>
        </is>
      </c>
      <c r="B24" s="423" t="inlineStr">
        <is>
          <t>AGUA</t>
        </is>
      </c>
      <c r="C24" s="423" t="inlineStr">
        <is>
          <t>CONEXÃO</t>
        </is>
      </c>
      <c r="D24" s="422" t="inlineStr">
        <is>
          <t>Curva 90° PEAD DN110</t>
        </is>
      </c>
      <c r="E24" s="423" t="inlineStr">
        <is>
          <t>un</t>
        </is>
      </c>
      <c r="F24" s="424" t="n">
        <v>21.7</v>
      </c>
      <c r="G24" s="426" t="n">
        <v>21</v>
      </c>
      <c r="H24" s="423" t="inlineStr">
        <is>
          <t>un</t>
        </is>
      </c>
      <c r="I24" s="425" t="n">
        <v>28.6</v>
      </c>
      <c r="J24" s="438">
        <f>F24*I24</f>
        <v/>
      </c>
      <c r="K24" s="423" t="n">
        <v>2</v>
      </c>
      <c r="L24" s="422" t="inlineStr">
        <is>
          <t>NBR 5648 / SABESP</t>
        </is>
      </c>
      <c r="M24" s="422" t="inlineStr">
        <is>
          <t>Tigre/Amanco</t>
        </is>
      </c>
    </row>
    <row r="25" hidden="1" ht="15" customHeight="1" s="290">
      <c r="A25" s="444" t="inlineStr">
        <is>
          <t>MORRO DO TETEU</t>
        </is>
      </c>
      <c r="B25" s="445" t="inlineStr">
        <is>
          <t>AGUA</t>
        </is>
      </c>
      <c r="C25" s="445" t="inlineStr">
        <is>
          <t>CONEXÃO</t>
        </is>
      </c>
      <c r="D25" s="444" t="inlineStr">
        <is>
          <t>Curva 45° PEAD DN110</t>
        </is>
      </c>
      <c r="E25" s="445" t="inlineStr">
        <is>
          <t>un</t>
        </is>
      </c>
      <c r="F25" s="446" t="n">
        <v>10.9</v>
      </c>
      <c r="G25" s="447" t="n">
        <v>10</v>
      </c>
      <c r="H25" s="445" t="inlineStr">
        <is>
          <t>un</t>
        </is>
      </c>
      <c r="I25" s="448" t="n">
        <v>24.4</v>
      </c>
      <c r="J25" s="449">
        <f>F25*I25</f>
        <v/>
      </c>
      <c r="K25" s="445" t="n">
        <v>2</v>
      </c>
      <c r="L25" s="444" t="inlineStr">
        <is>
          <t>NBR 5648 / SABESP</t>
        </is>
      </c>
      <c r="M25" s="444" t="inlineStr">
        <is>
          <t>Tigre/Amanco</t>
        </is>
      </c>
    </row>
    <row r="26" hidden="1" ht="15" customHeight="1" s="290">
      <c r="A26" s="422" t="inlineStr">
        <is>
          <t>MORRO DO TETEU</t>
        </is>
      </c>
      <c r="B26" s="423" t="inlineStr">
        <is>
          <t>AGUA</t>
        </is>
      </c>
      <c r="C26" s="423" t="inlineStr">
        <is>
          <t>CONEXÃO</t>
        </is>
      </c>
      <c r="D26" s="422" t="inlineStr">
        <is>
          <t>Redução PEAD DN110x63</t>
        </is>
      </c>
      <c r="E26" s="423" t="inlineStr">
        <is>
          <t>un</t>
        </is>
      </c>
      <c r="F26" s="424" t="n">
        <v>7.8</v>
      </c>
      <c r="G26" s="426" t="n">
        <v>7</v>
      </c>
      <c r="H26" s="423" t="inlineStr">
        <is>
          <t>un</t>
        </is>
      </c>
      <c r="I26" s="425" t="n">
        <v>22.5</v>
      </c>
      <c r="J26" s="438">
        <f>F26*I26</f>
        <v/>
      </c>
      <c r="K26" s="423" t="n">
        <v>2</v>
      </c>
      <c r="L26" s="422" t="inlineStr">
        <is>
          <t>NBR 5648 / SABESP</t>
        </is>
      </c>
      <c r="M26" s="422" t="inlineStr">
        <is>
          <t>Tigre/Amanco</t>
        </is>
      </c>
    </row>
    <row r="27" hidden="1" ht="15" customHeight="1" s="290">
      <c r="A27" s="444" t="inlineStr">
        <is>
          <t>MORRO DO TETEU</t>
        </is>
      </c>
      <c r="B27" s="445" t="inlineStr">
        <is>
          <t>AGUA</t>
        </is>
      </c>
      <c r="C27" s="445" t="inlineStr">
        <is>
          <t>CONEXÃO</t>
        </is>
      </c>
      <c r="D27" s="444" t="inlineStr">
        <is>
          <t>Luva união PEAD DN110</t>
        </is>
      </c>
      <c r="E27" s="445" t="inlineStr">
        <is>
          <t>un</t>
        </is>
      </c>
      <c r="F27" s="446" t="n">
        <v>18.1</v>
      </c>
      <c r="G27" s="447" t="n">
        <v>18</v>
      </c>
      <c r="H27" s="445" t="inlineStr">
        <is>
          <t>un</t>
        </is>
      </c>
      <c r="I27" s="448" t="n">
        <v>22.8</v>
      </c>
      <c r="J27" s="449">
        <f>F27*I27</f>
        <v/>
      </c>
      <c r="K27" s="445" t="n">
        <v>2</v>
      </c>
      <c r="L27" s="444" t="inlineStr">
        <is>
          <t>NBR 5648 / SABESP</t>
        </is>
      </c>
      <c r="M27" s="444" t="inlineStr">
        <is>
          <t>Tigre/Amanco</t>
        </is>
      </c>
    </row>
    <row r="28" hidden="1" ht="15" customHeight="1" s="290">
      <c r="A28" s="422" t="inlineStr">
        <is>
          <t>MORRO DO TETEU</t>
        </is>
      </c>
      <c r="B28" s="423" t="inlineStr">
        <is>
          <t>AGUA</t>
        </is>
      </c>
      <c r="C28" s="423" t="inlineStr">
        <is>
          <t>CONEXÃO</t>
        </is>
      </c>
      <c r="D28" s="422" t="inlineStr">
        <is>
          <t>Tampão cego PEAD DN110</t>
        </is>
      </c>
      <c r="E28" s="423" t="inlineStr">
        <is>
          <t>un</t>
        </is>
      </c>
      <c r="F28" s="424" t="n">
        <v>4.1</v>
      </c>
      <c r="G28" s="426" t="n">
        <v>4</v>
      </c>
      <c r="H28" s="423" t="inlineStr">
        <is>
          <t>un</t>
        </is>
      </c>
      <c r="I28" s="425" t="n">
        <v>12.6</v>
      </c>
      <c r="J28" s="438">
        <f>F28*I28</f>
        <v/>
      </c>
      <c r="K28" s="423" t="n">
        <v>2</v>
      </c>
      <c r="L28" s="422" t="inlineStr">
        <is>
          <t>NBR 5648 / SABESP</t>
        </is>
      </c>
      <c r="M28" s="422" t="inlineStr">
        <is>
          <t>Tigre/Amanco</t>
        </is>
      </c>
    </row>
    <row r="29" ht="15" customHeight="1" s="290">
      <c r="A29" s="456" t="inlineStr">
        <is>
          <t>CRIADORES</t>
        </is>
      </c>
      <c r="B29" s="457" t="inlineStr">
        <is>
          <t>ESGOTO</t>
        </is>
      </c>
      <c r="C29" s="457" t="inlineStr">
        <is>
          <t>TUBO</t>
        </is>
      </c>
      <c r="D29" s="456" t="inlineStr">
        <is>
          <t>Tubo PVC DN100 (coletor esgoto)</t>
        </is>
      </c>
      <c r="E29" s="457" t="inlineStr">
        <is>
          <t>m</t>
        </is>
      </c>
      <c r="F29" s="458" t="n">
        <v>10313.5</v>
      </c>
      <c r="G29" s="459" t="n">
        <v>1719</v>
      </c>
      <c r="H29" s="457" t="inlineStr">
        <is>
          <t>barra 6m</t>
        </is>
      </c>
      <c r="I29" s="460" t="n">
        <v>45.2</v>
      </c>
      <c r="J29" s="461">
        <f>F29*I29</f>
        <v/>
      </c>
      <c r="K29" s="457" t="n">
        <v>3</v>
      </c>
      <c r="L29" s="456" t="inlineStr">
        <is>
          <t>NBR 7362 SN8</t>
        </is>
      </c>
      <c r="M29" s="456" t="inlineStr">
        <is>
          <t>Tigre/Amanco</t>
        </is>
      </c>
    </row>
    <row r="30" hidden="1" ht="15" customHeight="1" s="290">
      <c r="A30" s="422" t="inlineStr">
        <is>
          <t>CRIADORES</t>
        </is>
      </c>
      <c r="B30" s="423" t="inlineStr">
        <is>
          <t>ESGOTO</t>
        </is>
      </c>
      <c r="C30" s="423" t="inlineStr">
        <is>
          <t>CONEXÃO</t>
        </is>
      </c>
      <c r="D30" s="422" t="inlineStr">
        <is>
          <t>Joelho 90° PVC JE DN100</t>
        </is>
      </c>
      <c r="E30" s="423" t="inlineStr">
        <is>
          <t>un</t>
        </is>
      </c>
      <c r="F30" s="424" t="n">
        <v>257.8</v>
      </c>
      <c r="G30" s="426" t="n">
        <v>257</v>
      </c>
      <c r="H30" s="423" t="inlineStr">
        <is>
          <t>un</t>
        </is>
      </c>
      <c r="I30" s="425" t="n">
        <v>8.5</v>
      </c>
      <c r="J30" s="438">
        <f>F30*I30</f>
        <v/>
      </c>
      <c r="K30" s="423" t="n">
        <v>2</v>
      </c>
      <c r="L30" s="422" t="inlineStr">
        <is>
          <t>NBR 5648 / SABESP</t>
        </is>
      </c>
      <c r="M30" s="422" t="inlineStr">
        <is>
          <t>Tigre/Amanco</t>
        </is>
      </c>
    </row>
    <row r="31" hidden="1" ht="15" customHeight="1" s="290">
      <c r="A31" s="444" t="inlineStr">
        <is>
          <t>CRIADORES</t>
        </is>
      </c>
      <c r="B31" s="445" t="inlineStr">
        <is>
          <t>ESGOTO</t>
        </is>
      </c>
      <c r="C31" s="445" t="inlineStr">
        <is>
          <t>CONEXÃO</t>
        </is>
      </c>
      <c r="D31" s="444" t="inlineStr">
        <is>
          <t>Tê PVC JE DN100</t>
        </is>
      </c>
      <c r="E31" s="445" t="inlineStr">
        <is>
          <t>un</t>
        </is>
      </c>
      <c r="F31" s="446" t="n">
        <v>495</v>
      </c>
      <c r="G31" s="447" t="n">
        <v>495</v>
      </c>
      <c r="H31" s="445" t="inlineStr">
        <is>
          <t>un</t>
        </is>
      </c>
      <c r="I31" s="448" t="n">
        <v>9.6</v>
      </c>
      <c r="J31" s="449">
        <f>F31*I31</f>
        <v/>
      </c>
      <c r="K31" s="445" t="n">
        <v>2</v>
      </c>
      <c r="L31" s="444" t="inlineStr">
        <is>
          <t>NBR 5648 / SABESP</t>
        </is>
      </c>
      <c r="M31" s="444" t="inlineStr">
        <is>
          <t>Tigre/Amanco</t>
        </is>
      </c>
    </row>
    <row r="32" hidden="1" ht="15" customHeight="1" s="290">
      <c r="A32" s="422" t="inlineStr">
        <is>
          <t>CRIADORES</t>
        </is>
      </c>
      <c r="B32" s="423" t="inlineStr">
        <is>
          <t>ESGOTO</t>
        </is>
      </c>
      <c r="C32" s="423" t="inlineStr">
        <is>
          <t>CONEXÃO</t>
        </is>
      </c>
      <c r="D32" s="422" t="inlineStr">
        <is>
          <t>Luva PVC JE DN100</t>
        </is>
      </c>
      <c r="E32" s="423" t="inlineStr">
        <is>
          <t>un</t>
        </is>
      </c>
      <c r="F32" s="424" t="n">
        <v>361</v>
      </c>
      <c r="G32" s="426" t="n">
        <v>361</v>
      </c>
      <c r="H32" s="423" t="inlineStr">
        <is>
          <t>un</t>
        </is>
      </c>
      <c r="I32" s="425" t="n">
        <v>4.2</v>
      </c>
      <c r="J32" s="438">
        <f>F32*I32</f>
        <v/>
      </c>
      <c r="K32" s="423" t="n">
        <v>2</v>
      </c>
      <c r="L32" s="422" t="inlineStr">
        <is>
          <t>NBR 5648 / SABESP</t>
        </is>
      </c>
      <c r="M32" s="422" t="inlineStr">
        <is>
          <t>Tigre/Amanco</t>
        </is>
      </c>
    </row>
    <row r="33" hidden="1" ht="15" customHeight="1" s="290">
      <c r="A33" s="444" t="inlineStr">
        <is>
          <t>CRIADORES</t>
        </is>
      </c>
      <c r="B33" s="445" t="inlineStr">
        <is>
          <t>ESGOTO</t>
        </is>
      </c>
      <c r="C33" s="445" t="inlineStr">
        <is>
          <t>CONEXÃO</t>
        </is>
      </c>
      <c r="D33" s="444" t="inlineStr">
        <is>
          <t>Cap PVC JE DN100 (TIL)</t>
        </is>
      </c>
      <c r="E33" s="445" t="inlineStr">
        <is>
          <t>un</t>
        </is>
      </c>
      <c r="F33" s="446" t="n">
        <v>876.6</v>
      </c>
      <c r="G33" s="447" t="n">
        <v>876</v>
      </c>
      <c r="H33" s="445" t="inlineStr">
        <is>
          <t>un</t>
        </is>
      </c>
      <c r="I33" s="448" t="n">
        <v>9.800000000000001</v>
      </c>
      <c r="J33" s="449">
        <f>F33*I33</f>
        <v/>
      </c>
      <c r="K33" s="445" t="n">
        <v>2</v>
      </c>
      <c r="L33" s="444" t="inlineStr">
        <is>
          <t>NBR 5648 / SABESP</t>
        </is>
      </c>
      <c r="M33" s="444" t="inlineStr">
        <is>
          <t>Tigre/Amanco</t>
        </is>
      </c>
    </row>
    <row r="34" hidden="1" ht="15" customHeight="1" s="290">
      <c r="A34" s="422" t="inlineStr">
        <is>
          <t>CRIADORES</t>
        </is>
      </c>
      <c r="B34" s="423" t="inlineStr">
        <is>
          <t>ESGOTO</t>
        </is>
      </c>
      <c r="C34" s="423" t="inlineStr">
        <is>
          <t>CONEXÃO</t>
        </is>
      </c>
      <c r="D34" s="422" t="inlineStr">
        <is>
          <t>Anel borracha DN100 JE</t>
        </is>
      </c>
      <c r="E34" s="423" t="inlineStr">
        <is>
          <t>un</t>
        </is>
      </c>
      <c r="F34" s="424" t="n">
        <v>1856.4</v>
      </c>
      <c r="G34" s="426" t="n">
        <v>1856</v>
      </c>
      <c r="H34" s="423" t="inlineStr">
        <is>
          <t>un</t>
        </is>
      </c>
      <c r="I34" s="425" t="n">
        <v>2.8</v>
      </c>
      <c r="J34" s="438">
        <f>F34*I34</f>
        <v/>
      </c>
      <c r="K34" s="423" t="n">
        <v>2</v>
      </c>
      <c r="L34" s="422" t="inlineStr">
        <is>
          <t>NBR 5648 / SABESP</t>
        </is>
      </c>
      <c r="M34" s="422" t="inlineStr">
        <is>
          <t>Tigre/Amanco</t>
        </is>
      </c>
    </row>
    <row r="35" ht="15" customHeight="1" s="290">
      <c r="A35" s="456" t="inlineStr">
        <is>
          <t>CRIADORES</t>
        </is>
      </c>
      <c r="B35" s="457" t="inlineStr">
        <is>
          <t>ESGOTO</t>
        </is>
      </c>
      <c r="C35" s="457" t="inlineStr">
        <is>
          <t>TUBO</t>
        </is>
      </c>
      <c r="D35" s="456" t="inlineStr">
        <is>
          <t>Tubo PVC DN150 (coletor esgoto)</t>
        </is>
      </c>
      <c r="E35" s="457" t="inlineStr">
        <is>
          <t>m</t>
        </is>
      </c>
      <c r="F35" s="458" t="n">
        <v>6112.8</v>
      </c>
      <c r="G35" s="459" t="n">
        <v>1019</v>
      </c>
      <c r="H35" s="457" t="inlineStr">
        <is>
          <t>barra 6m</t>
        </is>
      </c>
      <c r="I35" s="460" t="n">
        <v>68.40000000000001</v>
      </c>
      <c r="J35" s="461">
        <f>F35*I35</f>
        <v/>
      </c>
      <c r="K35" s="457" t="n">
        <v>3</v>
      </c>
      <c r="L35" s="456" t="inlineStr">
        <is>
          <t>NBR 7362 SN8</t>
        </is>
      </c>
      <c r="M35" s="456" t="inlineStr">
        <is>
          <t>Tigre/Amanco</t>
        </is>
      </c>
    </row>
    <row r="36" hidden="1" ht="15" customHeight="1" s="290">
      <c r="A36" s="422" t="inlineStr">
        <is>
          <t>CRIADORES</t>
        </is>
      </c>
      <c r="B36" s="423" t="inlineStr">
        <is>
          <t>ESGOTO</t>
        </is>
      </c>
      <c r="C36" s="423" t="inlineStr">
        <is>
          <t>CONEXÃO</t>
        </is>
      </c>
      <c r="D36" s="422" t="inlineStr">
        <is>
          <t>Joelho 90° PVC JE DN150</t>
        </is>
      </c>
      <c r="E36" s="423" t="inlineStr">
        <is>
          <t>un</t>
        </is>
      </c>
      <c r="F36" s="424" t="n">
        <v>152.8</v>
      </c>
      <c r="G36" s="426" t="n">
        <v>152</v>
      </c>
      <c r="H36" s="423" t="inlineStr">
        <is>
          <t>un</t>
        </is>
      </c>
      <c r="I36" s="425" t="n">
        <v>13.8</v>
      </c>
      <c r="J36" s="438">
        <f>F36*I36</f>
        <v/>
      </c>
      <c r="K36" s="423" t="n">
        <v>2</v>
      </c>
      <c r="L36" s="422" t="inlineStr">
        <is>
          <t>NBR 5648 / SABESP</t>
        </is>
      </c>
      <c r="M36" s="422" t="inlineStr">
        <is>
          <t>Tigre/Amanco</t>
        </is>
      </c>
    </row>
    <row r="37" hidden="1" ht="15" customHeight="1" s="290">
      <c r="A37" s="444" t="inlineStr">
        <is>
          <t>CRIADORES</t>
        </is>
      </c>
      <c r="B37" s="445" t="inlineStr">
        <is>
          <t>ESGOTO</t>
        </is>
      </c>
      <c r="C37" s="445" t="inlineStr">
        <is>
          <t>CONEXÃO</t>
        </is>
      </c>
      <c r="D37" s="444" t="inlineStr">
        <is>
          <t>Tê PVC JE DN150</t>
        </is>
      </c>
      <c r="E37" s="445" t="inlineStr">
        <is>
          <t>un</t>
        </is>
      </c>
      <c r="F37" s="446" t="n">
        <v>293.4</v>
      </c>
      <c r="G37" s="447" t="n">
        <v>293</v>
      </c>
      <c r="H37" s="445" t="inlineStr">
        <is>
          <t>un</t>
        </is>
      </c>
      <c r="I37" s="448" t="n">
        <v>15.4</v>
      </c>
      <c r="J37" s="449">
        <f>F37*I37</f>
        <v/>
      </c>
      <c r="K37" s="445" t="n">
        <v>2</v>
      </c>
      <c r="L37" s="444" t="inlineStr">
        <is>
          <t>NBR 5648 / SABESP</t>
        </is>
      </c>
      <c r="M37" s="444" t="inlineStr">
        <is>
          <t>Tigre/Amanco</t>
        </is>
      </c>
    </row>
    <row r="38" hidden="1" ht="15" customHeight="1" s="290">
      <c r="A38" s="422" t="inlineStr">
        <is>
          <t>CRIADORES</t>
        </is>
      </c>
      <c r="B38" s="423" t="inlineStr">
        <is>
          <t>ESGOTO</t>
        </is>
      </c>
      <c r="C38" s="423" t="inlineStr">
        <is>
          <t>CONEXÃO</t>
        </is>
      </c>
      <c r="D38" s="422" t="inlineStr">
        <is>
          <t>Luva PVC JE DN150</t>
        </is>
      </c>
      <c r="E38" s="423" t="inlineStr">
        <is>
          <t>un</t>
        </is>
      </c>
      <c r="F38" s="424" t="n">
        <v>213.9</v>
      </c>
      <c r="G38" s="426" t="n">
        <v>213</v>
      </c>
      <c r="H38" s="423" t="inlineStr">
        <is>
          <t>un</t>
        </is>
      </c>
      <c r="I38" s="425" t="n">
        <v>6.8</v>
      </c>
      <c r="J38" s="438">
        <f>F38*I38</f>
        <v/>
      </c>
      <c r="K38" s="423" t="n">
        <v>2</v>
      </c>
      <c r="L38" s="422" t="inlineStr">
        <is>
          <t>NBR 5648 / SABESP</t>
        </is>
      </c>
      <c r="M38" s="422" t="inlineStr">
        <is>
          <t>Tigre/Amanco</t>
        </is>
      </c>
    </row>
    <row r="39" hidden="1" ht="15" customHeight="1" s="290">
      <c r="A39" s="444" t="inlineStr">
        <is>
          <t>CRIADORES</t>
        </is>
      </c>
      <c r="B39" s="445" t="inlineStr">
        <is>
          <t>ESGOTO</t>
        </is>
      </c>
      <c r="C39" s="445" t="inlineStr">
        <is>
          <t>CONEXÃO</t>
        </is>
      </c>
      <c r="D39" s="444" t="inlineStr">
        <is>
          <t>Cap PVC JE DN150 (TIL)</t>
        </is>
      </c>
      <c r="E39" s="445" t="inlineStr">
        <is>
          <t>un</t>
        </is>
      </c>
      <c r="F39" s="446" t="n">
        <v>519.6</v>
      </c>
      <c r="G39" s="447" t="n">
        <v>519</v>
      </c>
      <c r="H39" s="445" t="inlineStr">
        <is>
          <t>un</t>
        </is>
      </c>
      <c r="I39" s="448" t="n">
        <v>14.2</v>
      </c>
      <c r="J39" s="449">
        <f>F39*I39</f>
        <v/>
      </c>
      <c r="K39" s="445" t="n">
        <v>2</v>
      </c>
      <c r="L39" s="444" t="inlineStr">
        <is>
          <t>NBR 5648 / SABESP</t>
        </is>
      </c>
      <c r="M39" s="444" t="inlineStr">
        <is>
          <t>Tigre/Amanco</t>
        </is>
      </c>
    </row>
    <row r="40" hidden="1" ht="15" customHeight="1" s="290">
      <c r="A40" s="422" t="inlineStr">
        <is>
          <t>CRIADORES</t>
        </is>
      </c>
      <c r="B40" s="423" t="inlineStr">
        <is>
          <t>ESGOTO</t>
        </is>
      </c>
      <c r="C40" s="423" t="inlineStr">
        <is>
          <t>CONEXÃO</t>
        </is>
      </c>
      <c r="D40" s="422" t="inlineStr">
        <is>
          <t>Anel borracha DN150 JE</t>
        </is>
      </c>
      <c r="E40" s="423" t="inlineStr">
        <is>
          <t>un</t>
        </is>
      </c>
      <c r="F40" s="424" t="n">
        <v>1100.3</v>
      </c>
      <c r="G40" s="426" t="n">
        <v>1100</v>
      </c>
      <c r="H40" s="423" t="inlineStr">
        <is>
          <t>un</t>
        </is>
      </c>
      <c r="I40" s="425" t="n">
        <v>4.1</v>
      </c>
      <c r="J40" s="438">
        <f>F40*I40</f>
        <v/>
      </c>
      <c r="K40" s="423" t="n">
        <v>2</v>
      </c>
      <c r="L40" s="422" t="inlineStr">
        <is>
          <t>NBR 5648 / SABESP</t>
        </is>
      </c>
      <c r="M40" s="422" t="inlineStr">
        <is>
          <t>Tigre/Amanco</t>
        </is>
      </c>
    </row>
    <row r="41" hidden="1" ht="15" customHeight="1" s="290">
      <c r="A41" s="450" t="inlineStr">
        <is>
          <t>CRIADORES</t>
        </is>
      </c>
      <c r="B41" s="451" t="inlineStr">
        <is>
          <t>ESGOTO</t>
        </is>
      </c>
      <c r="C41" s="451" t="inlineStr">
        <is>
          <t>PV/CAIXA</t>
        </is>
      </c>
      <c r="D41" s="450" t="inlineStr">
        <is>
          <t>PV concreto DN1200 (SABESP padrão)</t>
        </is>
      </c>
      <c r="E41" s="451" t="inlineStr">
        <is>
          <t>un</t>
        </is>
      </c>
      <c r="F41" s="452" t="n">
        <v>2207</v>
      </c>
      <c r="G41" s="453" t="n">
        <v>2207</v>
      </c>
      <c r="H41" s="451" t="inlineStr">
        <is>
          <t>un</t>
        </is>
      </c>
      <c r="I41" s="454" t="n">
        <v>3686</v>
      </c>
      <c r="J41" s="455">
        <f>F41*I41</f>
        <v/>
      </c>
      <c r="K41" s="451" t="n">
        <v>2</v>
      </c>
      <c r="L41" s="450" t="inlineStr">
        <is>
          <t>NBR 9794 DN1200 / SABESP</t>
        </is>
      </c>
      <c r="M41" s="450" t="inlineStr">
        <is>
          <t>Premold Santos</t>
        </is>
      </c>
    </row>
    <row r="42" hidden="1" ht="15" customHeight="1" s="290">
      <c r="A42" s="422" t="inlineStr">
        <is>
          <t>CRIADORES</t>
        </is>
      </c>
      <c r="B42" s="423" t="inlineStr">
        <is>
          <t>ESGOTO</t>
        </is>
      </c>
      <c r="C42" s="423" t="inlineStr">
        <is>
          <t>PV/CAIXA</t>
        </is>
      </c>
      <c r="D42" s="422" t="inlineStr">
        <is>
          <t>PI plástico DN600 (caixa inspeção)</t>
        </is>
      </c>
      <c r="E42" s="423" t="inlineStr">
        <is>
          <t>un</t>
        </is>
      </c>
      <c r="F42" s="424" t="n">
        <v>679</v>
      </c>
      <c r="G42" s="426" t="n">
        <v>679</v>
      </c>
      <c r="H42" s="423" t="inlineStr">
        <is>
          <t>un</t>
        </is>
      </c>
      <c r="I42" s="425" t="n">
        <v>1412</v>
      </c>
      <c r="J42" s="438">
        <f>F42*I42</f>
        <v/>
      </c>
      <c r="K42" s="423" t="n">
        <v>2</v>
      </c>
      <c r="L42" s="422" t="inlineStr">
        <is>
          <t>NBR 9794 DN1200 / SABESP</t>
        </is>
      </c>
      <c r="M42" s="422" t="inlineStr">
        <is>
          <t>Premold Santos</t>
        </is>
      </c>
    </row>
    <row r="43" hidden="1" ht="15" customHeight="1" s="290">
      <c r="A43" s="450" t="inlineStr">
        <is>
          <t>CRIADORES</t>
        </is>
      </c>
      <c r="B43" s="451" t="inlineStr">
        <is>
          <t>ESGOTO</t>
        </is>
      </c>
      <c r="C43" s="451" t="inlineStr">
        <is>
          <t>PV/CAIXA</t>
        </is>
      </c>
      <c r="D43" s="450" t="inlineStr">
        <is>
          <t>Caixa inspeção PP DN400</t>
        </is>
      </c>
      <c r="E43" s="451" t="inlineStr">
        <is>
          <t>un</t>
        </is>
      </c>
      <c r="F43" s="452" t="n">
        <v>509</v>
      </c>
      <c r="G43" s="453" t="n">
        <v>509</v>
      </c>
      <c r="H43" s="451" t="inlineStr">
        <is>
          <t>un</t>
        </is>
      </c>
      <c r="I43" s="454" t="n">
        <v>1034</v>
      </c>
      <c r="J43" s="455">
        <f>F43*I43</f>
        <v/>
      </c>
      <c r="K43" s="451" t="n">
        <v>2</v>
      </c>
      <c r="L43" s="450" t="inlineStr">
        <is>
          <t>NBR 9794 DN1200 / SABESP</t>
        </is>
      </c>
      <c r="M43" s="450" t="inlineStr">
        <is>
          <t>Premold Santos</t>
        </is>
      </c>
    </row>
    <row r="44" ht="15" customHeight="1" s="290">
      <c r="A44" s="422" t="inlineStr">
        <is>
          <t>CRIADORES</t>
        </is>
      </c>
      <c r="B44" s="423" t="inlineStr">
        <is>
          <t>AGUA</t>
        </is>
      </c>
      <c r="C44" s="423" t="inlineStr">
        <is>
          <t>TUBO</t>
        </is>
      </c>
      <c r="D44" s="422" t="inlineStr">
        <is>
          <t>Tubo PEAD DN63 (coletor água)</t>
        </is>
      </c>
      <c r="E44" s="423" t="inlineStr">
        <is>
          <t>m</t>
        </is>
      </c>
      <c r="F44" s="424" t="n">
        <v>1044.3</v>
      </c>
      <c r="G44" s="426" t="n">
        <v>88</v>
      </c>
      <c r="H44" s="423" t="inlineStr">
        <is>
          <t>rolo 100m</t>
        </is>
      </c>
      <c r="I44" s="425" t="n">
        <v>85</v>
      </c>
      <c r="J44" s="438">
        <f>F44*I44</f>
        <v/>
      </c>
      <c r="K44" s="423" t="n">
        <v>4</v>
      </c>
      <c r="L44" s="422" t="inlineStr">
        <is>
          <t>NBR ISO 4427 PN10</t>
        </is>
      </c>
      <c r="M44" s="422" t="inlineStr">
        <is>
          <t>Plastubos/Fortlev</t>
        </is>
      </c>
    </row>
    <row r="45" hidden="1" ht="15" customHeight="1" s="290">
      <c r="A45" s="444" t="inlineStr">
        <is>
          <t>CRIADORES</t>
        </is>
      </c>
      <c r="B45" s="445" t="inlineStr">
        <is>
          <t>AGUA</t>
        </is>
      </c>
      <c r="C45" s="445" t="inlineStr">
        <is>
          <t>CONEXÃO</t>
        </is>
      </c>
      <c r="D45" s="444" t="inlineStr">
        <is>
          <t>Sela eletrofusão DN63/DN25</t>
        </is>
      </c>
      <c r="E45" s="445" t="inlineStr">
        <is>
          <t>un</t>
        </is>
      </c>
      <c r="F45" s="446" t="n">
        <v>43.9</v>
      </c>
      <c r="G45" s="447" t="n">
        <v>43</v>
      </c>
      <c r="H45" s="445" t="inlineStr">
        <is>
          <t>un</t>
        </is>
      </c>
      <c r="I45" s="448" t="n">
        <v>660</v>
      </c>
      <c r="J45" s="449">
        <f>F45*I45</f>
        <v/>
      </c>
      <c r="K45" s="445" t="n">
        <v>2</v>
      </c>
      <c r="L45" s="444" t="inlineStr">
        <is>
          <t>NBR 5648 / SABESP</t>
        </is>
      </c>
      <c r="M45" s="444" t="inlineStr">
        <is>
          <t>Tigre/Amanco</t>
        </is>
      </c>
    </row>
    <row r="46" hidden="1" ht="15" customHeight="1" s="290">
      <c r="A46" s="422" t="inlineStr">
        <is>
          <t>CRIADORES</t>
        </is>
      </c>
      <c r="B46" s="423" t="inlineStr">
        <is>
          <t>AGUA</t>
        </is>
      </c>
      <c r="C46" s="423" t="inlineStr">
        <is>
          <t>CONEXÃO</t>
        </is>
      </c>
      <c r="D46" s="422" t="inlineStr">
        <is>
          <t>Tê PEAD DN63</t>
        </is>
      </c>
      <c r="E46" s="423" t="inlineStr">
        <is>
          <t>un</t>
        </is>
      </c>
      <c r="F46" s="424" t="n">
        <v>29.2</v>
      </c>
      <c r="G46" s="426" t="n">
        <v>29</v>
      </c>
      <c r="H46" s="423" t="inlineStr">
        <is>
          <t>un</t>
        </is>
      </c>
      <c r="I46" s="425" t="n">
        <v>42.5</v>
      </c>
      <c r="J46" s="438">
        <f>F46*I46</f>
        <v/>
      </c>
      <c r="K46" s="423" t="n">
        <v>2</v>
      </c>
      <c r="L46" s="422" t="inlineStr">
        <is>
          <t>NBR 5648 / SABESP</t>
        </is>
      </c>
      <c r="M46" s="422" t="inlineStr">
        <is>
          <t>Tigre/Amanco</t>
        </is>
      </c>
    </row>
    <row r="47" hidden="1" ht="15" customHeight="1" s="290">
      <c r="A47" s="444" t="inlineStr">
        <is>
          <t>CRIADORES</t>
        </is>
      </c>
      <c r="B47" s="445" t="inlineStr">
        <is>
          <t>AGUA</t>
        </is>
      </c>
      <c r="C47" s="445" t="inlineStr">
        <is>
          <t>CONEXÃO</t>
        </is>
      </c>
      <c r="D47" s="444" t="inlineStr">
        <is>
          <t>Curva 90° PEAD DN63</t>
        </is>
      </c>
      <c r="E47" s="445" t="inlineStr">
        <is>
          <t>un</t>
        </is>
      </c>
      <c r="F47" s="446" t="n">
        <v>67.90000000000001</v>
      </c>
      <c r="G47" s="447" t="n">
        <v>67</v>
      </c>
      <c r="H47" s="445" t="inlineStr">
        <is>
          <t>un</t>
        </is>
      </c>
      <c r="I47" s="448" t="n">
        <v>18.2</v>
      </c>
      <c r="J47" s="449">
        <f>F47*I47</f>
        <v/>
      </c>
      <c r="K47" s="445" t="n">
        <v>2</v>
      </c>
      <c r="L47" s="444" t="inlineStr">
        <is>
          <t>NBR 5648 / SABESP</t>
        </is>
      </c>
      <c r="M47" s="444" t="inlineStr">
        <is>
          <t>Tigre/Amanco</t>
        </is>
      </c>
    </row>
    <row r="48" hidden="1" ht="15" customHeight="1" s="290">
      <c r="A48" s="422" t="inlineStr">
        <is>
          <t>CRIADORES</t>
        </is>
      </c>
      <c r="B48" s="423" t="inlineStr">
        <is>
          <t>AGUA</t>
        </is>
      </c>
      <c r="C48" s="423" t="inlineStr">
        <is>
          <t>CONEXÃO</t>
        </is>
      </c>
      <c r="D48" s="422" t="inlineStr">
        <is>
          <t>Curva 45° PEAD DN63</t>
        </is>
      </c>
      <c r="E48" s="423" t="inlineStr">
        <is>
          <t>un</t>
        </is>
      </c>
      <c r="F48" s="424" t="n">
        <v>33.4</v>
      </c>
      <c r="G48" s="426" t="n">
        <v>33</v>
      </c>
      <c r="H48" s="423" t="inlineStr">
        <is>
          <t>un</t>
        </is>
      </c>
      <c r="I48" s="425" t="n">
        <v>15.8</v>
      </c>
      <c r="J48" s="438">
        <f>F48*I48</f>
        <v/>
      </c>
      <c r="K48" s="423" t="n">
        <v>2</v>
      </c>
      <c r="L48" s="422" t="inlineStr">
        <is>
          <t>NBR 5648 / SABESP</t>
        </is>
      </c>
      <c r="M48" s="422" t="inlineStr">
        <is>
          <t>Tigre/Amanco</t>
        </is>
      </c>
    </row>
    <row r="49" hidden="1" ht="15" customHeight="1" s="290">
      <c r="A49" s="444" t="inlineStr">
        <is>
          <t>CRIADORES</t>
        </is>
      </c>
      <c r="B49" s="445" t="inlineStr">
        <is>
          <t>AGUA</t>
        </is>
      </c>
      <c r="C49" s="445" t="inlineStr">
        <is>
          <t>CONEXÃO</t>
        </is>
      </c>
      <c r="D49" s="444" t="inlineStr">
        <is>
          <t>Luva união PEAD DN63</t>
        </is>
      </c>
      <c r="E49" s="445" t="inlineStr">
        <is>
          <t>un</t>
        </is>
      </c>
      <c r="F49" s="446" t="n">
        <v>52.2</v>
      </c>
      <c r="G49" s="447" t="n">
        <v>52</v>
      </c>
      <c r="H49" s="445" t="inlineStr">
        <is>
          <t>un</t>
        </is>
      </c>
      <c r="I49" s="448" t="n">
        <v>14.6</v>
      </c>
      <c r="J49" s="449">
        <f>F49*I49</f>
        <v/>
      </c>
      <c r="K49" s="445" t="n">
        <v>2</v>
      </c>
      <c r="L49" s="444" t="inlineStr">
        <is>
          <t>NBR 5648 / SABESP</t>
        </is>
      </c>
      <c r="M49" s="444" t="inlineStr">
        <is>
          <t>Tigre/Amanco</t>
        </is>
      </c>
    </row>
    <row r="50" hidden="1" ht="15" customHeight="1" s="290">
      <c r="A50" s="422" t="inlineStr">
        <is>
          <t>CRIADORES</t>
        </is>
      </c>
      <c r="B50" s="423" t="inlineStr">
        <is>
          <t>AGUA</t>
        </is>
      </c>
      <c r="C50" s="423" t="inlineStr">
        <is>
          <t>CONEXÃO</t>
        </is>
      </c>
      <c r="D50" s="422" t="inlineStr">
        <is>
          <t>Tampão cego PEAD DN63</t>
        </is>
      </c>
      <c r="E50" s="423" t="inlineStr">
        <is>
          <t>un</t>
        </is>
      </c>
      <c r="F50" s="424" t="n">
        <v>12.5</v>
      </c>
      <c r="G50" s="426" t="n">
        <v>12</v>
      </c>
      <c r="H50" s="423" t="inlineStr">
        <is>
          <t>un</t>
        </is>
      </c>
      <c r="I50" s="425" t="n">
        <v>8.4</v>
      </c>
      <c r="J50" s="438">
        <f>F50*I50</f>
        <v/>
      </c>
      <c r="K50" s="423" t="n">
        <v>2</v>
      </c>
      <c r="L50" s="422" t="inlineStr">
        <is>
          <t>NBR 5648 / SABESP</t>
        </is>
      </c>
      <c r="M50" s="422" t="inlineStr">
        <is>
          <t>Tigre/Amanco</t>
        </is>
      </c>
    </row>
    <row r="51" hidden="1" ht="15" customHeight="1" s="290">
      <c r="A51" s="444" t="inlineStr">
        <is>
          <t>CRIADORES</t>
        </is>
      </c>
      <c r="B51" s="445" t="inlineStr">
        <is>
          <t>AGUA</t>
        </is>
      </c>
      <c r="C51" s="445" t="inlineStr">
        <is>
          <t>CONEXÃO</t>
        </is>
      </c>
      <c r="D51" s="444" t="inlineStr">
        <is>
          <t>Cavalete + hidrômetro</t>
        </is>
      </c>
      <c r="E51" s="445" t="inlineStr">
        <is>
          <t>un</t>
        </is>
      </c>
      <c r="F51" s="446" t="n">
        <v>36.6</v>
      </c>
      <c r="G51" s="447" t="n">
        <v>36</v>
      </c>
      <c r="H51" s="445" t="inlineStr">
        <is>
          <t>un</t>
        </is>
      </c>
      <c r="I51" s="448" t="n">
        <v>490</v>
      </c>
      <c r="J51" s="449">
        <f>F51*I51</f>
        <v/>
      </c>
      <c r="K51" s="445" t="n">
        <v>2</v>
      </c>
      <c r="L51" s="444" t="inlineStr">
        <is>
          <t>NBR 5648 / SABESP</t>
        </is>
      </c>
      <c r="M51" s="444" t="inlineStr">
        <is>
          <t>Tigre/Amanco</t>
        </is>
      </c>
    </row>
    <row r="52" ht="15" customHeight="1" s="290">
      <c r="A52" s="422" t="inlineStr">
        <is>
          <t>VILA ISRAEL</t>
        </is>
      </c>
      <c r="B52" s="423" t="inlineStr">
        <is>
          <t>ESGOTO</t>
        </is>
      </c>
      <c r="C52" s="423" t="inlineStr">
        <is>
          <t>TUBO</t>
        </is>
      </c>
      <c r="D52" s="422" t="inlineStr">
        <is>
          <t>Tubo PVC DN100 (coletor esgoto)</t>
        </is>
      </c>
      <c r="E52" s="423" t="inlineStr">
        <is>
          <t>m</t>
        </is>
      </c>
      <c r="F52" s="424" t="n">
        <v>2562.1</v>
      </c>
      <c r="G52" s="426" t="n">
        <v>428</v>
      </c>
      <c r="H52" s="423" t="inlineStr">
        <is>
          <t>barra 6m</t>
        </is>
      </c>
      <c r="I52" s="425" t="n">
        <v>45.2</v>
      </c>
      <c r="J52" s="438">
        <f>F52*I52</f>
        <v/>
      </c>
      <c r="K52" s="423" t="n">
        <v>3</v>
      </c>
      <c r="L52" s="422" t="inlineStr">
        <is>
          <t>NBR 7362 SN8</t>
        </is>
      </c>
      <c r="M52" s="422" t="inlineStr">
        <is>
          <t>Tigre/Amanco</t>
        </is>
      </c>
    </row>
    <row r="53" hidden="1" ht="15" customHeight="1" s="290">
      <c r="A53" s="444" t="inlineStr">
        <is>
          <t>VILA ISRAEL</t>
        </is>
      </c>
      <c r="B53" s="445" t="inlineStr">
        <is>
          <t>ESGOTO</t>
        </is>
      </c>
      <c r="C53" s="445" t="inlineStr">
        <is>
          <t>CONEXÃO</t>
        </is>
      </c>
      <c r="D53" s="444" t="inlineStr">
        <is>
          <t>Joelho 90° PVC JE DN100</t>
        </is>
      </c>
      <c r="E53" s="445" t="inlineStr">
        <is>
          <t>un</t>
        </is>
      </c>
      <c r="F53" s="446" t="n">
        <v>64.09999999999999</v>
      </c>
      <c r="G53" s="447" t="n">
        <v>64</v>
      </c>
      <c r="H53" s="445" t="inlineStr">
        <is>
          <t>un</t>
        </is>
      </c>
      <c r="I53" s="448" t="n">
        <v>8.5</v>
      </c>
      <c r="J53" s="449">
        <f>F53*I53</f>
        <v/>
      </c>
      <c r="K53" s="445" t="n">
        <v>2</v>
      </c>
      <c r="L53" s="444" t="inlineStr">
        <is>
          <t>NBR 5648 / SABESP</t>
        </is>
      </c>
      <c r="M53" s="444" t="inlineStr">
        <is>
          <t>Tigre/Amanco</t>
        </is>
      </c>
    </row>
    <row r="54" hidden="1" ht="15" customHeight="1" s="290">
      <c r="A54" s="422" t="inlineStr">
        <is>
          <t>VILA ISRAEL</t>
        </is>
      </c>
      <c r="B54" s="423" t="inlineStr">
        <is>
          <t>ESGOTO</t>
        </is>
      </c>
      <c r="C54" s="423" t="inlineStr">
        <is>
          <t>CONEXÃO</t>
        </is>
      </c>
      <c r="D54" s="422" t="inlineStr">
        <is>
          <t>Tê PVC JE DN100</t>
        </is>
      </c>
      <c r="E54" s="423" t="inlineStr">
        <is>
          <t>un</t>
        </is>
      </c>
      <c r="F54" s="424" t="n">
        <v>123</v>
      </c>
      <c r="G54" s="426" t="n">
        <v>123</v>
      </c>
      <c r="H54" s="423" t="inlineStr">
        <is>
          <t>un</t>
        </is>
      </c>
      <c r="I54" s="425" t="n">
        <v>9.6</v>
      </c>
      <c r="J54" s="438">
        <f>F54*I54</f>
        <v/>
      </c>
      <c r="K54" s="423" t="n">
        <v>2</v>
      </c>
      <c r="L54" s="422" t="inlineStr">
        <is>
          <t>NBR 5648 / SABESP</t>
        </is>
      </c>
      <c r="M54" s="422" t="inlineStr">
        <is>
          <t>Tigre/Amanco</t>
        </is>
      </c>
    </row>
    <row r="55" hidden="1" ht="15" customHeight="1" s="290">
      <c r="A55" s="444" t="inlineStr">
        <is>
          <t>VILA ISRAEL</t>
        </is>
      </c>
      <c r="B55" s="445" t="inlineStr">
        <is>
          <t>ESGOTO</t>
        </is>
      </c>
      <c r="C55" s="445" t="inlineStr">
        <is>
          <t>CONEXÃO</t>
        </is>
      </c>
      <c r="D55" s="444" t="inlineStr">
        <is>
          <t>Luva PVC JE DN100</t>
        </is>
      </c>
      <c r="E55" s="445" t="inlineStr">
        <is>
          <t>un</t>
        </is>
      </c>
      <c r="F55" s="446" t="n">
        <v>89.7</v>
      </c>
      <c r="G55" s="447" t="n">
        <v>89</v>
      </c>
      <c r="H55" s="445" t="inlineStr">
        <is>
          <t>un</t>
        </is>
      </c>
      <c r="I55" s="448" t="n">
        <v>4.2</v>
      </c>
      <c r="J55" s="449">
        <f>F55*I55</f>
        <v/>
      </c>
      <c r="K55" s="445" t="n">
        <v>2</v>
      </c>
      <c r="L55" s="444" t="inlineStr">
        <is>
          <t>NBR 5648 / SABESP</t>
        </is>
      </c>
      <c r="M55" s="444" t="inlineStr">
        <is>
          <t>Tigre/Amanco</t>
        </is>
      </c>
    </row>
    <row r="56" hidden="1" ht="15" customHeight="1" s="290">
      <c r="A56" s="422" t="inlineStr">
        <is>
          <t>VILA ISRAEL</t>
        </is>
      </c>
      <c r="B56" s="423" t="inlineStr">
        <is>
          <t>ESGOTO</t>
        </is>
      </c>
      <c r="C56" s="423" t="inlineStr">
        <is>
          <t>CONEXÃO</t>
        </is>
      </c>
      <c r="D56" s="422" t="inlineStr">
        <is>
          <t>Cap PVC JE DN100 (TIL)</t>
        </is>
      </c>
      <c r="E56" s="423" t="inlineStr">
        <is>
          <t>un</t>
        </is>
      </c>
      <c r="F56" s="424" t="n">
        <v>217.8</v>
      </c>
      <c r="G56" s="426" t="n">
        <v>217</v>
      </c>
      <c r="H56" s="423" t="inlineStr">
        <is>
          <t>un</t>
        </is>
      </c>
      <c r="I56" s="425" t="n">
        <v>9.800000000000001</v>
      </c>
      <c r="J56" s="438">
        <f>F56*I56</f>
        <v/>
      </c>
      <c r="K56" s="423" t="n">
        <v>2</v>
      </c>
      <c r="L56" s="422" t="inlineStr">
        <is>
          <t>NBR 5648 / SABESP</t>
        </is>
      </c>
      <c r="M56" s="422" t="inlineStr">
        <is>
          <t>Tigre/Amanco</t>
        </is>
      </c>
    </row>
    <row r="57" hidden="1" ht="15" customHeight="1" s="290">
      <c r="A57" s="444" t="inlineStr">
        <is>
          <t>VILA ISRAEL</t>
        </is>
      </c>
      <c r="B57" s="445" t="inlineStr">
        <is>
          <t>ESGOTO</t>
        </is>
      </c>
      <c r="C57" s="445" t="inlineStr">
        <is>
          <t>CONEXÃO</t>
        </is>
      </c>
      <c r="D57" s="444" t="inlineStr">
        <is>
          <t>Anel borracha DN100 JE</t>
        </is>
      </c>
      <c r="E57" s="445" t="inlineStr">
        <is>
          <t>un</t>
        </is>
      </c>
      <c r="F57" s="446" t="n">
        <v>461.2</v>
      </c>
      <c r="G57" s="447" t="n">
        <v>461</v>
      </c>
      <c r="H57" s="445" t="inlineStr">
        <is>
          <t>un</t>
        </is>
      </c>
      <c r="I57" s="448" t="n">
        <v>2.8</v>
      </c>
      <c r="J57" s="449">
        <f>F57*I57</f>
        <v/>
      </c>
      <c r="K57" s="445" t="n">
        <v>2</v>
      </c>
      <c r="L57" s="444" t="inlineStr">
        <is>
          <t>NBR 5648 / SABESP</t>
        </is>
      </c>
      <c r="M57" s="444" t="inlineStr">
        <is>
          <t>Tigre/Amanco</t>
        </is>
      </c>
    </row>
    <row r="58" ht="15" customHeight="1" s="290">
      <c r="A58" s="422" t="inlineStr">
        <is>
          <t>VILA ISRAEL</t>
        </is>
      </c>
      <c r="B58" s="423" t="inlineStr">
        <is>
          <t>ESGOTO</t>
        </is>
      </c>
      <c r="C58" s="423" t="inlineStr">
        <is>
          <t>TUBO</t>
        </is>
      </c>
      <c r="D58" s="422" t="inlineStr">
        <is>
          <t>Tubo PVC DN150 (coletor esgoto)</t>
        </is>
      </c>
      <c r="E58" s="423" t="inlineStr">
        <is>
          <t>m</t>
        </is>
      </c>
      <c r="F58" s="424" t="n">
        <v>1278.9</v>
      </c>
      <c r="G58" s="426" t="n">
        <v>214</v>
      </c>
      <c r="H58" s="423" t="inlineStr">
        <is>
          <t>barra 6m</t>
        </is>
      </c>
      <c r="I58" s="425" t="n">
        <v>68.40000000000001</v>
      </c>
      <c r="J58" s="438">
        <f>F58*I58</f>
        <v/>
      </c>
      <c r="K58" s="423" t="n">
        <v>3</v>
      </c>
      <c r="L58" s="422" t="inlineStr">
        <is>
          <t>NBR 7362 SN8</t>
        </is>
      </c>
      <c r="M58" s="422" t="inlineStr">
        <is>
          <t>Tigre/Amanco</t>
        </is>
      </c>
    </row>
    <row r="59" hidden="1" ht="15" customHeight="1" s="290">
      <c r="A59" s="444" t="inlineStr">
        <is>
          <t>VILA ISRAEL</t>
        </is>
      </c>
      <c r="B59" s="445" t="inlineStr">
        <is>
          <t>ESGOTO</t>
        </is>
      </c>
      <c r="C59" s="445" t="inlineStr">
        <is>
          <t>CONEXÃO</t>
        </is>
      </c>
      <c r="D59" s="444" t="inlineStr">
        <is>
          <t>Joelho 90° PVC JE DN150</t>
        </is>
      </c>
      <c r="E59" s="445" t="inlineStr">
        <is>
          <t>un</t>
        </is>
      </c>
      <c r="F59" s="446" t="n">
        <v>32</v>
      </c>
      <c r="G59" s="447" t="n">
        <v>32</v>
      </c>
      <c r="H59" s="445" t="inlineStr">
        <is>
          <t>un</t>
        </is>
      </c>
      <c r="I59" s="448" t="n">
        <v>13.8</v>
      </c>
      <c r="J59" s="449">
        <f>F59*I59</f>
        <v/>
      </c>
      <c r="K59" s="445" t="n">
        <v>2</v>
      </c>
      <c r="L59" s="444" t="inlineStr">
        <is>
          <t>NBR 5648 / SABESP</t>
        </is>
      </c>
      <c r="M59" s="444" t="inlineStr">
        <is>
          <t>Tigre/Amanco</t>
        </is>
      </c>
    </row>
    <row r="60" hidden="1" ht="15" customHeight="1" s="290">
      <c r="A60" s="422" t="inlineStr">
        <is>
          <t>VILA ISRAEL</t>
        </is>
      </c>
      <c r="B60" s="423" t="inlineStr">
        <is>
          <t>ESGOTO</t>
        </is>
      </c>
      <c r="C60" s="423" t="inlineStr">
        <is>
          <t>CONEXÃO</t>
        </is>
      </c>
      <c r="D60" s="422" t="inlineStr">
        <is>
          <t>Tê PVC JE DN150</t>
        </is>
      </c>
      <c r="E60" s="423" t="inlineStr">
        <is>
          <t>un</t>
        </is>
      </c>
      <c r="F60" s="424" t="n">
        <v>61.4</v>
      </c>
      <c r="G60" s="426" t="n">
        <v>61</v>
      </c>
      <c r="H60" s="423" t="inlineStr">
        <is>
          <t>un</t>
        </is>
      </c>
      <c r="I60" s="425" t="n">
        <v>15.4</v>
      </c>
      <c r="J60" s="438">
        <f>F60*I60</f>
        <v/>
      </c>
      <c r="K60" s="423" t="n">
        <v>2</v>
      </c>
      <c r="L60" s="422" t="inlineStr">
        <is>
          <t>NBR 5648 / SABESP</t>
        </is>
      </c>
      <c r="M60" s="422" t="inlineStr">
        <is>
          <t>Tigre/Amanco</t>
        </is>
      </c>
    </row>
    <row r="61" hidden="1" ht="15" customHeight="1" s="290">
      <c r="A61" s="444" t="inlineStr">
        <is>
          <t>VILA ISRAEL</t>
        </is>
      </c>
      <c r="B61" s="445" t="inlineStr">
        <is>
          <t>ESGOTO</t>
        </is>
      </c>
      <c r="C61" s="445" t="inlineStr">
        <is>
          <t>CONEXÃO</t>
        </is>
      </c>
      <c r="D61" s="444" t="inlineStr">
        <is>
          <t>Luva PVC JE DN150</t>
        </is>
      </c>
      <c r="E61" s="445" t="inlineStr">
        <is>
          <t>un</t>
        </is>
      </c>
      <c r="F61" s="446" t="n">
        <v>44.8</v>
      </c>
      <c r="G61" s="447" t="n">
        <v>44</v>
      </c>
      <c r="H61" s="445" t="inlineStr">
        <is>
          <t>un</t>
        </is>
      </c>
      <c r="I61" s="448" t="n">
        <v>6.8</v>
      </c>
      <c r="J61" s="449">
        <f>F61*I61</f>
        <v/>
      </c>
      <c r="K61" s="445" t="n">
        <v>2</v>
      </c>
      <c r="L61" s="444" t="inlineStr">
        <is>
          <t>NBR 5648 / SABESP</t>
        </is>
      </c>
      <c r="M61" s="444" t="inlineStr">
        <is>
          <t>Tigre/Amanco</t>
        </is>
      </c>
    </row>
    <row r="62" hidden="1" ht="15" customHeight="1" s="290">
      <c r="A62" s="422" t="inlineStr">
        <is>
          <t>VILA ISRAEL</t>
        </is>
      </c>
      <c r="B62" s="423" t="inlineStr">
        <is>
          <t>ESGOTO</t>
        </is>
      </c>
      <c r="C62" s="423" t="inlineStr">
        <is>
          <t>CONEXÃO</t>
        </is>
      </c>
      <c r="D62" s="422" t="inlineStr">
        <is>
          <t>Cap PVC JE DN150 (TIL)</t>
        </is>
      </c>
      <c r="E62" s="423" t="inlineStr">
        <is>
          <t>un</t>
        </is>
      </c>
      <c r="F62" s="424" t="n">
        <v>108.7</v>
      </c>
      <c r="G62" s="426" t="n">
        <v>108</v>
      </c>
      <c r="H62" s="423" t="inlineStr">
        <is>
          <t>un</t>
        </is>
      </c>
      <c r="I62" s="425" t="n">
        <v>14.2</v>
      </c>
      <c r="J62" s="438">
        <f>F62*I62</f>
        <v/>
      </c>
      <c r="K62" s="423" t="n">
        <v>2</v>
      </c>
      <c r="L62" s="422" t="inlineStr">
        <is>
          <t>NBR 5648 / SABESP</t>
        </is>
      </c>
      <c r="M62" s="422" t="inlineStr">
        <is>
          <t>Tigre/Amanco</t>
        </is>
      </c>
    </row>
    <row r="63" hidden="1" ht="15" customHeight="1" s="290">
      <c r="A63" s="444" t="inlineStr">
        <is>
          <t>VILA ISRAEL</t>
        </is>
      </c>
      <c r="B63" s="445" t="inlineStr">
        <is>
          <t>ESGOTO</t>
        </is>
      </c>
      <c r="C63" s="445" t="inlineStr">
        <is>
          <t>CONEXÃO</t>
        </is>
      </c>
      <c r="D63" s="444" t="inlineStr">
        <is>
          <t>Anel borracha DN150 JE</t>
        </is>
      </c>
      <c r="E63" s="445" t="inlineStr">
        <is>
          <t>un</t>
        </is>
      </c>
      <c r="F63" s="446" t="n">
        <v>230.2</v>
      </c>
      <c r="G63" s="447" t="n">
        <v>230</v>
      </c>
      <c r="H63" s="445" t="inlineStr">
        <is>
          <t>un</t>
        </is>
      </c>
      <c r="I63" s="448" t="n">
        <v>4.1</v>
      </c>
      <c r="J63" s="449">
        <f>F63*I63</f>
        <v/>
      </c>
      <c r="K63" s="445" t="n">
        <v>2</v>
      </c>
      <c r="L63" s="444" t="inlineStr">
        <is>
          <t>NBR 5648 / SABESP</t>
        </is>
      </c>
      <c r="M63" s="444" t="inlineStr">
        <is>
          <t>Tigre/Amanco</t>
        </is>
      </c>
    </row>
    <row r="64" hidden="1" ht="15" customHeight="1" s="290">
      <c r="A64" s="422" t="inlineStr">
        <is>
          <t>VILA ISRAEL</t>
        </is>
      </c>
      <c r="B64" s="423" t="inlineStr">
        <is>
          <t>ESGOTO</t>
        </is>
      </c>
      <c r="C64" s="423" t="inlineStr">
        <is>
          <t>PV/CAIXA</t>
        </is>
      </c>
      <c r="D64" s="422" t="inlineStr">
        <is>
          <t>PV concreto DN1200 (SABESP padrão)</t>
        </is>
      </c>
      <c r="E64" s="423" t="inlineStr">
        <is>
          <t>un</t>
        </is>
      </c>
      <c r="F64" s="424" t="n">
        <v>516</v>
      </c>
      <c r="G64" s="426" t="n">
        <v>516</v>
      </c>
      <c r="H64" s="423" t="inlineStr">
        <is>
          <t>un</t>
        </is>
      </c>
      <c r="I64" s="425" t="n">
        <v>3686</v>
      </c>
      <c r="J64" s="438">
        <f>F64*I64</f>
        <v/>
      </c>
      <c r="K64" s="423" t="n">
        <v>2</v>
      </c>
      <c r="L64" s="422" t="inlineStr">
        <is>
          <t>NBR 9794 DN1200 / SABESP</t>
        </is>
      </c>
      <c r="M64" s="422" t="inlineStr">
        <is>
          <t>Premold Santos</t>
        </is>
      </c>
    </row>
    <row r="65" hidden="1" ht="15" customHeight="1" s="290">
      <c r="A65" s="450" t="inlineStr">
        <is>
          <t>VILA ISRAEL</t>
        </is>
      </c>
      <c r="B65" s="451" t="inlineStr">
        <is>
          <t>ESGOTO</t>
        </is>
      </c>
      <c r="C65" s="451" t="inlineStr">
        <is>
          <t>PV/CAIXA</t>
        </is>
      </c>
      <c r="D65" s="450" t="inlineStr">
        <is>
          <t>PI plástico DN600 (caixa inspeção)</t>
        </is>
      </c>
      <c r="E65" s="451" t="inlineStr">
        <is>
          <t>un</t>
        </is>
      </c>
      <c r="F65" s="452" t="n">
        <v>159</v>
      </c>
      <c r="G65" s="453" t="n">
        <v>159</v>
      </c>
      <c r="H65" s="451" t="inlineStr">
        <is>
          <t>un</t>
        </is>
      </c>
      <c r="I65" s="454" t="n">
        <v>1412</v>
      </c>
      <c r="J65" s="455">
        <f>F65*I65</f>
        <v/>
      </c>
      <c r="K65" s="451" t="n">
        <v>2</v>
      </c>
      <c r="L65" s="450" t="inlineStr">
        <is>
          <t>NBR 9794 DN1200 / SABESP</t>
        </is>
      </c>
      <c r="M65" s="450" t="inlineStr">
        <is>
          <t>Premold Santos</t>
        </is>
      </c>
    </row>
    <row r="66" hidden="1" ht="15" customHeight="1" s="290">
      <c r="A66" s="422" t="inlineStr">
        <is>
          <t>VILA ISRAEL</t>
        </is>
      </c>
      <c r="B66" s="423" t="inlineStr">
        <is>
          <t>ESGOTO</t>
        </is>
      </c>
      <c r="C66" s="423" t="inlineStr">
        <is>
          <t>PV/CAIXA</t>
        </is>
      </c>
      <c r="D66" s="422" t="inlineStr">
        <is>
          <t>Caixa inspeção PP DN400</t>
        </is>
      </c>
      <c r="E66" s="423" t="inlineStr">
        <is>
          <t>un</t>
        </is>
      </c>
      <c r="F66" s="424" t="n">
        <v>119</v>
      </c>
      <c r="G66" s="426" t="n">
        <v>119</v>
      </c>
      <c r="H66" s="423" t="inlineStr">
        <is>
          <t>un</t>
        </is>
      </c>
      <c r="I66" s="425" t="n">
        <v>1034</v>
      </c>
      <c r="J66" s="438">
        <f>F66*I66</f>
        <v/>
      </c>
      <c r="K66" s="423" t="n">
        <v>2</v>
      </c>
      <c r="L66" s="422" t="inlineStr">
        <is>
          <t>NBR 9794 DN1200 / SABESP</t>
        </is>
      </c>
      <c r="M66" s="422" t="inlineStr">
        <is>
          <t>Premold Santos</t>
        </is>
      </c>
    </row>
    <row r="67" ht="15" customHeight="1" s="290">
      <c r="A67" s="456" t="inlineStr">
        <is>
          <t>VILA ISRAEL</t>
        </is>
      </c>
      <c r="B67" s="457" t="inlineStr">
        <is>
          <t>AGUA</t>
        </is>
      </c>
      <c r="C67" s="457" t="inlineStr">
        <is>
          <t>TUBO</t>
        </is>
      </c>
      <c r="D67" s="456" t="inlineStr">
        <is>
          <t>Tubo PEAD DN63 (coletor água)</t>
        </is>
      </c>
      <c r="E67" s="457" t="inlineStr">
        <is>
          <t>m</t>
        </is>
      </c>
      <c r="F67" s="458" t="n">
        <v>10250</v>
      </c>
      <c r="G67" s="459" t="n">
        <v>855</v>
      </c>
      <c r="H67" s="457" t="inlineStr">
        <is>
          <t>rolo 100m</t>
        </is>
      </c>
      <c r="I67" s="460" t="n">
        <v>85</v>
      </c>
      <c r="J67" s="461">
        <f>F67*I67</f>
        <v/>
      </c>
      <c r="K67" s="457" t="n">
        <v>4</v>
      </c>
      <c r="L67" s="456" t="inlineStr">
        <is>
          <t>NBR ISO 4427 PN10</t>
        </is>
      </c>
      <c r="M67" s="456" t="inlineStr">
        <is>
          <t>Plastubos/Fortlev</t>
        </is>
      </c>
    </row>
    <row r="68" hidden="1" ht="15" customHeight="1" s="290">
      <c r="A68" s="422" t="inlineStr">
        <is>
          <t>VILA ISRAEL</t>
        </is>
      </c>
      <c r="B68" s="423" t="inlineStr">
        <is>
          <t>AGUA</t>
        </is>
      </c>
      <c r="C68" s="423" t="inlineStr">
        <is>
          <t>CONEXÃO</t>
        </is>
      </c>
      <c r="D68" s="422" t="inlineStr">
        <is>
          <t>Sela eletrofusão DN63/DN25</t>
        </is>
      </c>
      <c r="E68" s="423" t="inlineStr">
        <is>
          <t>un</t>
        </is>
      </c>
      <c r="F68" s="424" t="n">
        <v>430.5</v>
      </c>
      <c r="G68" s="426" t="n">
        <v>430</v>
      </c>
      <c r="H68" s="423" t="inlineStr">
        <is>
          <t>un</t>
        </is>
      </c>
      <c r="I68" s="425" t="n">
        <v>660</v>
      </c>
      <c r="J68" s="438">
        <f>F68*I68</f>
        <v/>
      </c>
      <c r="K68" s="423" t="n">
        <v>2</v>
      </c>
      <c r="L68" s="422" t="inlineStr">
        <is>
          <t>NBR 5648 / SABESP</t>
        </is>
      </c>
      <c r="M68" s="422" t="inlineStr">
        <is>
          <t>Tigre/Amanco</t>
        </is>
      </c>
    </row>
    <row r="69" hidden="1" ht="15" customHeight="1" s="290">
      <c r="A69" s="444" t="inlineStr">
        <is>
          <t>VILA ISRAEL</t>
        </is>
      </c>
      <c r="B69" s="445" t="inlineStr">
        <is>
          <t>AGUA</t>
        </is>
      </c>
      <c r="C69" s="445" t="inlineStr">
        <is>
          <t>CONEXÃO</t>
        </is>
      </c>
      <c r="D69" s="444" t="inlineStr">
        <is>
          <t>Tê PEAD DN63</t>
        </is>
      </c>
      <c r="E69" s="445" t="inlineStr">
        <is>
          <t>un</t>
        </is>
      </c>
      <c r="F69" s="446" t="n">
        <v>287</v>
      </c>
      <c r="G69" s="447" t="n">
        <v>287</v>
      </c>
      <c r="H69" s="445" t="inlineStr">
        <is>
          <t>un</t>
        </is>
      </c>
      <c r="I69" s="448" t="n">
        <v>42.5</v>
      </c>
      <c r="J69" s="449">
        <f>F69*I69</f>
        <v/>
      </c>
      <c r="K69" s="445" t="n">
        <v>2</v>
      </c>
      <c r="L69" s="444" t="inlineStr">
        <is>
          <t>NBR 5648 / SABESP</t>
        </is>
      </c>
      <c r="M69" s="444" t="inlineStr">
        <is>
          <t>Tigre/Amanco</t>
        </is>
      </c>
    </row>
    <row r="70" hidden="1" ht="15" customHeight="1" s="290">
      <c r="A70" s="422" t="inlineStr">
        <is>
          <t>VILA ISRAEL</t>
        </is>
      </c>
      <c r="B70" s="423" t="inlineStr">
        <is>
          <t>AGUA</t>
        </is>
      </c>
      <c r="C70" s="423" t="inlineStr">
        <is>
          <t>CONEXÃO</t>
        </is>
      </c>
      <c r="D70" s="422" t="inlineStr">
        <is>
          <t>Curva 90° PEAD DN63</t>
        </is>
      </c>
      <c r="E70" s="423" t="inlineStr">
        <is>
          <t>un</t>
        </is>
      </c>
      <c r="F70" s="424" t="n">
        <v>666.2</v>
      </c>
      <c r="G70" s="426" t="n">
        <v>666</v>
      </c>
      <c r="H70" s="423" t="inlineStr">
        <is>
          <t>un</t>
        </is>
      </c>
      <c r="I70" s="425" t="n">
        <v>18.2</v>
      </c>
      <c r="J70" s="438">
        <f>F70*I70</f>
        <v/>
      </c>
      <c r="K70" s="423" t="n">
        <v>2</v>
      </c>
      <c r="L70" s="422" t="inlineStr">
        <is>
          <t>NBR 5648 / SABESP</t>
        </is>
      </c>
      <c r="M70" s="422" t="inlineStr">
        <is>
          <t>Tigre/Amanco</t>
        </is>
      </c>
    </row>
    <row r="71" hidden="1" ht="15" customHeight="1" s="290">
      <c r="A71" s="444" t="inlineStr">
        <is>
          <t>VILA ISRAEL</t>
        </is>
      </c>
      <c r="B71" s="445" t="inlineStr">
        <is>
          <t>AGUA</t>
        </is>
      </c>
      <c r="C71" s="445" t="inlineStr">
        <is>
          <t>CONEXÃO</t>
        </is>
      </c>
      <c r="D71" s="444" t="inlineStr">
        <is>
          <t>Curva 45° PEAD DN63</t>
        </is>
      </c>
      <c r="E71" s="445" t="inlineStr">
        <is>
          <t>un</t>
        </is>
      </c>
      <c r="F71" s="446" t="n">
        <v>328</v>
      </c>
      <c r="G71" s="447" t="n">
        <v>328</v>
      </c>
      <c r="H71" s="445" t="inlineStr">
        <is>
          <t>un</t>
        </is>
      </c>
      <c r="I71" s="448" t="n">
        <v>15.8</v>
      </c>
      <c r="J71" s="449">
        <f>F71*I71</f>
        <v/>
      </c>
      <c r="K71" s="445" t="n">
        <v>2</v>
      </c>
      <c r="L71" s="444" t="inlineStr">
        <is>
          <t>NBR 5648 / SABESP</t>
        </is>
      </c>
      <c r="M71" s="444" t="inlineStr">
        <is>
          <t>Tigre/Amanco</t>
        </is>
      </c>
    </row>
    <row r="72" hidden="1" ht="15" customHeight="1" s="290">
      <c r="A72" s="422" t="inlineStr">
        <is>
          <t>VILA ISRAEL</t>
        </is>
      </c>
      <c r="B72" s="423" t="inlineStr">
        <is>
          <t>AGUA</t>
        </is>
      </c>
      <c r="C72" s="423" t="inlineStr">
        <is>
          <t>CONEXÃO</t>
        </is>
      </c>
      <c r="D72" s="422" t="inlineStr">
        <is>
          <t>Luva união PEAD DN63</t>
        </is>
      </c>
      <c r="E72" s="423" t="inlineStr">
        <is>
          <t>un</t>
        </is>
      </c>
      <c r="F72" s="424" t="n">
        <v>512.5</v>
      </c>
      <c r="G72" s="426" t="n">
        <v>512</v>
      </c>
      <c r="H72" s="423" t="inlineStr">
        <is>
          <t>un</t>
        </is>
      </c>
      <c r="I72" s="425" t="n">
        <v>14.6</v>
      </c>
      <c r="J72" s="438">
        <f>F72*I72</f>
        <v/>
      </c>
      <c r="K72" s="423" t="n">
        <v>2</v>
      </c>
      <c r="L72" s="422" t="inlineStr">
        <is>
          <t>NBR 5648 / SABESP</t>
        </is>
      </c>
      <c r="M72" s="422" t="inlineStr">
        <is>
          <t>Tigre/Amanco</t>
        </is>
      </c>
    </row>
    <row r="73" hidden="1" ht="15" customHeight="1" s="290">
      <c r="A73" s="444" t="inlineStr">
        <is>
          <t>VILA ISRAEL</t>
        </is>
      </c>
      <c r="B73" s="445" t="inlineStr">
        <is>
          <t>AGUA</t>
        </is>
      </c>
      <c r="C73" s="445" t="inlineStr">
        <is>
          <t>CONEXÃO</t>
        </is>
      </c>
      <c r="D73" s="444" t="inlineStr">
        <is>
          <t>Tampão cego PEAD DN63</t>
        </is>
      </c>
      <c r="E73" s="445" t="inlineStr">
        <is>
          <t>un</t>
        </is>
      </c>
      <c r="F73" s="446" t="n">
        <v>123</v>
      </c>
      <c r="G73" s="447" t="n">
        <v>123</v>
      </c>
      <c r="H73" s="445" t="inlineStr">
        <is>
          <t>un</t>
        </is>
      </c>
      <c r="I73" s="448" t="n">
        <v>8.4</v>
      </c>
      <c r="J73" s="449">
        <f>F73*I73</f>
        <v/>
      </c>
      <c r="K73" s="445" t="n">
        <v>2</v>
      </c>
      <c r="L73" s="444" t="inlineStr">
        <is>
          <t>NBR 5648 / SABESP</t>
        </is>
      </c>
      <c r="M73" s="444" t="inlineStr">
        <is>
          <t>Tigre/Amanco</t>
        </is>
      </c>
    </row>
    <row r="74" hidden="1" ht="15" customHeight="1" s="290">
      <c r="A74" s="422" t="inlineStr">
        <is>
          <t>VILA ISRAEL</t>
        </is>
      </c>
      <c r="B74" s="423" t="inlineStr">
        <is>
          <t>AGUA</t>
        </is>
      </c>
      <c r="C74" s="423" t="inlineStr">
        <is>
          <t>CONEXÃO</t>
        </is>
      </c>
      <c r="D74" s="422" t="inlineStr">
        <is>
          <t>Cavalete + hidrômetro</t>
        </is>
      </c>
      <c r="E74" s="423" t="inlineStr">
        <is>
          <t>un</t>
        </is>
      </c>
      <c r="F74" s="424" t="n">
        <v>358.8</v>
      </c>
      <c r="G74" s="426" t="n">
        <v>358</v>
      </c>
      <c r="H74" s="423" t="inlineStr">
        <is>
          <t>un</t>
        </is>
      </c>
      <c r="I74" s="425" t="n">
        <v>490</v>
      </c>
      <c r="J74" s="438">
        <f>F74*I74</f>
        <v/>
      </c>
      <c r="K74" s="423" t="n">
        <v>2</v>
      </c>
      <c r="L74" s="422" t="inlineStr">
        <is>
          <t>NBR 5648 / SABESP</t>
        </is>
      </c>
      <c r="M74" s="422" t="inlineStr">
        <is>
          <t>Tigre/Amanco</t>
        </is>
      </c>
    </row>
    <row r="75" ht="15" customHeight="1" s="290">
      <c r="A75" s="456" t="inlineStr">
        <is>
          <t>VILA ISRAEL</t>
        </is>
      </c>
      <c r="B75" s="457" t="inlineStr">
        <is>
          <t>AGUA</t>
        </is>
      </c>
      <c r="C75" s="457" t="inlineStr">
        <is>
          <t>TUBO</t>
        </is>
      </c>
      <c r="D75" s="456" t="inlineStr">
        <is>
          <t>Tubo PEAD DN100 (coletor água)</t>
        </is>
      </c>
      <c r="E75" s="457" t="inlineStr">
        <is>
          <t>m</t>
        </is>
      </c>
      <c r="F75" s="458" t="n">
        <v>1404.5</v>
      </c>
      <c r="G75" s="459" t="n">
        <v>118</v>
      </c>
      <c r="H75" s="457" t="inlineStr">
        <is>
          <t>rolo 100m</t>
        </is>
      </c>
      <c r="I75" s="460" t="n">
        <v>101.8</v>
      </c>
      <c r="J75" s="461">
        <f>F75*I75</f>
        <v/>
      </c>
      <c r="K75" s="457" t="n">
        <v>4</v>
      </c>
      <c r="L75" s="456" t="inlineStr">
        <is>
          <t>NBR ISO 4427 PN10</t>
        </is>
      </c>
      <c r="M75" s="456" t="inlineStr">
        <is>
          <t>Plastubos/Fortlev</t>
        </is>
      </c>
    </row>
    <row r="76" hidden="1" ht="15" customHeight="1" s="290">
      <c r="A76" s="422" t="inlineStr">
        <is>
          <t>VILA ISRAEL</t>
        </is>
      </c>
      <c r="B76" s="423" t="inlineStr">
        <is>
          <t>AGUA</t>
        </is>
      </c>
      <c r="C76" s="423" t="inlineStr">
        <is>
          <t>CONEXÃO</t>
        </is>
      </c>
      <c r="D76" s="422" t="inlineStr">
        <is>
          <t>Sela eletrofusão DN110/DN25</t>
        </is>
      </c>
      <c r="E76" s="423" t="inlineStr">
        <is>
          <t>un</t>
        </is>
      </c>
      <c r="F76" s="424" t="n">
        <v>39.3</v>
      </c>
      <c r="G76" s="426" t="n">
        <v>39</v>
      </c>
      <c r="H76" s="423" t="inlineStr">
        <is>
          <t>un</t>
        </is>
      </c>
      <c r="I76" s="425" t="n">
        <v>890</v>
      </c>
      <c r="J76" s="438">
        <f>F76*I76</f>
        <v/>
      </c>
      <c r="K76" s="423" t="n">
        <v>2</v>
      </c>
      <c r="L76" s="422" t="inlineStr">
        <is>
          <t>NBR 5648 / SABESP</t>
        </is>
      </c>
      <c r="M76" s="422" t="inlineStr">
        <is>
          <t>Tigre/Amanco</t>
        </is>
      </c>
    </row>
    <row r="77" hidden="1" ht="15" customHeight="1" s="290">
      <c r="A77" s="444" t="inlineStr">
        <is>
          <t>VILA ISRAEL</t>
        </is>
      </c>
      <c r="B77" s="445" t="inlineStr">
        <is>
          <t>AGUA</t>
        </is>
      </c>
      <c r="C77" s="445" t="inlineStr">
        <is>
          <t>CONEXÃO</t>
        </is>
      </c>
      <c r="D77" s="444" t="inlineStr">
        <is>
          <t>Tê PEAD DN110</t>
        </is>
      </c>
      <c r="E77" s="445" t="inlineStr">
        <is>
          <t>un</t>
        </is>
      </c>
      <c r="F77" s="446" t="n">
        <v>25.3</v>
      </c>
      <c r="G77" s="447" t="n">
        <v>25</v>
      </c>
      <c r="H77" s="445" t="inlineStr">
        <is>
          <t>un</t>
        </is>
      </c>
      <c r="I77" s="448" t="n">
        <v>68</v>
      </c>
      <c r="J77" s="449">
        <f>F77*I77</f>
        <v/>
      </c>
      <c r="K77" s="445" t="n">
        <v>2</v>
      </c>
      <c r="L77" s="444" t="inlineStr">
        <is>
          <t>NBR 5648 / SABESP</t>
        </is>
      </c>
      <c r="M77" s="444" t="inlineStr">
        <is>
          <t>Tigre/Amanco</t>
        </is>
      </c>
    </row>
    <row r="78" hidden="1" ht="15" customHeight="1" s="290">
      <c r="A78" s="422" t="inlineStr">
        <is>
          <t>VILA ISRAEL</t>
        </is>
      </c>
      <c r="B78" s="423" t="inlineStr">
        <is>
          <t>AGUA</t>
        </is>
      </c>
      <c r="C78" s="423" t="inlineStr">
        <is>
          <t>CONEXÃO</t>
        </is>
      </c>
      <c r="D78" s="422" t="inlineStr">
        <is>
          <t>Curva 90° PEAD DN110</t>
        </is>
      </c>
      <c r="E78" s="423" t="inlineStr">
        <is>
          <t>un</t>
        </is>
      </c>
      <c r="F78" s="424" t="n">
        <v>59</v>
      </c>
      <c r="G78" s="426" t="n">
        <v>59</v>
      </c>
      <c r="H78" s="423" t="inlineStr">
        <is>
          <t>un</t>
        </is>
      </c>
      <c r="I78" s="425" t="n">
        <v>28.6</v>
      </c>
      <c r="J78" s="438">
        <f>F78*I78</f>
        <v/>
      </c>
      <c r="K78" s="423" t="n">
        <v>2</v>
      </c>
      <c r="L78" s="422" t="inlineStr">
        <is>
          <t>NBR 5648 / SABESP</t>
        </is>
      </c>
      <c r="M78" s="422" t="inlineStr">
        <is>
          <t>Tigre/Amanco</t>
        </is>
      </c>
    </row>
    <row r="79" hidden="1" ht="15" customHeight="1" s="290">
      <c r="A79" s="444" t="inlineStr">
        <is>
          <t>VILA ISRAEL</t>
        </is>
      </c>
      <c r="B79" s="445" t="inlineStr">
        <is>
          <t>AGUA</t>
        </is>
      </c>
      <c r="C79" s="445" t="inlineStr">
        <is>
          <t>CONEXÃO</t>
        </is>
      </c>
      <c r="D79" s="444" t="inlineStr">
        <is>
          <t>Curva 45° PEAD DN110</t>
        </is>
      </c>
      <c r="E79" s="445" t="inlineStr">
        <is>
          <t>un</t>
        </is>
      </c>
      <c r="F79" s="446" t="n">
        <v>29.5</v>
      </c>
      <c r="G79" s="447" t="n">
        <v>29</v>
      </c>
      <c r="H79" s="445" t="inlineStr">
        <is>
          <t>un</t>
        </is>
      </c>
      <c r="I79" s="448" t="n">
        <v>24.4</v>
      </c>
      <c r="J79" s="449">
        <f>F79*I79</f>
        <v/>
      </c>
      <c r="K79" s="445" t="n">
        <v>2</v>
      </c>
      <c r="L79" s="444" t="inlineStr">
        <is>
          <t>NBR 5648 / SABESP</t>
        </is>
      </c>
      <c r="M79" s="444" t="inlineStr">
        <is>
          <t>Tigre/Amanco</t>
        </is>
      </c>
    </row>
    <row r="80" hidden="1" ht="15" customHeight="1" s="290">
      <c r="A80" s="422" t="inlineStr">
        <is>
          <t>VILA ISRAEL</t>
        </is>
      </c>
      <c r="B80" s="423" t="inlineStr">
        <is>
          <t>AGUA</t>
        </is>
      </c>
      <c r="C80" s="423" t="inlineStr">
        <is>
          <t>CONEXÃO</t>
        </is>
      </c>
      <c r="D80" s="422" t="inlineStr">
        <is>
          <t>Redução PEAD DN110x63</t>
        </is>
      </c>
      <c r="E80" s="423" t="inlineStr">
        <is>
          <t>un</t>
        </is>
      </c>
      <c r="F80" s="424" t="n">
        <v>21.1</v>
      </c>
      <c r="G80" s="426" t="n">
        <v>21</v>
      </c>
      <c r="H80" s="423" t="inlineStr">
        <is>
          <t>un</t>
        </is>
      </c>
      <c r="I80" s="425" t="n">
        <v>22.5</v>
      </c>
      <c r="J80" s="438">
        <f>F80*I80</f>
        <v/>
      </c>
      <c r="K80" s="423" t="n">
        <v>2</v>
      </c>
      <c r="L80" s="422" t="inlineStr">
        <is>
          <t>NBR 5648 / SABESP</t>
        </is>
      </c>
      <c r="M80" s="422" t="inlineStr">
        <is>
          <t>Tigre/Amanco</t>
        </is>
      </c>
    </row>
    <row r="81" hidden="1" ht="15" customHeight="1" s="290">
      <c r="A81" s="444" t="inlineStr">
        <is>
          <t>VILA ISRAEL</t>
        </is>
      </c>
      <c r="B81" s="445" t="inlineStr">
        <is>
          <t>AGUA</t>
        </is>
      </c>
      <c r="C81" s="445" t="inlineStr">
        <is>
          <t>CONEXÃO</t>
        </is>
      </c>
      <c r="D81" s="444" t="inlineStr">
        <is>
          <t>Luva união PEAD DN110</t>
        </is>
      </c>
      <c r="E81" s="445" t="inlineStr">
        <is>
          <t>un</t>
        </is>
      </c>
      <c r="F81" s="446" t="n">
        <v>49.2</v>
      </c>
      <c r="G81" s="447" t="n">
        <v>49</v>
      </c>
      <c r="H81" s="445" t="inlineStr">
        <is>
          <t>un</t>
        </is>
      </c>
      <c r="I81" s="448" t="n">
        <v>22.8</v>
      </c>
      <c r="J81" s="449">
        <f>F81*I81</f>
        <v/>
      </c>
      <c r="K81" s="445" t="n">
        <v>2</v>
      </c>
      <c r="L81" s="444" t="inlineStr">
        <is>
          <t>NBR 5648 / SABESP</t>
        </is>
      </c>
      <c r="M81" s="444" t="inlineStr">
        <is>
          <t>Tigre/Amanco</t>
        </is>
      </c>
    </row>
    <row r="82" hidden="1" ht="15" customHeight="1" s="290">
      <c r="A82" s="422" t="inlineStr">
        <is>
          <t>VILA ISRAEL</t>
        </is>
      </c>
      <c r="B82" s="423" t="inlineStr">
        <is>
          <t>AGUA</t>
        </is>
      </c>
      <c r="C82" s="423" t="inlineStr">
        <is>
          <t>CONEXÃO</t>
        </is>
      </c>
      <c r="D82" s="422" t="inlineStr">
        <is>
          <t>Tampão cego PEAD DN110</t>
        </is>
      </c>
      <c r="E82" s="423" t="inlineStr">
        <is>
          <t>un</t>
        </is>
      </c>
      <c r="F82" s="424" t="n">
        <v>11.2</v>
      </c>
      <c r="G82" s="426" t="n">
        <v>11</v>
      </c>
      <c r="H82" s="423" t="inlineStr">
        <is>
          <t>un</t>
        </is>
      </c>
      <c r="I82" s="425" t="n">
        <v>12.6</v>
      </c>
      <c r="J82" s="438">
        <f>F82*I82</f>
        <v/>
      </c>
      <c r="K82" s="423" t="n">
        <v>2</v>
      </c>
      <c r="L82" s="422" t="inlineStr">
        <is>
          <t>NBR 5648 / SABESP</t>
        </is>
      </c>
      <c r="M82" s="422" t="inlineStr">
        <is>
          <t>Tigre/Amanco</t>
        </is>
      </c>
    </row>
    <row r="83" ht="15" customHeight="1" s="290">
      <c r="A83" s="456" t="inlineStr">
        <is>
          <t>SAO MANOEL</t>
        </is>
      </c>
      <c r="B83" s="457" t="inlineStr">
        <is>
          <t>ESGOTO</t>
        </is>
      </c>
      <c r="C83" s="457" t="inlineStr">
        <is>
          <t>TUBO</t>
        </is>
      </c>
      <c r="D83" s="456" t="inlineStr">
        <is>
          <t>Tubo PVC DN100 (coletor esgoto)</t>
        </is>
      </c>
      <c r="E83" s="457" t="inlineStr">
        <is>
          <t>m</t>
        </is>
      </c>
      <c r="F83" s="458" t="n">
        <v>12408.5</v>
      </c>
      <c r="G83" s="459" t="n">
        <v>2069</v>
      </c>
      <c r="H83" s="457" t="inlineStr">
        <is>
          <t>barra 6m</t>
        </is>
      </c>
      <c r="I83" s="460" t="n">
        <v>45.2</v>
      </c>
      <c r="J83" s="461">
        <f>F83*I83</f>
        <v/>
      </c>
      <c r="K83" s="457" t="n">
        <v>3</v>
      </c>
      <c r="L83" s="456" t="inlineStr">
        <is>
          <t>NBR 7362 SN8</t>
        </is>
      </c>
      <c r="M83" s="456" t="inlineStr">
        <is>
          <t>Tigre/Amanco</t>
        </is>
      </c>
    </row>
    <row r="84" hidden="1" ht="15" customHeight="1" s="290">
      <c r="A84" s="422" t="inlineStr">
        <is>
          <t>SAO MANOEL</t>
        </is>
      </c>
      <c r="B84" s="423" t="inlineStr">
        <is>
          <t>ESGOTO</t>
        </is>
      </c>
      <c r="C84" s="423" t="inlineStr">
        <is>
          <t>CONEXÃO</t>
        </is>
      </c>
      <c r="D84" s="422" t="inlineStr">
        <is>
          <t>Joelho 90° PVC JE DN100</t>
        </is>
      </c>
      <c r="E84" s="423" t="inlineStr">
        <is>
          <t>un</t>
        </is>
      </c>
      <c r="F84" s="424" t="n">
        <v>310.2</v>
      </c>
      <c r="G84" s="426" t="n">
        <v>310</v>
      </c>
      <c r="H84" s="423" t="inlineStr">
        <is>
          <t>un</t>
        </is>
      </c>
      <c r="I84" s="425" t="n">
        <v>8.5</v>
      </c>
      <c r="J84" s="438">
        <f>F84*I84</f>
        <v/>
      </c>
      <c r="K84" s="423" t="n">
        <v>2</v>
      </c>
      <c r="L84" s="422" t="inlineStr">
        <is>
          <t>NBR 5648 / SABESP</t>
        </is>
      </c>
      <c r="M84" s="422" t="inlineStr">
        <is>
          <t>Tigre/Amanco</t>
        </is>
      </c>
    </row>
    <row r="85" hidden="1" ht="15" customHeight="1" s="290">
      <c r="A85" s="444" t="inlineStr">
        <is>
          <t>SAO MANOEL</t>
        </is>
      </c>
      <c r="B85" s="445" t="inlineStr">
        <is>
          <t>ESGOTO</t>
        </is>
      </c>
      <c r="C85" s="445" t="inlineStr">
        <is>
          <t>CONEXÃO</t>
        </is>
      </c>
      <c r="D85" s="444" t="inlineStr">
        <is>
          <t>Tê PVC JE DN100</t>
        </is>
      </c>
      <c r="E85" s="445" t="inlineStr">
        <is>
          <t>un</t>
        </is>
      </c>
      <c r="F85" s="446" t="n">
        <v>595.6</v>
      </c>
      <c r="G85" s="447" t="n">
        <v>595</v>
      </c>
      <c r="H85" s="445" t="inlineStr">
        <is>
          <t>un</t>
        </is>
      </c>
      <c r="I85" s="448" t="n">
        <v>9.6</v>
      </c>
      <c r="J85" s="449">
        <f>F85*I85</f>
        <v/>
      </c>
      <c r="K85" s="445" t="n">
        <v>2</v>
      </c>
      <c r="L85" s="444" t="inlineStr">
        <is>
          <t>NBR 5648 / SABESP</t>
        </is>
      </c>
      <c r="M85" s="444" t="inlineStr">
        <is>
          <t>Tigre/Amanco</t>
        </is>
      </c>
    </row>
    <row r="86" hidden="1" ht="15" customHeight="1" s="290">
      <c r="A86" s="422" t="inlineStr">
        <is>
          <t>SAO MANOEL</t>
        </is>
      </c>
      <c r="B86" s="423" t="inlineStr">
        <is>
          <t>ESGOTO</t>
        </is>
      </c>
      <c r="C86" s="423" t="inlineStr">
        <is>
          <t>CONEXÃO</t>
        </is>
      </c>
      <c r="D86" s="422" t="inlineStr">
        <is>
          <t>Luva PVC JE DN100</t>
        </is>
      </c>
      <c r="E86" s="423" t="inlineStr">
        <is>
          <t>un</t>
        </is>
      </c>
      <c r="F86" s="424" t="n">
        <v>434.3</v>
      </c>
      <c r="G86" s="426" t="n">
        <v>434</v>
      </c>
      <c r="H86" s="423" t="inlineStr">
        <is>
          <t>un</t>
        </is>
      </c>
      <c r="I86" s="425" t="n">
        <v>4.2</v>
      </c>
      <c r="J86" s="438">
        <f>F86*I86</f>
        <v/>
      </c>
      <c r="K86" s="423" t="n">
        <v>2</v>
      </c>
      <c r="L86" s="422" t="inlineStr">
        <is>
          <t>NBR 5648 / SABESP</t>
        </is>
      </c>
      <c r="M86" s="422" t="inlineStr">
        <is>
          <t>Tigre/Amanco</t>
        </is>
      </c>
    </row>
    <row r="87" hidden="1" ht="15" customHeight="1" s="290">
      <c r="A87" s="444" t="inlineStr">
        <is>
          <t>SAO MANOEL</t>
        </is>
      </c>
      <c r="B87" s="445" t="inlineStr">
        <is>
          <t>ESGOTO</t>
        </is>
      </c>
      <c r="C87" s="445" t="inlineStr">
        <is>
          <t>CONEXÃO</t>
        </is>
      </c>
      <c r="D87" s="444" t="inlineStr">
        <is>
          <t>Cap PVC JE DN100 (TIL)</t>
        </is>
      </c>
      <c r="E87" s="445" t="inlineStr">
        <is>
          <t>un</t>
        </is>
      </c>
      <c r="F87" s="446" t="n">
        <v>1054.7</v>
      </c>
      <c r="G87" s="447" t="n">
        <v>1054</v>
      </c>
      <c r="H87" s="445" t="inlineStr">
        <is>
          <t>un</t>
        </is>
      </c>
      <c r="I87" s="448" t="n">
        <v>9.800000000000001</v>
      </c>
      <c r="J87" s="449">
        <f>F87*I87</f>
        <v/>
      </c>
      <c r="K87" s="445" t="n">
        <v>2</v>
      </c>
      <c r="L87" s="444" t="inlineStr">
        <is>
          <t>NBR 5648 / SABESP</t>
        </is>
      </c>
      <c r="M87" s="444" t="inlineStr">
        <is>
          <t>Tigre/Amanco</t>
        </is>
      </c>
    </row>
    <row r="88" hidden="1" ht="15" customHeight="1" s="290">
      <c r="A88" s="422" t="inlineStr">
        <is>
          <t>SAO MANOEL</t>
        </is>
      </c>
      <c r="B88" s="423" t="inlineStr">
        <is>
          <t>ESGOTO</t>
        </is>
      </c>
      <c r="C88" s="423" t="inlineStr">
        <is>
          <t>CONEXÃO</t>
        </is>
      </c>
      <c r="D88" s="422" t="inlineStr">
        <is>
          <t>Anel borracha DN100 JE</t>
        </is>
      </c>
      <c r="E88" s="423" t="inlineStr">
        <is>
          <t>un</t>
        </is>
      </c>
      <c r="F88" s="424" t="n">
        <v>2233.5</v>
      </c>
      <c r="G88" s="426" t="n">
        <v>2233</v>
      </c>
      <c r="H88" s="423" t="inlineStr">
        <is>
          <t>un</t>
        </is>
      </c>
      <c r="I88" s="425" t="n">
        <v>2.8</v>
      </c>
      <c r="J88" s="438">
        <f>F88*I88</f>
        <v/>
      </c>
      <c r="K88" s="423" t="n">
        <v>2</v>
      </c>
      <c r="L88" s="422" t="inlineStr">
        <is>
          <t>NBR 5648 / SABESP</t>
        </is>
      </c>
      <c r="M88" s="422" t="inlineStr">
        <is>
          <t>Tigre/Amanco</t>
        </is>
      </c>
    </row>
    <row r="89" ht="15" customHeight="1" s="290">
      <c r="A89" s="456" t="inlineStr">
        <is>
          <t>SAO MANOEL</t>
        </is>
      </c>
      <c r="B89" s="457" t="inlineStr">
        <is>
          <t>ESGOTO</t>
        </is>
      </c>
      <c r="C89" s="457" t="inlineStr">
        <is>
          <t>TUBO</t>
        </is>
      </c>
      <c r="D89" s="456" t="inlineStr">
        <is>
          <t>Tubo PVC DN150 (coletor esgoto)</t>
        </is>
      </c>
      <c r="E89" s="457" t="inlineStr">
        <is>
          <t>m</t>
        </is>
      </c>
      <c r="F89" s="458" t="n">
        <v>5311.2</v>
      </c>
      <c r="G89" s="459" t="n">
        <v>886</v>
      </c>
      <c r="H89" s="457" t="inlineStr">
        <is>
          <t>barra 6m</t>
        </is>
      </c>
      <c r="I89" s="460" t="n">
        <v>68.40000000000001</v>
      </c>
      <c r="J89" s="461">
        <f>F89*I89</f>
        <v/>
      </c>
      <c r="K89" s="457" t="n">
        <v>3</v>
      </c>
      <c r="L89" s="456" t="inlineStr">
        <is>
          <t>NBR 7362 SN8</t>
        </is>
      </c>
      <c r="M89" s="456" t="inlineStr">
        <is>
          <t>Tigre/Amanco</t>
        </is>
      </c>
    </row>
    <row r="90" hidden="1" ht="15" customHeight="1" s="290">
      <c r="A90" s="422" t="inlineStr">
        <is>
          <t>SAO MANOEL</t>
        </is>
      </c>
      <c r="B90" s="423" t="inlineStr">
        <is>
          <t>ESGOTO</t>
        </is>
      </c>
      <c r="C90" s="423" t="inlineStr">
        <is>
          <t>CONEXÃO</t>
        </is>
      </c>
      <c r="D90" s="422" t="inlineStr">
        <is>
          <t>Joelho 90° PVC JE DN150</t>
        </is>
      </c>
      <c r="E90" s="423" t="inlineStr">
        <is>
          <t>un</t>
        </is>
      </c>
      <c r="F90" s="424" t="n">
        <v>132.8</v>
      </c>
      <c r="G90" s="426" t="n">
        <v>132</v>
      </c>
      <c r="H90" s="423" t="inlineStr">
        <is>
          <t>un</t>
        </is>
      </c>
      <c r="I90" s="425" t="n">
        <v>13.8</v>
      </c>
      <c r="J90" s="438">
        <f>F90*I90</f>
        <v/>
      </c>
      <c r="K90" s="423" t="n">
        <v>2</v>
      </c>
      <c r="L90" s="422" t="inlineStr">
        <is>
          <t>NBR 5648 / SABESP</t>
        </is>
      </c>
      <c r="M90" s="422" t="inlineStr">
        <is>
          <t>Tigre/Amanco</t>
        </is>
      </c>
    </row>
    <row r="91" hidden="1" ht="15" customHeight="1" s="290">
      <c r="A91" s="444" t="inlineStr">
        <is>
          <t>SAO MANOEL</t>
        </is>
      </c>
      <c r="B91" s="445" t="inlineStr">
        <is>
          <t>ESGOTO</t>
        </is>
      </c>
      <c r="C91" s="445" t="inlineStr">
        <is>
          <t>CONEXÃO</t>
        </is>
      </c>
      <c r="D91" s="444" t="inlineStr">
        <is>
          <t>Tê PVC JE DN150</t>
        </is>
      </c>
      <c r="E91" s="445" t="inlineStr">
        <is>
          <t>un</t>
        </is>
      </c>
      <c r="F91" s="446" t="n">
        <v>254.9</v>
      </c>
      <c r="G91" s="447" t="n">
        <v>254</v>
      </c>
      <c r="H91" s="445" t="inlineStr">
        <is>
          <t>un</t>
        </is>
      </c>
      <c r="I91" s="448" t="n">
        <v>15.4</v>
      </c>
      <c r="J91" s="449">
        <f>F91*I91</f>
        <v/>
      </c>
      <c r="K91" s="445" t="n">
        <v>2</v>
      </c>
      <c r="L91" s="444" t="inlineStr">
        <is>
          <t>NBR 5648 / SABESP</t>
        </is>
      </c>
      <c r="M91" s="444" t="inlineStr">
        <is>
          <t>Tigre/Amanco</t>
        </is>
      </c>
    </row>
    <row r="92" hidden="1" ht="15" customHeight="1" s="290">
      <c r="A92" s="422" t="inlineStr">
        <is>
          <t>SAO MANOEL</t>
        </is>
      </c>
      <c r="B92" s="423" t="inlineStr">
        <is>
          <t>ESGOTO</t>
        </is>
      </c>
      <c r="C92" s="423" t="inlineStr">
        <is>
          <t>CONEXÃO</t>
        </is>
      </c>
      <c r="D92" s="422" t="inlineStr">
        <is>
          <t>Luva PVC JE DN150</t>
        </is>
      </c>
      <c r="E92" s="423" t="inlineStr">
        <is>
          <t>un</t>
        </is>
      </c>
      <c r="F92" s="424" t="n">
        <v>185.9</v>
      </c>
      <c r="G92" s="426" t="n">
        <v>185</v>
      </c>
      <c r="H92" s="423" t="inlineStr">
        <is>
          <t>un</t>
        </is>
      </c>
      <c r="I92" s="425" t="n">
        <v>6.8</v>
      </c>
      <c r="J92" s="438">
        <f>F92*I92</f>
        <v/>
      </c>
      <c r="K92" s="423" t="n">
        <v>2</v>
      </c>
      <c r="L92" s="422" t="inlineStr">
        <is>
          <t>NBR 5648 / SABESP</t>
        </is>
      </c>
      <c r="M92" s="422" t="inlineStr">
        <is>
          <t>Tigre/Amanco</t>
        </is>
      </c>
    </row>
    <row r="93" hidden="1" ht="15" customHeight="1" s="290">
      <c r="A93" s="444" t="inlineStr">
        <is>
          <t>SAO MANOEL</t>
        </is>
      </c>
      <c r="B93" s="445" t="inlineStr">
        <is>
          <t>ESGOTO</t>
        </is>
      </c>
      <c r="C93" s="445" t="inlineStr">
        <is>
          <t>CONEXÃO</t>
        </is>
      </c>
      <c r="D93" s="444" t="inlineStr">
        <is>
          <t>Cap PVC JE DN150 (TIL)</t>
        </is>
      </c>
      <c r="E93" s="445" t="inlineStr">
        <is>
          <t>un</t>
        </is>
      </c>
      <c r="F93" s="446" t="n">
        <v>451.5</v>
      </c>
      <c r="G93" s="447" t="n">
        <v>451</v>
      </c>
      <c r="H93" s="445" t="inlineStr">
        <is>
          <t>un</t>
        </is>
      </c>
      <c r="I93" s="448" t="n">
        <v>14.2</v>
      </c>
      <c r="J93" s="449">
        <f>F93*I93</f>
        <v/>
      </c>
      <c r="K93" s="445" t="n">
        <v>2</v>
      </c>
      <c r="L93" s="444" t="inlineStr">
        <is>
          <t>NBR 5648 / SABESP</t>
        </is>
      </c>
      <c r="M93" s="444" t="inlineStr">
        <is>
          <t>Tigre/Amanco</t>
        </is>
      </c>
    </row>
    <row r="94" hidden="1" ht="15" customHeight="1" s="290">
      <c r="A94" s="422" t="inlineStr">
        <is>
          <t>SAO MANOEL</t>
        </is>
      </c>
      <c r="B94" s="423" t="inlineStr">
        <is>
          <t>ESGOTO</t>
        </is>
      </c>
      <c r="C94" s="423" t="inlineStr">
        <is>
          <t>CONEXÃO</t>
        </is>
      </c>
      <c r="D94" s="422" t="inlineStr">
        <is>
          <t>Anel borracha DN150 JE</t>
        </is>
      </c>
      <c r="E94" s="423" t="inlineStr">
        <is>
          <t>un</t>
        </is>
      </c>
      <c r="F94" s="424" t="n">
        <v>956</v>
      </c>
      <c r="G94" s="426" t="n">
        <v>956</v>
      </c>
      <c r="H94" s="423" t="inlineStr">
        <is>
          <t>un</t>
        </is>
      </c>
      <c r="I94" s="425" t="n">
        <v>4.1</v>
      </c>
      <c r="J94" s="438">
        <f>F94*I94</f>
        <v/>
      </c>
      <c r="K94" s="423" t="n">
        <v>2</v>
      </c>
      <c r="L94" s="422" t="inlineStr">
        <is>
          <t>NBR 5648 / SABESP</t>
        </is>
      </c>
      <c r="M94" s="422" t="inlineStr">
        <is>
          <t>Tigre/Amanco</t>
        </is>
      </c>
    </row>
    <row r="95" ht="15" customHeight="1" s="290">
      <c r="A95" s="456" t="inlineStr">
        <is>
          <t>SAO MANOEL</t>
        </is>
      </c>
      <c r="B95" s="457" t="inlineStr">
        <is>
          <t>ESGOTO</t>
        </is>
      </c>
      <c r="C95" s="457" t="inlineStr">
        <is>
          <t>TUBO</t>
        </is>
      </c>
      <c r="D95" s="456" t="inlineStr">
        <is>
          <t>Tubo CONCRETO DN300 (coletor esgoto)</t>
        </is>
      </c>
      <c r="E95" s="457" t="inlineStr">
        <is>
          <t>m</t>
        </is>
      </c>
      <c r="F95" s="458" t="n">
        <v>3977.4</v>
      </c>
      <c r="G95" s="459" t="n">
        <v>332</v>
      </c>
      <c r="H95" s="457" t="inlineStr">
        <is>
          <t>barra 6m</t>
        </is>
      </c>
      <c r="I95" s="460" t="n">
        <v>145</v>
      </c>
      <c r="J95" s="461">
        <f>F95*I95</f>
        <v/>
      </c>
      <c r="K95" s="457" t="n">
        <v>4</v>
      </c>
      <c r="L95" s="456" t="inlineStr">
        <is>
          <t>NBR ISO 4427 PN10</t>
        </is>
      </c>
      <c r="M95" s="456" t="inlineStr">
        <is>
          <t>Plastubos/Fortlev</t>
        </is>
      </c>
    </row>
    <row r="96" hidden="1" ht="15" customHeight="1" s="290">
      <c r="A96" s="422" t="inlineStr">
        <is>
          <t>SAO MANOEL</t>
        </is>
      </c>
      <c r="B96" s="423" t="inlineStr">
        <is>
          <t>ESGOTO</t>
        </is>
      </c>
      <c r="C96" s="423" t="inlineStr">
        <is>
          <t>CONEXÃO</t>
        </is>
      </c>
      <c r="D96" s="422" t="inlineStr">
        <is>
          <t>Luva PVC JE DN300</t>
        </is>
      </c>
      <c r="E96" s="423" t="inlineStr">
        <is>
          <t>un</t>
        </is>
      </c>
      <c r="F96" s="424" t="n">
        <v>47.7</v>
      </c>
      <c r="G96" s="426" t="n">
        <v>47</v>
      </c>
      <c r="H96" s="423" t="inlineStr">
        <is>
          <t>un</t>
        </is>
      </c>
      <c r="I96" s="425" t="n">
        <v>4.2</v>
      </c>
      <c r="J96" s="438">
        <f>F96*I96</f>
        <v/>
      </c>
      <c r="K96" s="423" t="n">
        <v>2</v>
      </c>
      <c r="L96" s="422" t="inlineStr">
        <is>
          <t>NBR 5648 / SABESP</t>
        </is>
      </c>
      <c r="M96" s="422" t="inlineStr">
        <is>
          <t>Tigre/Amanco</t>
        </is>
      </c>
    </row>
    <row r="97" hidden="1" ht="15" customHeight="1" s="290">
      <c r="A97" s="444" t="inlineStr">
        <is>
          <t>SAO MANOEL</t>
        </is>
      </c>
      <c r="B97" s="445" t="inlineStr">
        <is>
          <t>ESGOTO</t>
        </is>
      </c>
      <c r="C97" s="445" t="inlineStr">
        <is>
          <t>CONEXÃO</t>
        </is>
      </c>
      <c r="D97" s="444" t="inlineStr">
        <is>
          <t>Anel borracha DN300</t>
        </is>
      </c>
      <c r="E97" s="445" t="inlineStr">
        <is>
          <t>un</t>
        </is>
      </c>
      <c r="F97" s="446" t="n">
        <v>318.2</v>
      </c>
      <c r="G97" s="447" t="n">
        <v>318</v>
      </c>
      <c r="H97" s="445" t="inlineStr">
        <is>
          <t>un</t>
        </is>
      </c>
      <c r="I97" s="448" t="n">
        <v>2.8</v>
      </c>
      <c r="J97" s="449">
        <f>F97*I97</f>
        <v/>
      </c>
      <c r="K97" s="445" t="n">
        <v>2</v>
      </c>
      <c r="L97" s="444" t="inlineStr">
        <is>
          <t>NBR 5648 / SABESP</t>
        </is>
      </c>
      <c r="M97" s="444" t="inlineStr">
        <is>
          <t>Tigre/Amanco</t>
        </is>
      </c>
    </row>
    <row r="98" hidden="1" ht="15" customHeight="1" s="290">
      <c r="A98" s="422" t="inlineStr">
        <is>
          <t>SAO MANOEL</t>
        </is>
      </c>
      <c r="B98" s="423" t="inlineStr">
        <is>
          <t>ESGOTO</t>
        </is>
      </c>
      <c r="C98" s="423" t="inlineStr">
        <is>
          <t>PV/CAIXA</t>
        </is>
      </c>
      <c r="D98" s="422" t="inlineStr">
        <is>
          <t>PV concreto DN1200 (SABESP padrão)</t>
        </is>
      </c>
      <c r="E98" s="423" t="inlineStr">
        <is>
          <t>un</t>
        </is>
      </c>
      <c r="F98" s="424" t="n">
        <v>2915</v>
      </c>
      <c r="G98" s="426" t="n">
        <v>2915</v>
      </c>
      <c r="H98" s="423" t="inlineStr">
        <is>
          <t>un</t>
        </is>
      </c>
      <c r="I98" s="425" t="n">
        <v>3686</v>
      </c>
      <c r="J98" s="438">
        <f>F98*I98</f>
        <v/>
      </c>
      <c r="K98" s="423" t="n">
        <v>2</v>
      </c>
      <c r="L98" s="422" t="inlineStr">
        <is>
          <t>NBR 9794 DN1200 / SABESP</t>
        </is>
      </c>
      <c r="M98" s="422" t="inlineStr">
        <is>
          <t>Premold Santos</t>
        </is>
      </c>
    </row>
    <row r="99" hidden="1" ht="15" customHeight="1" s="290">
      <c r="A99" s="450" t="inlineStr">
        <is>
          <t>SAO MANOEL</t>
        </is>
      </c>
      <c r="B99" s="451" t="inlineStr">
        <is>
          <t>ESGOTO</t>
        </is>
      </c>
      <c r="C99" s="451" t="inlineStr">
        <is>
          <t>PV/CAIXA</t>
        </is>
      </c>
      <c r="D99" s="450" t="inlineStr">
        <is>
          <t>PI plástico DN600 (caixa inspeção)</t>
        </is>
      </c>
      <c r="E99" s="451" t="inlineStr">
        <is>
          <t>un</t>
        </is>
      </c>
      <c r="F99" s="452" t="n">
        <v>897</v>
      </c>
      <c r="G99" s="453" t="n">
        <v>897</v>
      </c>
      <c r="H99" s="451" t="inlineStr">
        <is>
          <t>un</t>
        </is>
      </c>
      <c r="I99" s="454" t="n">
        <v>1412</v>
      </c>
      <c r="J99" s="455">
        <f>F99*I99</f>
        <v/>
      </c>
      <c r="K99" s="451" t="n">
        <v>2</v>
      </c>
      <c r="L99" s="450" t="inlineStr">
        <is>
          <t>NBR 9794 DN1200 / SABESP</t>
        </is>
      </c>
      <c r="M99" s="450" t="inlineStr">
        <is>
          <t>Premold Santos</t>
        </is>
      </c>
    </row>
    <row r="100" hidden="1" ht="15" customHeight="1" s="290">
      <c r="A100" s="422" t="inlineStr">
        <is>
          <t>SAO MANOEL</t>
        </is>
      </c>
      <c r="B100" s="423" t="inlineStr">
        <is>
          <t>ESGOTO</t>
        </is>
      </c>
      <c r="C100" s="423" t="inlineStr">
        <is>
          <t>PV/CAIXA</t>
        </is>
      </c>
      <c r="D100" s="422" t="inlineStr">
        <is>
          <t>Caixa inspeção PP DN400</t>
        </is>
      </c>
      <c r="E100" s="423" t="inlineStr">
        <is>
          <t>un</t>
        </is>
      </c>
      <c r="F100" s="424" t="n">
        <v>673</v>
      </c>
      <c r="G100" s="426" t="n">
        <v>673</v>
      </c>
      <c r="H100" s="423" t="inlineStr">
        <is>
          <t>un</t>
        </is>
      </c>
      <c r="I100" s="425" t="n">
        <v>1034</v>
      </c>
      <c r="J100" s="438">
        <f>F100*I100</f>
        <v/>
      </c>
      <c r="K100" s="423" t="n">
        <v>2</v>
      </c>
      <c r="L100" s="422" t="inlineStr">
        <is>
          <t>NBR 9794 DN1200 / SABESP</t>
        </is>
      </c>
      <c r="M100" s="422" t="inlineStr">
        <is>
          <t>Premold Santos</t>
        </is>
      </c>
    </row>
    <row r="101" ht="15" customHeight="1" s="290">
      <c r="A101" s="456" t="inlineStr">
        <is>
          <t>SAO MANOEL</t>
        </is>
      </c>
      <c r="B101" s="457" t="inlineStr">
        <is>
          <t>AGUA</t>
        </is>
      </c>
      <c r="C101" s="457" t="inlineStr">
        <is>
          <t>TUBO</t>
        </is>
      </c>
      <c r="D101" s="456" t="inlineStr">
        <is>
          <t>Tubo PEAD DN63 (coletor água)</t>
        </is>
      </c>
      <c r="E101" s="457" t="inlineStr">
        <is>
          <t>m</t>
        </is>
      </c>
      <c r="F101" s="458" t="n">
        <v>6655.3</v>
      </c>
      <c r="G101" s="459" t="n">
        <v>555</v>
      </c>
      <c r="H101" s="457" t="inlineStr">
        <is>
          <t>rolo 100m</t>
        </is>
      </c>
      <c r="I101" s="460" t="n">
        <v>85</v>
      </c>
      <c r="J101" s="461">
        <f>F101*I101</f>
        <v/>
      </c>
      <c r="K101" s="457" t="n">
        <v>4</v>
      </c>
      <c r="L101" s="456" t="inlineStr">
        <is>
          <t>NBR ISO 4427 PN10</t>
        </is>
      </c>
      <c r="M101" s="456" t="inlineStr">
        <is>
          <t>Plastubos/Fortlev</t>
        </is>
      </c>
    </row>
    <row r="102" hidden="1" ht="15" customHeight="1" s="290">
      <c r="A102" s="422" t="inlineStr">
        <is>
          <t>SAO MANOEL</t>
        </is>
      </c>
      <c r="B102" s="423" t="inlineStr">
        <is>
          <t>AGUA</t>
        </is>
      </c>
      <c r="C102" s="423" t="inlineStr">
        <is>
          <t>CONEXÃO</t>
        </is>
      </c>
      <c r="D102" s="422" t="inlineStr">
        <is>
          <t>Sela eletrofusão DN63/DN25</t>
        </is>
      </c>
      <c r="E102" s="423" t="inlineStr">
        <is>
          <t>un</t>
        </is>
      </c>
      <c r="F102" s="424" t="n">
        <v>279.5</v>
      </c>
      <c r="G102" s="426" t="n">
        <v>279</v>
      </c>
      <c r="H102" s="423" t="inlineStr">
        <is>
          <t>un</t>
        </is>
      </c>
      <c r="I102" s="425" t="n">
        <v>660</v>
      </c>
      <c r="J102" s="438">
        <f>F102*I102</f>
        <v/>
      </c>
      <c r="K102" s="423" t="n">
        <v>2</v>
      </c>
      <c r="L102" s="422" t="inlineStr">
        <is>
          <t>NBR 5648 / SABESP</t>
        </is>
      </c>
      <c r="M102" s="422" t="inlineStr">
        <is>
          <t>Tigre/Amanco</t>
        </is>
      </c>
    </row>
    <row r="103" hidden="1" ht="15" customHeight="1" s="290">
      <c r="A103" s="444" t="inlineStr">
        <is>
          <t>SAO MANOEL</t>
        </is>
      </c>
      <c r="B103" s="445" t="inlineStr">
        <is>
          <t>AGUA</t>
        </is>
      </c>
      <c r="C103" s="445" t="inlineStr">
        <is>
          <t>CONEXÃO</t>
        </is>
      </c>
      <c r="D103" s="444" t="inlineStr">
        <is>
          <t>Tê PEAD DN63</t>
        </is>
      </c>
      <c r="E103" s="445" t="inlineStr">
        <is>
          <t>un</t>
        </is>
      </c>
      <c r="F103" s="446" t="n">
        <v>186.3</v>
      </c>
      <c r="G103" s="447" t="n">
        <v>186</v>
      </c>
      <c r="H103" s="445" t="inlineStr">
        <is>
          <t>un</t>
        </is>
      </c>
      <c r="I103" s="448" t="n">
        <v>42.5</v>
      </c>
      <c r="J103" s="449">
        <f>F103*I103</f>
        <v/>
      </c>
      <c r="K103" s="445" t="n">
        <v>2</v>
      </c>
      <c r="L103" s="444" t="inlineStr">
        <is>
          <t>NBR 5648 / SABESP</t>
        </is>
      </c>
      <c r="M103" s="444" t="inlineStr">
        <is>
          <t>Tigre/Amanco</t>
        </is>
      </c>
    </row>
    <row r="104" hidden="1" ht="15" customHeight="1" s="290">
      <c r="A104" s="422" t="inlineStr">
        <is>
          <t>SAO MANOEL</t>
        </is>
      </c>
      <c r="B104" s="423" t="inlineStr">
        <is>
          <t>AGUA</t>
        </is>
      </c>
      <c r="C104" s="423" t="inlineStr">
        <is>
          <t>CONEXÃO</t>
        </is>
      </c>
      <c r="D104" s="422" t="inlineStr">
        <is>
          <t>Curva 90° PEAD DN63</t>
        </is>
      </c>
      <c r="E104" s="423" t="inlineStr">
        <is>
          <t>un</t>
        </is>
      </c>
      <c r="F104" s="424" t="n">
        <v>432.6</v>
      </c>
      <c r="G104" s="426" t="n">
        <v>432</v>
      </c>
      <c r="H104" s="423" t="inlineStr">
        <is>
          <t>un</t>
        </is>
      </c>
      <c r="I104" s="425" t="n">
        <v>18.2</v>
      </c>
      <c r="J104" s="438">
        <f>F104*I104</f>
        <v/>
      </c>
      <c r="K104" s="423" t="n">
        <v>2</v>
      </c>
      <c r="L104" s="422" t="inlineStr">
        <is>
          <t>NBR 5648 / SABESP</t>
        </is>
      </c>
      <c r="M104" s="422" t="inlineStr">
        <is>
          <t>Tigre/Amanco</t>
        </is>
      </c>
    </row>
    <row r="105" hidden="1" ht="15" customHeight="1" s="290">
      <c r="A105" s="444" t="inlineStr">
        <is>
          <t>SAO MANOEL</t>
        </is>
      </c>
      <c r="B105" s="445" t="inlineStr">
        <is>
          <t>AGUA</t>
        </is>
      </c>
      <c r="C105" s="445" t="inlineStr">
        <is>
          <t>CONEXÃO</t>
        </is>
      </c>
      <c r="D105" s="444" t="inlineStr">
        <is>
          <t>Curva 45° PEAD DN63</t>
        </is>
      </c>
      <c r="E105" s="445" t="inlineStr">
        <is>
          <t>un</t>
        </is>
      </c>
      <c r="F105" s="446" t="n">
        <v>213</v>
      </c>
      <c r="G105" s="447" t="n">
        <v>213</v>
      </c>
      <c r="H105" s="445" t="inlineStr">
        <is>
          <t>un</t>
        </is>
      </c>
      <c r="I105" s="448" t="n">
        <v>15.8</v>
      </c>
      <c r="J105" s="449">
        <f>F105*I105</f>
        <v/>
      </c>
      <c r="K105" s="445" t="n">
        <v>2</v>
      </c>
      <c r="L105" s="444" t="inlineStr">
        <is>
          <t>NBR 5648 / SABESP</t>
        </is>
      </c>
      <c r="M105" s="444" t="inlineStr">
        <is>
          <t>Tigre/Amanco</t>
        </is>
      </c>
    </row>
    <row r="106" hidden="1" ht="15" customHeight="1" s="290">
      <c r="A106" s="422" t="inlineStr">
        <is>
          <t>SAO MANOEL</t>
        </is>
      </c>
      <c r="B106" s="423" t="inlineStr">
        <is>
          <t>AGUA</t>
        </is>
      </c>
      <c r="C106" s="423" t="inlineStr">
        <is>
          <t>CONEXÃO</t>
        </is>
      </c>
      <c r="D106" s="422" t="inlineStr">
        <is>
          <t>Luva união PEAD DN63</t>
        </is>
      </c>
      <c r="E106" s="423" t="inlineStr">
        <is>
          <t>un</t>
        </is>
      </c>
      <c r="F106" s="424" t="n">
        <v>332.8</v>
      </c>
      <c r="G106" s="426" t="n">
        <v>332</v>
      </c>
      <c r="H106" s="423" t="inlineStr">
        <is>
          <t>un</t>
        </is>
      </c>
      <c r="I106" s="425" t="n">
        <v>14.6</v>
      </c>
      <c r="J106" s="438">
        <f>F106*I106</f>
        <v/>
      </c>
      <c r="K106" s="423" t="n">
        <v>2</v>
      </c>
      <c r="L106" s="422" t="inlineStr">
        <is>
          <t>NBR 5648 / SABESP</t>
        </is>
      </c>
      <c r="M106" s="422" t="inlineStr">
        <is>
          <t>Tigre/Amanco</t>
        </is>
      </c>
    </row>
    <row r="107" hidden="1" ht="15" customHeight="1" s="290">
      <c r="A107" s="444" t="inlineStr">
        <is>
          <t>SAO MANOEL</t>
        </is>
      </c>
      <c r="B107" s="445" t="inlineStr">
        <is>
          <t>AGUA</t>
        </is>
      </c>
      <c r="C107" s="445" t="inlineStr">
        <is>
          <t>CONEXÃO</t>
        </is>
      </c>
      <c r="D107" s="444" t="inlineStr">
        <is>
          <t>Tampão cego PEAD DN63</t>
        </is>
      </c>
      <c r="E107" s="445" t="inlineStr">
        <is>
          <t>un</t>
        </is>
      </c>
      <c r="F107" s="446" t="n">
        <v>79.90000000000001</v>
      </c>
      <c r="G107" s="447" t="n">
        <v>79</v>
      </c>
      <c r="H107" s="445" t="inlineStr">
        <is>
          <t>un</t>
        </is>
      </c>
      <c r="I107" s="448" t="n">
        <v>8.4</v>
      </c>
      <c r="J107" s="449">
        <f>F107*I107</f>
        <v/>
      </c>
      <c r="K107" s="445" t="n">
        <v>2</v>
      </c>
      <c r="L107" s="444" t="inlineStr">
        <is>
          <t>NBR 5648 / SABESP</t>
        </is>
      </c>
      <c r="M107" s="444" t="inlineStr">
        <is>
          <t>Tigre/Amanco</t>
        </is>
      </c>
    </row>
    <row r="108" hidden="1" ht="15" customHeight="1" s="290">
      <c r="A108" s="422" t="inlineStr">
        <is>
          <t>SAO MANOEL</t>
        </is>
      </c>
      <c r="B108" s="423" t="inlineStr">
        <is>
          <t>AGUA</t>
        </is>
      </c>
      <c r="C108" s="423" t="inlineStr">
        <is>
          <t>CONEXÃO</t>
        </is>
      </c>
      <c r="D108" s="422" t="inlineStr">
        <is>
          <t>Cavalete + hidrômetro</t>
        </is>
      </c>
      <c r="E108" s="423" t="inlineStr">
        <is>
          <t>un</t>
        </is>
      </c>
      <c r="F108" s="424" t="n">
        <v>232.9</v>
      </c>
      <c r="G108" s="426" t="n">
        <v>232</v>
      </c>
      <c r="H108" s="423" t="inlineStr">
        <is>
          <t>un</t>
        </is>
      </c>
      <c r="I108" s="425" t="n">
        <v>490</v>
      </c>
      <c r="J108" s="438">
        <f>F108*I108</f>
        <v/>
      </c>
      <c r="K108" s="423" t="n">
        <v>2</v>
      </c>
      <c r="L108" s="422" t="inlineStr">
        <is>
          <t>NBR 5648 / SABESP</t>
        </is>
      </c>
      <c r="M108" s="422" t="inlineStr">
        <is>
          <t>Tigre/Amanco</t>
        </is>
      </c>
    </row>
    <row r="109" ht="15" customHeight="1" s="290">
      <c r="A109" s="456" t="inlineStr">
        <is>
          <t>SAO MANOEL</t>
        </is>
      </c>
      <c r="B109" s="457" t="inlineStr">
        <is>
          <t>AGUA</t>
        </is>
      </c>
      <c r="C109" s="457" t="inlineStr">
        <is>
          <t>TUBO</t>
        </is>
      </c>
      <c r="D109" s="456" t="inlineStr">
        <is>
          <t>Tubo PEAD DN100 (coletor água)</t>
        </is>
      </c>
      <c r="E109" s="457" t="inlineStr">
        <is>
          <t>m</t>
        </is>
      </c>
      <c r="F109" s="458" t="n">
        <v>1218.4</v>
      </c>
      <c r="G109" s="459" t="n">
        <v>102</v>
      </c>
      <c r="H109" s="457" t="inlineStr">
        <is>
          <t>rolo 100m</t>
        </is>
      </c>
      <c r="I109" s="460" t="n">
        <v>101.8</v>
      </c>
      <c r="J109" s="461">
        <f>F109*I109</f>
        <v/>
      </c>
      <c r="K109" s="457" t="n">
        <v>4</v>
      </c>
      <c r="L109" s="456" t="inlineStr">
        <is>
          <t>NBR ISO 4427 PN10</t>
        </is>
      </c>
      <c r="M109" s="456" t="inlineStr">
        <is>
          <t>Plastubos/Fortlev</t>
        </is>
      </c>
    </row>
    <row r="110" hidden="1" ht="15" customHeight="1" s="290">
      <c r="A110" s="422" t="inlineStr">
        <is>
          <t>SAO MANOEL</t>
        </is>
      </c>
      <c r="B110" s="423" t="inlineStr">
        <is>
          <t>AGUA</t>
        </is>
      </c>
      <c r="C110" s="423" t="inlineStr">
        <is>
          <t>CONEXÃO</t>
        </is>
      </c>
      <c r="D110" s="422" t="inlineStr">
        <is>
          <t>Sela eletrofusão DN110/DN25</t>
        </is>
      </c>
      <c r="E110" s="423" t="inlineStr">
        <is>
          <t>un</t>
        </is>
      </c>
      <c r="F110" s="424" t="n">
        <v>34.1</v>
      </c>
      <c r="G110" s="426" t="n">
        <v>34</v>
      </c>
      <c r="H110" s="423" t="inlineStr">
        <is>
          <t>un</t>
        </is>
      </c>
      <c r="I110" s="425" t="n">
        <v>890</v>
      </c>
      <c r="J110" s="438">
        <f>F110*I110</f>
        <v/>
      </c>
      <c r="K110" s="423" t="n">
        <v>2</v>
      </c>
      <c r="L110" s="422" t="inlineStr">
        <is>
          <t>NBR 5648 / SABESP</t>
        </is>
      </c>
      <c r="M110" s="422" t="inlineStr">
        <is>
          <t>Tigre/Amanco</t>
        </is>
      </c>
    </row>
    <row r="111" hidden="1" ht="15" customHeight="1" s="290">
      <c r="A111" s="444" t="inlineStr">
        <is>
          <t>SAO MANOEL</t>
        </is>
      </c>
      <c r="B111" s="445" t="inlineStr">
        <is>
          <t>AGUA</t>
        </is>
      </c>
      <c r="C111" s="445" t="inlineStr">
        <is>
          <t>CONEXÃO</t>
        </is>
      </c>
      <c r="D111" s="444" t="inlineStr">
        <is>
          <t>Tê PEAD DN110</t>
        </is>
      </c>
      <c r="E111" s="445" t="inlineStr">
        <is>
          <t>un</t>
        </is>
      </c>
      <c r="F111" s="446" t="n">
        <v>21.9</v>
      </c>
      <c r="G111" s="447" t="n">
        <v>21</v>
      </c>
      <c r="H111" s="445" t="inlineStr">
        <is>
          <t>un</t>
        </is>
      </c>
      <c r="I111" s="448" t="n">
        <v>68</v>
      </c>
      <c r="J111" s="449">
        <f>F111*I111</f>
        <v/>
      </c>
      <c r="K111" s="445" t="n">
        <v>2</v>
      </c>
      <c r="L111" s="444" t="inlineStr">
        <is>
          <t>NBR 5648 / SABESP</t>
        </is>
      </c>
      <c r="M111" s="444" t="inlineStr">
        <is>
          <t>Tigre/Amanco</t>
        </is>
      </c>
    </row>
    <row r="112" hidden="1" ht="15" customHeight="1" s="290">
      <c r="A112" s="422" t="inlineStr">
        <is>
          <t>SAO MANOEL</t>
        </is>
      </c>
      <c r="B112" s="423" t="inlineStr">
        <is>
          <t>AGUA</t>
        </is>
      </c>
      <c r="C112" s="423" t="inlineStr">
        <is>
          <t>CONEXÃO</t>
        </is>
      </c>
      <c r="D112" s="422" t="inlineStr">
        <is>
          <t>Curva 90° PEAD DN110</t>
        </is>
      </c>
      <c r="E112" s="423" t="inlineStr">
        <is>
          <t>un</t>
        </is>
      </c>
      <c r="F112" s="424" t="n">
        <v>51.2</v>
      </c>
      <c r="G112" s="426" t="n">
        <v>51</v>
      </c>
      <c r="H112" s="423" t="inlineStr">
        <is>
          <t>un</t>
        </is>
      </c>
      <c r="I112" s="425" t="n">
        <v>28.6</v>
      </c>
      <c r="J112" s="438">
        <f>F112*I112</f>
        <v/>
      </c>
      <c r="K112" s="423" t="n">
        <v>2</v>
      </c>
      <c r="L112" s="422" t="inlineStr">
        <is>
          <t>NBR 5648 / SABESP</t>
        </is>
      </c>
      <c r="M112" s="422" t="inlineStr">
        <is>
          <t>Tigre/Amanco</t>
        </is>
      </c>
    </row>
    <row r="113" hidden="1" ht="15" customHeight="1" s="290">
      <c r="A113" s="444" t="inlineStr">
        <is>
          <t>SAO MANOEL</t>
        </is>
      </c>
      <c r="B113" s="445" t="inlineStr">
        <is>
          <t>AGUA</t>
        </is>
      </c>
      <c r="C113" s="445" t="inlineStr">
        <is>
          <t>CONEXÃO</t>
        </is>
      </c>
      <c r="D113" s="444" t="inlineStr">
        <is>
          <t>Curva 45° PEAD DN110</t>
        </is>
      </c>
      <c r="E113" s="445" t="inlineStr">
        <is>
          <t>un</t>
        </is>
      </c>
      <c r="F113" s="446" t="n">
        <v>25.6</v>
      </c>
      <c r="G113" s="447" t="n">
        <v>25</v>
      </c>
      <c r="H113" s="445" t="inlineStr">
        <is>
          <t>un</t>
        </is>
      </c>
      <c r="I113" s="448" t="n">
        <v>24.4</v>
      </c>
      <c r="J113" s="449">
        <f>F113*I113</f>
        <v/>
      </c>
      <c r="K113" s="445" t="n">
        <v>2</v>
      </c>
      <c r="L113" s="444" t="inlineStr">
        <is>
          <t>NBR 5648 / SABESP</t>
        </is>
      </c>
      <c r="M113" s="444" t="inlineStr">
        <is>
          <t>Tigre/Amanco</t>
        </is>
      </c>
    </row>
    <row r="114" hidden="1" ht="15" customHeight="1" s="290">
      <c r="A114" s="422" t="inlineStr">
        <is>
          <t>SAO MANOEL</t>
        </is>
      </c>
      <c r="B114" s="423" t="inlineStr">
        <is>
          <t>AGUA</t>
        </is>
      </c>
      <c r="C114" s="423" t="inlineStr">
        <is>
          <t>CONEXÃO</t>
        </is>
      </c>
      <c r="D114" s="422" t="inlineStr">
        <is>
          <t>Redução PEAD DN110x63</t>
        </is>
      </c>
      <c r="E114" s="423" t="inlineStr">
        <is>
          <t>un</t>
        </is>
      </c>
      <c r="F114" s="424" t="n">
        <v>18.3</v>
      </c>
      <c r="G114" s="426" t="n">
        <v>18</v>
      </c>
      <c r="H114" s="423" t="inlineStr">
        <is>
          <t>un</t>
        </is>
      </c>
      <c r="I114" s="425" t="n">
        <v>22.5</v>
      </c>
      <c r="J114" s="438">
        <f>F114*I114</f>
        <v/>
      </c>
      <c r="K114" s="423" t="n">
        <v>2</v>
      </c>
      <c r="L114" s="422" t="inlineStr">
        <is>
          <t>NBR 5648 / SABESP</t>
        </is>
      </c>
      <c r="M114" s="422" t="inlineStr">
        <is>
          <t>Tigre/Amanco</t>
        </is>
      </c>
    </row>
    <row r="115" hidden="1" ht="15" customHeight="1" s="290">
      <c r="A115" s="444" t="inlineStr">
        <is>
          <t>SAO MANOEL</t>
        </is>
      </c>
      <c r="B115" s="445" t="inlineStr">
        <is>
          <t>AGUA</t>
        </is>
      </c>
      <c r="C115" s="445" t="inlineStr">
        <is>
          <t>CONEXÃO</t>
        </is>
      </c>
      <c r="D115" s="444" t="inlineStr">
        <is>
          <t>Luva união PEAD DN110</t>
        </is>
      </c>
      <c r="E115" s="445" t="inlineStr">
        <is>
          <t>un</t>
        </is>
      </c>
      <c r="F115" s="446" t="n">
        <v>42.6</v>
      </c>
      <c r="G115" s="447" t="n">
        <v>42</v>
      </c>
      <c r="H115" s="445" t="inlineStr">
        <is>
          <t>un</t>
        </is>
      </c>
      <c r="I115" s="448" t="n">
        <v>22.8</v>
      </c>
      <c r="J115" s="449">
        <f>F115*I115</f>
        <v/>
      </c>
      <c r="K115" s="445" t="n">
        <v>2</v>
      </c>
      <c r="L115" s="444" t="inlineStr">
        <is>
          <t>NBR 5648 / SABESP</t>
        </is>
      </c>
      <c r="M115" s="444" t="inlineStr">
        <is>
          <t>Tigre/Amanco</t>
        </is>
      </c>
    </row>
    <row r="116" hidden="1" ht="15" customHeight="1" s="290">
      <c r="A116" s="422" t="inlineStr">
        <is>
          <t>SAO MANOEL</t>
        </is>
      </c>
      <c r="B116" s="423" t="inlineStr">
        <is>
          <t>AGUA</t>
        </is>
      </c>
      <c r="C116" s="423" t="inlineStr">
        <is>
          <t>CONEXÃO</t>
        </is>
      </c>
      <c r="D116" s="422" t="inlineStr">
        <is>
          <t>Tampão cego PEAD DN110</t>
        </is>
      </c>
      <c r="E116" s="423" t="inlineStr">
        <is>
          <t>un</t>
        </is>
      </c>
      <c r="F116" s="424" t="n">
        <v>9.699999999999999</v>
      </c>
      <c r="G116" s="426" t="n">
        <v>9</v>
      </c>
      <c r="H116" s="423" t="inlineStr">
        <is>
          <t>un</t>
        </is>
      </c>
      <c r="I116" s="425" t="n">
        <v>12.6</v>
      </c>
      <c r="J116" s="438">
        <f>F116*I116</f>
        <v/>
      </c>
      <c r="K116" s="423" t="n">
        <v>2</v>
      </c>
      <c r="L116" s="422" t="inlineStr">
        <is>
          <t>NBR 5648 / SABESP</t>
        </is>
      </c>
      <c r="M116" s="422" t="inlineStr">
        <is>
          <t>Tigre/Amanco</t>
        </is>
      </c>
    </row>
    <row r="117" ht="15" customHeight="1" s="290">
      <c r="A117" s="456" t="inlineStr">
        <is>
          <t>PANTANAL BAIXO</t>
        </is>
      </c>
      <c r="B117" s="457" t="inlineStr">
        <is>
          <t>ESGOTO</t>
        </is>
      </c>
      <c r="C117" s="457" t="inlineStr">
        <is>
          <t>TUBO</t>
        </is>
      </c>
      <c r="D117" s="456" t="inlineStr">
        <is>
          <t>Tubo PVC DN100 (coletor esgoto)</t>
        </is>
      </c>
      <c r="E117" s="457" t="inlineStr">
        <is>
          <t>m</t>
        </is>
      </c>
      <c r="F117" s="458" t="n">
        <v>6094.2</v>
      </c>
      <c r="G117" s="459" t="n">
        <v>1016</v>
      </c>
      <c r="H117" s="457" t="inlineStr">
        <is>
          <t>barra 6m</t>
        </is>
      </c>
      <c r="I117" s="460" t="n">
        <v>45.2</v>
      </c>
      <c r="J117" s="461">
        <f>F117*I117</f>
        <v/>
      </c>
      <c r="K117" s="457" t="n">
        <v>3</v>
      </c>
      <c r="L117" s="456" t="inlineStr">
        <is>
          <t>NBR 7362 SN8</t>
        </is>
      </c>
      <c r="M117" s="456" t="inlineStr">
        <is>
          <t>Tigre/Amanco</t>
        </is>
      </c>
    </row>
    <row r="118" hidden="1" ht="15" customHeight="1" s="290">
      <c r="A118" s="422" t="inlineStr">
        <is>
          <t>PANTANAL BAIXO</t>
        </is>
      </c>
      <c r="B118" s="423" t="inlineStr">
        <is>
          <t>ESGOTO</t>
        </is>
      </c>
      <c r="C118" s="423" t="inlineStr">
        <is>
          <t>CONEXÃO</t>
        </is>
      </c>
      <c r="D118" s="422" t="inlineStr">
        <is>
          <t>Joelho 90° PVC JE DN100</t>
        </is>
      </c>
      <c r="E118" s="423" t="inlineStr">
        <is>
          <t>un</t>
        </is>
      </c>
      <c r="F118" s="424" t="n">
        <v>152.4</v>
      </c>
      <c r="G118" s="426" t="n">
        <v>152</v>
      </c>
      <c r="H118" s="423" t="inlineStr">
        <is>
          <t>un</t>
        </is>
      </c>
      <c r="I118" s="425" t="n">
        <v>8.5</v>
      </c>
      <c r="J118" s="438">
        <f>F118*I118</f>
        <v/>
      </c>
      <c r="K118" s="423" t="n">
        <v>2</v>
      </c>
      <c r="L118" s="422" t="inlineStr">
        <is>
          <t>NBR 5648 / SABESP</t>
        </is>
      </c>
      <c r="M118" s="422" t="inlineStr">
        <is>
          <t>Tigre/Amanco</t>
        </is>
      </c>
    </row>
    <row r="119" hidden="1" ht="15" customHeight="1" s="290">
      <c r="A119" s="444" t="inlineStr">
        <is>
          <t>PANTANAL BAIXO</t>
        </is>
      </c>
      <c r="B119" s="445" t="inlineStr">
        <is>
          <t>ESGOTO</t>
        </is>
      </c>
      <c r="C119" s="445" t="inlineStr">
        <is>
          <t>CONEXÃO</t>
        </is>
      </c>
      <c r="D119" s="444" t="inlineStr">
        <is>
          <t>Tê PVC JE DN100</t>
        </is>
      </c>
      <c r="E119" s="445" t="inlineStr">
        <is>
          <t>un</t>
        </is>
      </c>
      <c r="F119" s="446" t="n">
        <v>292.5</v>
      </c>
      <c r="G119" s="447" t="n">
        <v>292</v>
      </c>
      <c r="H119" s="445" t="inlineStr">
        <is>
          <t>un</t>
        </is>
      </c>
      <c r="I119" s="448" t="n">
        <v>9.6</v>
      </c>
      <c r="J119" s="449">
        <f>F119*I119</f>
        <v/>
      </c>
      <c r="K119" s="445" t="n">
        <v>2</v>
      </c>
      <c r="L119" s="444" t="inlineStr">
        <is>
          <t>NBR 5648 / SABESP</t>
        </is>
      </c>
      <c r="M119" s="444" t="inlineStr">
        <is>
          <t>Tigre/Amanco</t>
        </is>
      </c>
    </row>
    <row r="120" hidden="1" ht="15" customHeight="1" s="290">
      <c r="A120" s="422" t="inlineStr">
        <is>
          <t>PANTANAL BAIXO</t>
        </is>
      </c>
      <c r="B120" s="423" t="inlineStr">
        <is>
          <t>ESGOTO</t>
        </is>
      </c>
      <c r="C120" s="423" t="inlineStr">
        <is>
          <t>CONEXÃO</t>
        </is>
      </c>
      <c r="D120" s="422" t="inlineStr">
        <is>
          <t>Luva PVC JE DN100</t>
        </is>
      </c>
      <c r="E120" s="423" t="inlineStr">
        <is>
          <t>un</t>
        </is>
      </c>
      <c r="F120" s="424" t="n">
        <v>213.3</v>
      </c>
      <c r="G120" s="426" t="n">
        <v>213</v>
      </c>
      <c r="H120" s="423" t="inlineStr">
        <is>
          <t>un</t>
        </is>
      </c>
      <c r="I120" s="425" t="n">
        <v>4.2</v>
      </c>
      <c r="J120" s="438">
        <f>F120*I120</f>
        <v/>
      </c>
      <c r="K120" s="423" t="n">
        <v>2</v>
      </c>
      <c r="L120" s="422" t="inlineStr">
        <is>
          <t>NBR 5648 / SABESP</t>
        </is>
      </c>
      <c r="M120" s="422" t="inlineStr">
        <is>
          <t>Tigre/Amanco</t>
        </is>
      </c>
    </row>
    <row r="121" hidden="1" ht="15" customHeight="1" s="290">
      <c r="A121" s="444" t="inlineStr">
        <is>
          <t>PANTANAL BAIXO</t>
        </is>
      </c>
      <c r="B121" s="445" t="inlineStr">
        <is>
          <t>ESGOTO</t>
        </is>
      </c>
      <c r="C121" s="445" t="inlineStr">
        <is>
          <t>CONEXÃO</t>
        </is>
      </c>
      <c r="D121" s="444" t="inlineStr">
        <is>
          <t>Cap PVC JE DN100 (TIL)</t>
        </is>
      </c>
      <c r="E121" s="445" t="inlineStr">
        <is>
          <t>un</t>
        </is>
      </c>
      <c r="F121" s="446" t="n">
        <v>518</v>
      </c>
      <c r="G121" s="447" t="n">
        <v>518</v>
      </c>
      <c r="H121" s="445" t="inlineStr">
        <is>
          <t>un</t>
        </is>
      </c>
      <c r="I121" s="448" t="n">
        <v>9.800000000000001</v>
      </c>
      <c r="J121" s="449">
        <f>F121*I121</f>
        <v/>
      </c>
      <c r="K121" s="445" t="n">
        <v>2</v>
      </c>
      <c r="L121" s="444" t="inlineStr">
        <is>
          <t>NBR 5648 / SABESP</t>
        </is>
      </c>
      <c r="M121" s="444" t="inlineStr">
        <is>
          <t>Tigre/Amanco</t>
        </is>
      </c>
    </row>
    <row r="122" hidden="1" ht="15" customHeight="1" s="290">
      <c r="A122" s="422" t="inlineStr">
        <is>
          <t>PANTANAL BAIXO</t>
        </is>
      </c>
      <c r="B122" s="423" t="inlineStr">
        <is>
          <t>ESGOTO</t>
        </is>
      </c>
      <c r="C122" s="423" t="inlineStr">
        <is>
          <t>CONEXÃO</t>
        </is>
      </c>
      <c r="D122" s="422" t="inlineStr">
        <is>
          <t>Anel borracha DN100 JE</t>
        </is>
      </c>
      <c r="E122" s="423" t="inlineStr">
        <is>
          <t>un</t>
        </is>
      </c>
      <c r="F122" s="424" t="n">
        <v>1097</v>
      </c>
      <c r="G122" s="426" t="n">
        <v>1097</v>
      </c>
      <c r="H122" s="423" t="inlineStr">
        <is>
          <t>un</t>
        </is>
      </c>
      <c r="I122" s="425" t="n">
        <v>2.8</v>
      </c>
      <c r="J122" s="438">
        <f>F122*I122</f>
        <v/>
      </c>
      <c r="K122" s="423" t="n">
        <v>2</v>
      </c>
      <c r="L122" s="422" t="inlineStr">
        <is>
          <t>NBR 5648 / SABESP</t>
        </is>
      </c>
      <c r="M122" s="422" t="inlineStr">
        <is>
          <t>Tigre/Amanco</t>
        </is>
      </c>
    </row>
    <row r="123" ht="15" customHeight="1" s="290">
      <c r="A123" s="456" t="inlineStr">
        <is>
          <t>PANTANAL BAIXO</t>
        </is>
      </c>
      <c r="B123" s="457" t="inlineStr">
        <is>
          <t>ESGOTO</t>
        </is>
      </c>
      <c r="C123" s="457" t="inlineStr">
        <is>
          <t>TUBO</t>
        </is>
      </c>
      <c r="D123" s="456" t="inlineStr">
        <is>
          <t>Tubo PVC DN150 (coletor esgoto)</t>
        </is>
      </c>
      <c r="E123" s="457" t="inlineStr">
        <is>
          <t>m</t>
        </is>
      </c>
      <c r="F123" s="458" t="n">
        <v>2718.6</v>
      </c>
      <c r="G123" s="459" t="n">
        <v>454</v>
      </c>
      <c r="H123" s="457" t="inlineStr">
        <is>
          <t>barra 6m</t>
        </is>
      </c>
      <c r="I123" s="460" t="n">
        <v>68.40000000000001</v>
      </c>
      <c r="J123" s="461">
        <f>F123*I123</f>
        <v/>
      </c>
      <c r="K123" s="457" t="n">
        <v>3</v>
      </c>
      <c r="L123" s="456" t="inlineStr">
        <is>
          <t>NBR 7362 SN8</t>
        </is>
      </c>
      <c r="M123" s="456" t="inlineStr">
        <is>
          <t>Tigre/Amanco</t>
        </is>
      </c>
    </row>
    <row r="124" hidden="1" ht="15" customHeight="1" s="290">
      <c r="A124" s="422" t="inlineStr">
        <is>
          <t>PANTANAL BAIXO</t>
        </is>
      </c>
      <c r="B124" s="423" t="inlineStr">
        <is>
          <t>ESGOTO</t>
        </is>
      </c>
      <c r="C124" s="423" t="inlineStr">
        <is>
          <t>CONEXÃO</t>
        </is>
      </c>
      <c r="D124" s="422" t="inlineStr">
        <is>
          <t>Joelho 90° PVC JE DN150</t>
        </is>
      </c>
      <c r="E124" s="423" t="inlineStr">
        <is>
          <t>un</t>
        </is>
      </c>
      <c r="F124" s="424" t="n">
        <v>68</v>
      </c>
      <c r="G124" s="426" t="n">
        <v>68</v>
      </c>
      <c r="H124" s="423" t="inlineStr">
        <is>
          <t>un</t>
        </is>
      </c>
      <c r="I124" s="425" t="n">
        <v>13.8</v>
      </c>
      <c r="J124" s="438">
        <f>F124*I124</f>
        <v/>
      </c>
      <c r="K124" s="423" t="n">
        <v>2</v>
      </c>
      <c r="L124" s="422" t="inlineStr">
        <is>
          <t>NBR 5648 / SABESP</t>
        </is>
      </c>
      <c r="M124" s="422" t="inlineStr">
        <is>
          <t>Tigre/Amanco</t>
        </is>
      </c>
    </row>
    <row r="125" hidden="1" ht="15" customHeight="1" s="290">
      <c r="A125" s="444" t="inlineStr">
        <is>
          <t>PANTANAL BAIXO</t>
        </is>
      </c>
      <c r="B125" s="445" t="inlineStr">
        <is>
          <t>ESGOTO</t>
        </is>
      </c>
      <c r="C125" s="445" t="inlineStr">
        <is>
          <t>CONEXÃO</t>
        </is>
      </c>
      <c r="D125" s="444" t="inlineStr">
        <is>
          <t>Tê PVC JE DN150</t>
        </is>
      </c>
      <c r="E125" s="445" t="inlineStr">
        <is>
          <t>un</t>
        </is>
      </c>
      <c r="F125" s="446" t="n">
        <v>130.5</v>
      </c>
      <c r="G125" s="447" t="n">
        <v>130</v>
      </c>
      <c r="H125" s="445" t="inlineStr">
        <is>
          <t>un</t>
        </is>
      </c>
      <c r="I125" s="448" t="n">
        <v>15.4</v>
      </c>
      <c r="J125" s="449">
        <f>F125*I125</f>
        <v/>
      </c>
      <c r="K125" s="445" t="n">
        <v>2</v>
      </c>
      <c r="L125" s="444" t="inlineStr">
        <is>
          <t>NBR 5648 / SABESP</t>
        </is>
      </c>
      <c r="M125" s="444" t="inlineStr">
        <is>
          <t>Tigre/Amanco</t>
        </is>
      </c>
    </row>
    <row r="126" hidden="1" ht="15" customHeight="1" s="290">
      <c r="A126" s="422" t="inlineStr">
        <is>
          <t>PANTANAL BAIXO</t>
        </is>
      </c>
      <c r="B126" s="423" t="inlineStr">
        <is>
          <t>ESGOTO</t>
        </is>
      </c>
      <c r="C126" s="423" t="inlineStr">
        <is>
          <t>CONEXÃO</t>
        </is>
      </c>
      <c r="D126" s="422" t="inlineStr">
        <is>
          <t>Luva PVC JE DN150</t>
        </is>
      </c>
      <c r="E126" s="423" t="inlineStr">
        <is>
          <t>un</t>
        </is>
      </c>
      <c r="F126" s="424" t="n">
        <v>95.2</v>
      </c>
      <c r="G126" s="426" t="n">
        <v>95</v>
      </c>
      <c r="H126" s="423" t="inlineStr">
        <is>
          <t>un</t>
        </is>
      </c>
      <c r="I126" s="425" t="n">
        <v>6.8</v>
      </c>
      <c r="J126" s="438">
        <f>F126*I126</f>
        <v/>
      </c>
      <c r="K126" s="423" t="n">
        <v>2</v>
      </c>
      <c r="L126" s="422" t="inlineStr">
        <is>
          <t>NBR 5648 / SABESP</t>
        </is>
      </c>
      <c r="M126" s="422" t="inlineStr">
        <is>
          <t>Tigre/Amanco</t>
        </is>
      </c>
    </row>
    <row r="127" hidden="1" ht="15" customHeight="1" s="290">
      <c r="A127" s="444" t="inlineStr">
        <is>
          <t>PANTANAL BAIXO</t>
        </is>
      </c>
      <c r="B127" s="445" t="inlineStr">
        <is>
          <t>ESGOTO</t>
        </is>
      </c>
      <c r="C127" s="445" t="inlineStr">
        <is>
          <t>CONEXÃO</t>
        </is>
      </c>
      <c r="D127" s="444" t="inlineStr">
        <is>
          <t>Cap PVC JE DN150 (TIL)</t>
        </is>
      </c>
      <c r="E127" s="445" t="inlineStr">
        <is>
          <t>un</t>
        </is>
      </c>
      <c r="F127" s="446" t="n">
        <v>231.1</v>
      </c>
      <c r="G127" s="447" t="n">
        <v>231</v>
      </c>
      <c r="H127" s="445" t="inlineStr">
        <is>
          <t>un</t>
        </is>
      </c>
      <c r="I127" s="448" t="n">
        <v>14.2</v>
      </c>
      <c r="J127" s="449">
        <f>F127*I127</f>
        <v/>
      </c>
      <c r="K127" s="445" t="n">
        <v>2</v>
      </c>
      <c r="L127" s="444" t="inlineStr">
        <is>
          <t>NBR 5648 / SABESP</t>
        </is>
      </c>
      <c r="M127" s="444" t="inlineStr">
        <is>
          <t>Tigre/Amanco</t>
        </is>
      </c>
    </row>
    <row r="128" hidden="1" ht="15" customHeight="1" s="290">
      <c r="A128" s="422" t="inlineStr">
        <is>
          <t>PANTANAL BAIXO</t>
        </is>
      </c>
      <c r="B128" s="423" t="inlineStr">
        <is>
          <t>ESGOTO</t>
        </is>
      </c>
      <c r="C128" s="423" t="inlineStr">
        <is>
          <t>CONEXÃO</t>
        </is>
      </c>
      <c r="D128" s="422" t="inlineStr">
        <is>
          <t>Anel borracha DN150 JE</t>
        </is>
      </c>
      <c r="E128" s="423" t="inlineStr">
        <is>
          <t>un</t>
        </is>
      </c>
      <c r="F128" s="424" t="n">
        <v>489.3</v>
      </c>
      <c r="G128" s="426" t="n">
        <v>489</v>
      </c>
      <c r="H128" s="423" t="inlineStr">
        <is>
          <t>un</t>
        </is>
      </c>
      <c r="I128" s="425" t="n">
        <v>4.1</v>
      </c>
      <c r="J128" s="438">
        <f>F128*I128</f>
        <v/>
      </c>
      <c r="K128" s="423" t="n">
        <v>2</v>
      </c>
      <c r="L128" s="422" t="inlineStr">
        <is>
          <t>NBR 5648 / SABESP</t>
        </is>
      </c>
      <c r="M128" s="422" t="inlineStr">
        <is>
          <t>Tigre/Amanco</t>
        </is>
      </c>
    </row>
    <row r="129" hidden="1" ht="15" customHeight="1" s="290">
      <c r="A129" s="450" t="inlineStr">
        <is>
          <t>PANTANAL BAIXO</t>
        </is>
      </c>
      <c r="B129" s="451" t="inlineStr">
        <is>
          <t>ESGOTO</t>
        </is>
      </c>
      <c r="C129" s="451" t="inlineStr">
        <is>
          <t>PV/CAIXA</t>
        </is>
      </c>
      <c r="D129" s="450" t="inlineStr">
        <is>
          <t>PV concreto DN1200 (SABESP padrão)</t>
        </is>
      </c>
      <c r="E129" s="451" t="inlineStr">
        <is>
          <t>un</t>
        </is>
      </c>
      <c r="F129" s="452" t="n">
        <v>1184</v>
      </c>
      <c r="G129" s="453" t="n">
        <v>1184</v>
      </c>
      <c r="H129" s="451" t="inlineStr">
        <is>
          <t>un</t>
        </is>
      </c>
      <c r="I129" s="454" t="n">
        <v>3686</v>
      </c>
      <c r="J129" s="455">
        <f>F129*I129</f>
        <v/>
      </c>
      <c r="K129" s="451" t="n">
        <v>2</v>
      </c>
      <c r="L129" s="450" t="inlineStr">
        <is>
          <t>NBR 9794 DN1200 / SABESP</t>
        </is>
      </c>
      <c r="M129" s="450" t="inlineStr">
        <is>
          <t>Premold Santos</t>
        </is>
      </c>
    </row>
    <row r="130" hidden="1" ht="15" customHeight="1" s="290">
      <c r="A130" s="422" t="inlineStr">
        <is>
          <t>PANTANAL BAIXO</t>
        </is>
      </c>
      <c r="B130" s="423" t="inlineStr">
        <is>
          <t>ESGOTO</t>
        </is>
      </c>
      <c r="C130" s="423" t="inlineStr">
        <is>
          <t>PV/CAIXA</t>
        </is>
      </c>
      <c r="D130" s="422" t="inlineStr">
        <is>
          <t>PI plástico DN600 (caixa inspeção)</t>
        </is>
      </c>
      <c r="E130" s="423" t="inlineStr">
        <is>
          <t>un</t>
        </is>
      </c>
      <c r="F130" s="424" t="n">
        <v>364</v>
      </c>
      <c r="G130" s="426" t="n">
        <v>364</v>
      </c>
      <c r="H130" s="423" t="inlineStr">
        <is>
          <t>un</t>
        </is>
      </c>
      <c r="I130" s="425" t="n">
        <v>1412</v>
      </c>
      <c r="J130" s="438">
        <f>F130*I130</f>
        <v/>
      </c>
      <c r="K130" s="423" t="n">
        <v>2</v>
      </c>
      <c r="L130" s="422" t="inlineStr">
        <is>
          <t>NBR 9794 DN1200 / SABESP</t>
        </is>
      </c>
      <c r="M130" s="422" t="inlineStr">
        <is>
          <t>Premold Santos</t>
        </is>
      </c>
    </row>
    <row r="131" hidden="1" ht="15" customHeight="1" s="290">
      <c r="A131" s="450" t="inlineStr">
        <is>
          <t>PANTANAL BAIXO</t>
        </is>
      </c>
      <c r="B131" s="451" t="inlineStr">
        <is>
          <t>ESGOTO</t>
        </is>
      </c>
      <c r="C131" s="451" t="inlineStr">
        <is>
          <t>PV/CAIXA</t>
        </is>
      </c>
      <c r="D131" s="450" t="inlineStr">
        <is>
          <t>Caixa inspeção PP DN400</t>
        </is>
      </c>
      <c r="E131" s="451" t="inlineStr">
        <is>
          <t>un</t>
        </is>
      </c>
      <c r="F131" s="452" t="n">
        <v>273</v>
      </c>
      <c r="G131" s="453" t="n">
        <v>273</v>
      </c>
      <c r="H131" s="451" t="inlineStr">
        <is>
          <t>un</t>
        </is>
      </c>
      <c r="I131" s="454" t="n">
        <v>1034</v>
      </c>
      <c r="J131" s="455">
        <f>F131*I131</f>
        <v/>
      </c>
      <c r="K131" s="451" t="n">
        <v>2</v>
      </c>
      <c r="L131" s="450" t="inlineStr">
        <is>
          <t>NBR 9794 DN1200 / SABESP</t>
        </is>
      </c>
      <c r="M131" s="450" t="inlineStr">
        <is>
          <t>Premold Santos</t>
        </is>
      </c>
    </row>
    <row r="132" ht="15" customHeight="1" s="290">
      <c r="A132" s="422" t="inlineStr">
        <is>
          <t>PANTANAL BAIXO</t>
        </is>
      </c>
      <c r="B132" s="423" t="inlineStr">
        <is>
          <t>AGUA</t>
        </is>
      </c>
      <c r="C132" s="423" t="inlineStr">
        <is>
          <t>TUBO</t>
        </is>
      </c>
      <c r="D132" s="422" t="inlineStr">
        <is>
          <t>Tubo PEAD DN63 (coletor água)</t>
        </is>
      </c>
      <c r="E132" s="423" t="inlineStr">
        <is>
          <t>m</t>
        </is>
      </c>
      <c r="F132" s="424" t="n">
        <v>6120</v>
      </c>
      <c r="G132" s="426" t="n">
        <v>510</v>
      </c>
      <c r="H132" s="423" t="inlineStr">
        <is>
          <t>rolo 100m</t>
        </is>
      </c>
      <c r="I132" s="425" t="n">
        <v>85</v>
      </c>
      <c r="J132" s="438">
        <f>F132*I132</f>
        <v/>
      </c>
      <c r="K132" s="423" t="n">
        <v>4</v>
      </c>
      <c r="L132" s="422" t="inlineStr">
        <is>
          <t>NBR ISO 4427 PN10</t>
        </is>
      </c>
      <c r="M132" s="422" t="inlineStr">
        <is>
          <t>Plastubos/Fortlev</t>
        </is>
      </c>
    </row>
    <row r="133" hidden="1" ht="15" customHeight="1" s="290">
      <c r="A133" s="444" t="inlineStr">
        <is>
          <t>PANTANAL BAIXO</t>
        </is>
      </c>
      <c r="B133" s="445" t="inlineStr">
        <is>
          <t>AGUA</t>
        </is>
      </c>
      <c r="C133" s="445" t="inlineStr">
        <is>
          <t>CONEXÃO</t>
        </is>
      </c>
      <c r="D133" s="444" t="inlineStr">
        <is>
          <t>Sela eletrofusão DN63/DN25</t>
        </is>
      </c>
      <c r="E133" s="445" t="inlineStr">
        <is>
          <t>un</t>
        </is>
      </c>
      <c r="F133" s="446" t="n">
        <v>257</v>
      </c>
      <c r="G133" s="447" t="n">
        <v>257</v>
      </c>
      <c r="H133" s="445" t="inlineStr">
        <is>
          <t>un</t>
        </is>
      </c>
      <c r="I133" s="448" t="n">
        <v>660</v>
      </c>
      <c r="J133" s="449">
        <f>F133*I133</f>
        <v/>
      </c>
      <c r="K133" s="445" t="n">
        <v>2</v>
      </c>
      <c r="L133" s="444" t="inlineStr">
        <is>
          <t>NBR 5648 / SABESP</t>
        </is>
      </c>
      <c r="M133" s="444" t="inlineStr">
        <is>
          <t>Tigre/Amanco</t>
        </is>
      </c>
    </row>
    <row r="134" hidden="1" ht="15" customHeight="1" s="290">
      <c r="A134" s="422" t="inlineStr">
        <is>
          <t>PANTANAL BAIXO</t>
        </is>
      </c>
      <c r="B134" s="423" t="inlineStr">
        <is>
          <t>AGUA</t>
        </is>
      </c>
      <c r="C134" s="423" t="inlineStr">
        <is>
          <t>CONEXÃO</t>
        </is>
      </c>
      <c r="D134" s="422" t="inlineStr">
        <is>
          <t>Tê PEAD DN63</t>
        </is>
      </c>
      <c r="E134" s="423" t="inlineStr">
        <is>
          <t>un</t>
        </is>
      </c>
      <c r="F134" s="424" t="n">
        <v>171.4</v>
      </c>
      <c r="G134" s="426" t="n">
        <v>171</v>
      </c>
      <c r="H134" s="423" t="inlineStr">
        <is>
          <t>un</t>
        </is>
      </c>
      <c r="I134" s="425" t="n">
        <v>42.5</v>
      </c>
      <c r="J134" s="438">
        <f>F134*I134</f>
        <v/>
      </c>
      <c r="K134" s="423" t="n">
        <v>2</v>
      </c>
      <c r="L134" s="422" t="inlineStr">
        <is>
          <t>NBR 5648 / SABESP</t>
        </is>
      </c>
      <c r="M134" s="422" t="inlineStr">
        <is>
          <t>Tigre/Amanco</t>
        </is>
      </c>
    </row>
    <row r="135" hidden="1" ht="15" customHeight="1" s="290">
      <c r="A135" s="444" t="inlineStr">
        <is>
          <t>PANTANAL BAIXO</t>
        </is>
      </c>
      <c r="B135" s="445" t="inlineStr">
        <is>
          <t>AGUA</t>
        </is>
      </c>
      <c r="C135" s="445" t="inlineStr">
        <is>
          <t>CONEXÃO</t>
        </is>
      </c>
      <c r="D135" s="444" t="inlineStr">
        <is>
          <t>Curva 90° PEAD DN63</t>
        </is>
      </c>
      <c r="E135" s="445" t="inlineStr">
        <is>
          <t>un</t>
        </is>
      </c>
      <c r="F135" s="446" t="n">
        <v>397.8</v>
      </c>
      <c r="G135" s="447" t="n">
        <v>397</v>
      </c>
      <c r="H135" s="445" t="inlineStr">
        <is>
          <t>un</t>
        </is>
      </c>
      <c r="I135" s="448" t="n">
        <v>18.2</v>
      </c>
      <c r="J135" s="449">
        <f>F135*I135</f>
        <v/>
      </c>
      <c r="K135" s="445" t="n">
        <v>2</v>
      </c>
      <c r="L135" s="444" t="inlineStr">
        <is>
          <t>NBR 5648 / SABESP</t>
        </is>
      </c>
      <c r="M135" s="444" t="inlineStr">
        <is>
          <t>Tigre/Amanco</t>
        </is>
      </c>
    </row>
    <row r="136" hidden="1" ht="15" customHeight="1" s="290">
      <c r="A136" s="422" t="inlineStr">
        <is>
          <t>PANTANAL BAIXO</t>
        </is>
      </c>
      <c r="B136" s="423" t="inlineStr">
        <is>
          <t>AGUA</t>
        </is>
      </c>
      <c r="C136" s="423" t="inlineStr">
        <is>
          <t>CONEXÃO</t>
        </is>
      </c>
      <c r="D136" s="422" t="inlineStr">
        <is>
          <t>Curva 45° PEAD DN63</t>
        </is>
      </c>
      <c r="E136" s="423" t="inlineStr">
        <is>
          <t>un</t>
        </is>
      </c>
      <c r="F136" s="424" t="n">
        <v>195.8</v>
      </c>
      <c r="G136" s="426" t="n">
        <v>195</v>
      </c>
      <c r="H136" s="423" t="inlineStr">
        <is>
          <t>un</t>
        </is>
      </c>
      <c r="I136" s="425" t="n">
        <v>15.8</v>
      </c>
      <c r="J136" s="438">
        <f>F136*I136</f>
        <v/>
      </c>
      <c r="K136" s="423" t="n">
        <v>2</v>
      </c>
      <c r="L136" s="422" t="inlineStr">
        <is>
          <t>NBR 5648 / SABESP</t>
        </is>
      </c>
      <c r="M136" s="422" t="inlineStr">
        <is>
          <t>Tigre/Amanco</t>
        </is>
      </c>
    </row>
    <row r="137" hidden="1" ht="15" customHeight="1" s="290">
      <c r="A137" s="444" t="inlineStr">
        <is>
          <t>PANTANAL BAIXO</t>
        </is>
      </c>
      <c r="B137" s="445" t="inlineStr">
        <is>
          <t>AGUA</t>
        </is>
      </c>
      <c r="C137" s="445" t="inlineStr">
        <is>
          <t>CONEXÃO</t>
        </is>
      </c>
      <c r="D137" s="444" t="inlineStr">
        <is>
          <t>Luva união PEAD DN63</t>
        </is>
      </c>
      <c r="E137" s="445" t="inlineStr">
        <is>
          <t>un</t>
        </is>
      </c>
      <c r="F137" s="446" t="n">
        <v>306</v>
      </c>
      <c r="G137" s="447" t="n">
        <v>306</v>
      </c>
      <c r="H137" s="445" t="inlineStr">
        <is>
          <t>un</t>
        </is>
      </c>
      <c r="I137" s="448" t="n">
        <v>14.6</v>
      </c>
      <c r="J137" s="449">
        <f>F137*I137</f>
        <v/>
      </c>
      <c r="K137" s="445" t="n">
        <v>2</v>
      </c>
      <c r="L137" s="444" t="inlineStr">
        <is>
          <t>NBR 5648 / SABESP</t>
        </is>
      </c>
      <c r="M137" s="444" t="inlineStr">
        <is>
          <t>Tigre/Amanco</t>
        </is>
      </c>
    </row>
    <row r="138" hidden="1" ht="15" customHeight="1" s="290">
      <c r="A138" s="422" t="inlineStr">
        <is>
          <t>PANTANAL BAIXO</t>
        </is>
      </c>
      <c r="B138" s="423" t="inlineStr">
        <is>
          <t>AGUA</t>
        </is>
      </c>
      <c r="C138" s="423" t="inlineStr">
        <is>
          <t>CONEXÃO</t>
        </is>
      </c>
      <c r="D138" s="422" t="inlineStr">
        <is>
          <t>Tampão cego PEAD DN63</t>
        </is>
      </c>
      <c r="E138" s="423" t="inlineStr">
        <is>
          <t>un</t>
        </is>
      </c>
      <c r="F138" s="424" t="n">
        <v>73.40000000000001</v>
      </c>
      <c r="G138" s="426" t="n">
        <v>73</v>
      </c>
      <c r="H138" s="423" t="inlineStr">
        <is>
          <t>un</t>
        </is>
      </c>
      <c r="I138" s="425" t="n">
        <v>8.4</v>
      </c>
      <c r="J138" s="438">
        <f>F138*I138</f>
        <v/>
      </c>
      <c r="K138" s="423" t="n">
        <v>2</v>
      </c>
      <c r="L138" s="422" t="inlineStr">
        <is>
          <t>NBR 5648 / SABESP</t>
        </is>
      </c>
      <c r="M138" s="422" t="inlineStr">
        <is>
          <t>Tigre/Amanco</t>
        </is>
      </c>
    </row>
    <row r="139" hidden="1" ht="15" customHeight="1" s="290">
      <c r="A139" s="444" t="inlineStr">
        <is>
          <t>PANTANAL BAIXO</t>
        </is>
      </c>
      <c r="B139" s="445" t="inlineStr">
        <is>
          <t>AGUA</t>
        </is>
      </c>
      <c r="C139" s="445" t="inlineStr">
        <is>
          <t>CONEXÃO</t>
        </is>
      </c>
      <c r="D139" s="444" t="inlineStr">
        <is>
          <t>Cavalete + hidrômetro</t>
        </is>
      </c>
      <c r="E139" s="445" t="inlineStr">
        <is>
          <t>un</t>
        </is>
      </c>
      <c r="F139" s="446" t="n">
        <v>214.2</v>
      </c>
      <c r="G139" s="447" t="n">
        <v>214</v>
      </c>
      <c r="H139" s="445" t="inlineStr">
        <is>
          <t>un</t>
        </is>
      </c>
      <c r="I139" s="448" t="n">
        <v>490</v>
      </c>
      <c r="J139" s="449">
        <f>F139*I139</f>
        <v/>
      </c>
      <c r="K139" s="445" t="n">
        <v>2</v>
      </c>
      <c r="L139" s="444" t="inlineStr">
        <is>
          <t>NBR 5648 / SABESP</t>
        </is>
      </c>
      <c r="M139" s="444" t="inlineStr">
        <is>
          <t>Tigre/Amanco</t>
        </is>
      </c>
    </row>
    <row r="140" ht="15" customHeight="1" s="290">
      <c r="A140" s="422" t="inlineStr">
        <is>
          <t>PANTANAL BAIXO</t>
        </is>
      </c>
      <c r="B140" s="423" t="inlineStr">
        <is>
          <t>AGUA</t>
        </is>
      </c>
      <c r="C140" s="423" t="inlineStr">
        <is>
          <t>TUBO</t>
        </is>
      </c>
      <c r="D140" s="422" t="inlineStr">
        <is>
          <t>Tubo PEAD DN100 (coletor água)</t>
        </is>
      </c>
      <c r="E140" s="423" t="inlineStr">
        <is>
          <t>m</t>
        </is>
      </c>
      <c r="F140" s="424" t="n">
        <v>1619.4</v>
      </c>
      <c r="G140" s="426" t="n">
        <v>135</v>
      </c>
      <c r="H140" s="423" t="inlineStr">
        <is>
          <t>rolo 100m</t>
        </is>
      </c>
      <c r="I140" s="425" t="n">
        <v>101.8</v>
      </c>
      <c r="J140" s="438">
        <f>F140*I140</f>
        <v/>
      </c>
      <c r="K140" s="423" t="n">
        <v>4</v>
      </c>
      <c r="L140" s="422" t="inlineStr">
        <is>
          <t>NBR ISO 4427 PN10</t>
        </is>
      </c>
      <c r="M140" s="422" t="inlineStr">
        <is>
          <t>Plastubos/Fortlev</t>
        </is>
      </c>
    </row>
    <row r="141" hidden="1" ht="15" customHeight="1" s="290">
      <c r="A141" s="444" t="inlineStr">
        <is>
          <t>PANTANAL BAIXO</t>
        </is>
      </c>
      <c r="B141" s="445" t="inlineStr">
        <is>
          <t>AGUA</t>
        </is>
      </c>
      <c r="C141" s="445" t="inlineStr">
        <is>
          <t>CONEXÃO</t>
        </is>
      </c>
      <c r="D141" s="444" t="inlineStr">
        <is>
          <t>Sela eletrofusão DN110/DN25</t>
        </is>
      </c>
      <c r="E141" s="445" t="inlineStr">
        <is>
          <t>un</t>
        </is>
      </c>
      <c r="F141" s="446" t="n">
        <v>45.3</v>
      </c>
      <c r="G141" s="447" t="n">
        <v>45</v>
      </c>
      <c r="H141" s="445" t="inlineStr">
        <is>
          <t>un</t>
        </is>
      </c>
      <c r="I141" s="448" t="n">
        <v>890</v>
      </c>
      <c r="J141" s="449">
        <f>F141*I141</f>
        <v/>
      </c>
      <c r="K141" s="445" t="n">
        <v>2</v>
      </c>
      <c r="L141" s="444" t="inlineStr">
        <is>
          <t>NBR 5648 / SABESP</t>
        </is>
      </c>
      <c r="M141" s="444" t="inlineStr">
        <is>
          <t>Tigre/Amanco</t>
        </is>
      </c>
    </row>
    <row r="142" hidden="1" ht="15" customHeight="1" s="290">
      <c r="A142" s="422" t="inlineStr">
        <is>
          <t>PANTANAL BAIXO</t>
        </is>
      </c>
      <c r="B142" s="423" t="inlineStr">
        <is>
          <t>AGUA</t>
        </is>
      </c>
      <c r="C142" s="423" t="inlineStr">
        <is>
          <t>CONEXÃO</t>
        </is>
      </c>
      <c r="D142" s="422" t="inlineStr">
        <is>
          <t>Tê PEAD DN110</t>
        </is>
      </c>
      <c r="E142" s="423" t="inlineStr">
        <is>
          <t>un</t>
        </is>
      </c>
      <c r="F142" s="424" t="n">
        <v>29.1</v>
      </c>
      <c r="G142" s="426" t="n">
        <v>29</v>
      </c>
      <c r="H142" s="423" t="inlineStr">
        <is>
          <t>un</t>
        </is>
      </c>
      <c r="I142" s="425" t="n">
        <v>68</v>
      </c>
      <c r="J142" s="438">
        <f>F142*I142</f>
        <v/>
      </c>
      <c r="K142" s="423" t="n">
        <v>2</v>
      </c>
      <c r="L142" s="422" t="inlineStr">
        <is>
          <t>NBR 5648 / SABESP</t>
        </is>
      </c>
      <c r="M142" s="422" t="inlineStr">
        <is>
          <t>Tigre/Amanco</t>
        </is>
      </c>
    </row>
    <row r="143" hidden="1" ht="15" customHeight="1" s="290">
      <c r="A143" s="444" t="inlineStr">
        <is>
          <t>PANTANAL BAIXO</t>
        </is>
      </c>
      <c r="B143" s="445" t="inlineStr">
        <is>
          <t>AGUA</t>
        </is>
      </c>
      <c r="C143" s="445" t="inlineStr">
        <is>
          <t>CONEXÃO</t>
        </is>
      </c>
      <c r="D143" s="444" t="inlineStr">
        <is>
          <t>Curva 90° PEAD DN110</t>
        </is>
      </c>
      <c r="E143" s="445" t="inlineStr">
        <is>
          <t>un</t>
        </is>
      </c>
      <c r="F143" s="446" t="n">
        <v>68</v>
      </c>
      <c r="G143" s="447" t="n">
        <v>68</v>
      </c>
      <c r="H143" s="445" t="inlineStr">
        <is>
          <t>un</t>
        </is>
      </c>
      <c r="I143" s="448" t="n">
        <v>28.6</v>
      </c>
      <c r="J143" s="449">
        <f>F143*I143</f>
        <v/>
      </c>
      <c r="K143" s="445" t="n">
        <v>2</v>
      </c>
      <c r="L143" s="444" t="inlineStr">
        <is>
          <t>NBR 5648 / SABESP</t>
        </is>
      </c>
      <c r="M143" s="444" t="inlineStr">
        <is>
          <t>Tigre/Amanco</t>
        </is>
      </c>
    </row>
    <row r="144" hidden="1" ht="15" customHeight="1" s="290">
      <c r="A144" s="422" t="inlineStr">
        <is>
          <t>PANTANAL BAIXO</t>
        </is>
      </c>
      <c r="B144" s="423" t="inlineStr">
        <is>
          <t>AGUA</t>
        </is>
      </c>
      <c r="C144" s="423" t="inlineStr">
        <is>
          <t>CONEXÃO</t>
        </is>
      </c>
      <c r="D144" s="422" t="inlineStr">
        <is>
          <t>Curva 45° PEAD DN110</t>
        </is>
      </c>
      <c r="E144" s="423" t="inlineStr">
        <is>
          <t>un</t>
        </is>
      </c>
      <c r="F144" s="424" t="n">
        <v>34</v>
      </c>
      <c r="G144" s="426" t="n">
        <v>34</v>
      </c>
      <c r="H144" s="423" t="inlineStr">
        <is>
          <t>un</t>
        </is>
      </c>
      <c r="I144" s="425" t="n">
        <v>24.4</v>
      </c>
      <c r="J144" s="438">
        <f>F144*I144</f>
        <v/>
      </c>
      <c r="K144" s="423" t="n">
        <v>2</v>
      </c>
      <c r="L144" s="422" t="inlineStr">
        <is>
          <t>NBR 5648 / SABESP</t>
        </is>
      </c>
      <c r="M144" s="422" t="inlineStr">
        <is>
          <t>Tigre/Amanco</t>
        </is>
      </c>
    </row>
    <row r="145" hidden="1" ht="15" customHeight="1" s="290">
      <c r="A145" s="444" t="inlineStr">
        <is>
          <t>PANTANAL BAIXO</t>
        </is>
      </c>
      <c r="B145" s="445" t="inlineStr">
        <is>
          <t>AGUA</t>
        </is>
      </c>
      <c r="C145" s="445" t="inlineStr">
        <is>
          <t>CONEXÃO</t>
        </is>
      </c>
      <c r="D145" s="444" t="inlineStr">
        <is>
          <t>Redução PEAD DN110x63</t>
        </is>
      </c>
      <c r="E145" s="445" t="inlineStr">
        <is>
          <t>un</t>
        </is>
      </c>
      <c r="F145" s="446" t="n">
        <v>24.3</v>
      </c>
      <c r="G145" s="447" t="n">
        <v>24</v>
      </c>
      <c r="H145" s="445" t="inlineStr">
        <is>
          <t>un</t>
        </is>
      </c>
      <c r="I145" s="448" t="n">
        <v>22.5</v>
      </c>
      <c r="J145" s="449">
        <f>F145*I145</f>
        <v/>
      </c>
      <c r="K145" s="445" t="n">
        <v>2</v>
      </c>
      <c r="L145" s="444" t="inlineStr">
        <is>
          <t>NBR 5648 / SABESP</t>
        </is>
      </c>
      <c r="M145" s="444" t="inlineStr">
        <is>
          <t>Tigre/Amanco</t>
        </is>
      </c>
    </row>
    <row r="146" hidden="1" ht="15" customHeight="1" s="290">
      <c r="A146" s="422" t="inlineStr">
        <is>
          <t>PANTANAL BAIXO</t>
        </is>
      </c>
      <c r="B146" s="423" t="inlineStr">
        <is>
          <t>AGUA</t>
        </is>
      </c>
      <c r="C146" s="423" t="inlineStr">
        <is>
          <t>CONEXÃO</t>
        </is>
      </c>
      <c r="D146" s="422" t="inlineStr">
        <is>
          <t>Luva união PEAD DN110</t>
        </is>
      </c>
      <c r="E146" s="423" t="inlineStr">
        <is>
          <t>un</t>
        </is>
      </c>
      <c r="F146" s="424" t="n">
        <v>56.7</v>
      </c>
      <c r="G146" s="426" t="n">
        <v>56</v>
      </c>
      <c r="H146" s="423" t="inlineStr">
        <is>
          <t>un</t>
        </is>
      </c>
      <c r="I146" s="425" t="n">
        <v>22.8</v>
      </c>
      <c r="J146" s="438">
        <f>F146*I146</f>
        <v/>
      </c>
      <c r="K146" s="423" t="n">
        <v>2</v>
      </c>
      <c r="L146" s="422" t="inlineStr">
        <is>
          <t>NBR 5648 / SABESP</t>
        </is>
      </c>
      <c r="M146" s="422" t="inlineStr">
        <is>
          <t>Tigre/Amanco</t>
        </is>
      </c>
    </row>
    <row r="147" hidden="1" ht="15" customHeight="1" s="290">
      <c r="A147" s="444" t="inlineStr">
        <is>
          <t>PANTANAL BAIXO</t>
        </is>
      </c>
      <c r="B147" s="445" t="inlineStr">
        <is>
          <t>AGUA</t>
        </is>
      </c>
      <c r="C147" s="445" t="inlineStr">
        <is>
          <t>CONEXÃO</t>
        </is>
      </c>
      <c r="D147" s="444" t="inlineStr">
        <is>
          <t>Tampão cego PEAD DN110</t>
        </is>
      </c>
      <c r="E147" s="445" t="inlineStr">
        <is>
          <t>un</t>
        </is>
      </c>
      <c r="F147" s="446" t="n">
        <v>13</v>
      </c>
      <c r="G147" s="447" t="n">
        <v>13</v>
      </c>
      <c r="H147" s="445" t="inlineStr">
        <is>
          <t>un</t>
        </is>
      </c>
      <c r="I147" s="448" t="n">
        <v>12.6</v>
      </c>
      <c r="J147" s="449">
        <f>F147*I147</f>
        <v/>
      </c>
      <c r="K147" s="445" t="n">
        <v>2</v>
      </c>
      <c r="L147" s="444" t="inlineStr">
        <is>
          <t>NBR 5648 / SABESP</t>
        </is>
      </c>
      <c r="M147" s="444" t="inlineStr">
        <is>
          <t>Tigre/Amanco</t>
        </is>
      </c>
    </row>
    <row r="148" ht="15" customHeight="1" s="290">
      <c r="A148" s="422" t="inlineStr">
        <is>
          <t>JOAO CARLOS</t>
        </is>
      </c>
      <c r="B148" s="423" t="inlineStr">
        <is>
          <t>ESGOTO</t>
        </is>
      </c>
      <c r="C148" s="423" t="inlineStr">
        <is>
          <t>TUBO</t>
        </is>
      </c>
      <c r="D148" s="422" t="inlineStr">
        <is>
          <t>Tubo PVC DN100 (coletor esgoto)</t>
        </is>
      </c>
      <c r="E148" s="423" t="inlineStr">
        <is>
          <t>m</t>
        </is>
      </c>
      <c r="F148" s="424" t="n">
        <v>1622</v>
      </c>
      <c r="G148" s="426" t="n">
        <v>271</v>
      </c>
      <c r="H148" s="423" t="inlineStr">
        <is>
          <t>barra 6m</t>
        </is>
      </c>
      <c r="I148" s="425" t="n">
        <v>45.2</v>
      </c>
      <c r="J148" s="438">
        <f>F148*I148</f>
        <v/>
      </c>
      <c r="K148" s="423" t="n">
        <v>3</v>
      </c>
      <c r="L148" s="422" t="inlineStr">
        <is>
          <t>NBR 7362 SN8</t>
        </is>
      </c>
      <c r="M148" s="422" t="inlineStr">
        <is>
          <t>Tigre/Amanco</t>
        </is>
      </c>
    </row>
    <row r="149" hidden="1" ht="15" customHeight="1" s="290">
      <c r="A149" s="444" t="inlineStr">
        <is>
          <t>JOAO CARLOS</t>
        </is>
      </c>
      <c r="B149" s="445" t="inlineStr">
        <is>
          <t>ESGOTO</t>
        </is>
      </c>
      <c r="C149" s="445" t="inlineStr">
        <is>
          <t>CONEXÃO</t>
        </is>
      </c>
      <c r="D149" s="444" t="inlineStr">
        <is>
          <t>Joelho 90° PVC JE DN100</t>
        </is>
      </c>
      <c r="E149" s="445" t="inlineStr">
        <is>
          <t>un</t>
        </is>
      </c>
      <c r="F149" s="446" t="n">
        <v>40.5</v>
      </c>
      <c r="G149" s="447" t="n">
        <v>40</v>
      </c>
      <c r="H149" s="445" t="inlineStr">
        <is>
          <t>un</t>
        </is>
      </c>
      <c r="I149" s="448" t="n">
        <v>8.5</v>
      </c>
      <c r="J149" s="449">
        <f>F149*I149</f>
        <v/>
      </c>
      <c r="K149" s="445" t="n">
        <v>2</v>
      </c>
      <c r="L149" s="444" t="inlineStr">
        <is>
          <t>NBR 5648 / SABESP</t>
        </is>
      </c>
      <c r="M149" s="444" t="inlineStr">
        <is>
          <t>Tigre/Amanco</t>
        </is>
      </c>
    </row>
    <row r="150" hidden="1" ht="15" customHeight="1" s="290">
      <c r="A150" s="422" t="inlineStr">
        <is>
          <t>JOAO CARLOS</t>
        </is>
      </c>
      <c r="B150" s="423" t="inlineStr">
        <is>
          <t>ESGOTO</t>
        </is>
      </c>
      <c r="C150" s="423" t="inlineStr">
        <is>
          <t>CONEXÃO</t>
        </is>
      </c>
      <c r="D150" s="422" t="inlineStr">
        <is>
          <t>Tê PVC JE DN100</t>
        </is>
      </c>
      <c r="E150" s="423" t="inlineStr">
        <is>
          <t>un</t>
        </is>
      </c>
      <c r="F150" s="424" t="n">
        <v>77.90000000000001</v>
      </c>
      <c r="G150" s="426" t="n">
        <v>77</v>
      </c>
      <c r="H150" s="423" t="inlineStr">
        <is>
          <t>un</t>
        </is>
      </c>
      <c r="I150" s="425" t="n">
        <v>9.6</v>
      </c>
      <c r="J150" s="438">
        <f>F150*I150</f>
        <v/>
      </c>
      <c r="K150" s="423" t="n">
        <v>2</v>
      </c>
      <c r="L150" s="422" t="inlineStr">
        <is>
          <t>NBR 5648 / SABESP</t>
        </is>
      </c>
      <c r="M150" s="422" t="inlineStr">
        <is>
          <t>Tigre/Amanco</t>
        </is>
      </c>
    </row>
    <row r="151" hidden="1" ht="15" customHeight="1" s="290">
      <c r="A151" s="444" t="inlineStr">
        <is>
          <t>JOAO CARLOS</t>
        </is>
      </c>
      <c r="B151" s="445" t="inlineStr">
        <is>
          <t>ESGOTO</t>
        </is>
      </c>
      <c r="C151" s="445" t="inlineStr">
        <is>
          <t>CONEXÃO</t>
        </is>
      </c>
      <c r="D151" s="444" t="inlineStr">
        <is>
          <t>Luva PVC JE DN100</t>
        </is>
      </c>
      <c r="E151" s="445" t="inlineStr">
        <is>
          <t>un</t>
        </is>
      </c>
      <c r="F151" s="446" t="n">
        <v>56.8</v>
      </c>
      <c r="G151" s="447" t="n">
        <v>56</v>
      </c>
      <c r="H151" s="445" t="inlineStr">
        <is>
          <t>un</t>
        </is>
      </c>
      <c r="I151" s="448" t="n">
        <v>4.2</v>
      </c>
      <c r="J151" s="449">
        <f>F151*I151</f>
        <v/>
      </c>
      <c r="K151" s="445" t="n">
        <v>2</v>
      </c>
      <c r="L151" s="444" t="inlineStr">
        <is>
          <t>NBR 5648 / SABESP</t>
        </is>
      </c>
      <c r="M151" s="444" t="inlineStr">
        <is>
          <t>Tigre/Amanco</t>
        </is>
      </c>
    </row>
    <row r="152" hidden="1" ht="15" customHeight="1" s="290">
      <c r="A152" s="422" t="inlineStr">
        <is>
          <t>JOAO CARLOS</t>
        </is>
      </c>
      <c r="B152" s="423" t="inlineStr">
        <is>
          <t>ESGOTO</t>
        </is>
      </c>
      <c r="C152" s="423" t="inlineStr">
        <is>
          <t>CONEXÃO</t>
        </is>
      </c>
      <c r="D152" s="422" t="inlineStr">
        <is>
          <t>Cap PVC JE DN100 (TIL)</t>
        </is>
      </c>
      <c r="E152" s="423" t="inlineStr">
        <is>
          <t>un</t>
        </is>
      </c>
      <c r="F152" s="424" t="n">
        <v>137.9</v>
      </c>
      <c r="G152" s="426" t="n">
        <v>137</v>
      </c>
      <c r="H152" s="423" t="inlineStr">
        <is>
          <t>un</t>
        </is>
      </c>
      <c r="I152" s="425" t="n">
        <v>9.800000000000001</v>
      </c>
      <c r="J152" s="438">
        <f>F152*I152</f>
        <v/>
      </c>
      <c r="K152" s="423" t="n">
        <v>2</v>
      </c>
      <c r="L152" s="422" t="inlineStr">
        <is>
          <t>NBR 5648 / SABESP</t>
        </is>
      </c>
      <c r="M152" s="422" t="inlineStr">
        <is>
          <t>Tigre/Amanco</t>
        </is>
      </c>
    </row>
    <row r="153" hidden="1" ht="15" customHeight="1" s="290">
      <c r="A153" s="444" t="inlineStr">
        <is>
          <t>JOAO CARLOS</t>
        </is>
      </c>
      <c r="B153" s="445" t="inlineStr">
        <is>
          <t>ESGOTO</t>
        </is>
      </c>
      <c r="C153" s="445" t="inlineStr">
        <is>
          <t>CONEXÃO</t>
        </is>
      </c>
      <c r="D153" s="444" t="inlineStr">
        <is>
          <t>Anel borracha DN100 JE</t>
        </is>
      </c>
      <c r="E153" s="445" t="inlineStr">
        <is>
          <t>un</t>
        </is>
      </c>
      <c r="F153" s="446" t="n">
        <v>292</v>
      </c>
      <c r="G153" s="447" t="n">
        <v>292</v>
      </c>
      <c r="H153" s="445" t="inlineStr">
        <is>
          <t>un</t>
        </is>
      </c>
      <c r="I153" s="448" t="n">
        <v>2.8</v>
      </c>
      <c r="J153" s="449">
        <f>F153*I153</f>
        <v/>
      </c>
      <c r="K153" s="445" t="n">
        <v>2</v>
      </c>
      <c r="L153" s="444" t="inlineStr">
        <is>
          <t>NBR 5648 / SABESP</t>
        </is>
      </c>
      <c r="M153" s="444" t="inlineStr">
        <is>
          <t>Tigre/Amanco</t>
        </is>
      </c>
    </row>
    <row r="154" ht="15" customHeight="1" s="290">
      <c r="A154" s="422" t="inlineStr">
        <is>
          <t>JOAO CARLOS</t>
        </is>
      </c>
      <c r="B154" s="423" t="inlineStr">
        <is>
          <t>ESGOTO</t>
        </is>
      </c>
      <c r="C154" s="423" t="inlineStr">
        <is>
          <t>TUBO</t>
        </is>
      </c>
      <c r="D154" s="422" t="inlineStr">
        <is>
          <t>Tubo PVC DN150 (coletor esgoto)</t>
        </is>
      </c>
      <c r="E154" s="423" t="inlineStr">
        <is>
          <t>m</t>
        </is>
      </c>
      <c r="F154" s="424" t="n">
        <v>811</v>
      </c>
      <c r="G154" s="426" t="n">
        <v>136</v>
      </c>
      <c r="H154" s="423" t="inlineStr">
        <is>
          <t>barra 6m</t>
        </is>
      </c>
      <c r="I154" s="425" t="n">
        <v>68.40000000000001</v>
      </c>
      <c r="J154" s="438">
        <f>F154*I154</f>
        <v/>
      </c>
      <c r="K154" s="423" t="n">
        <v>3</v>
      </c>
      <c r="L154" s="422" t="inlineStr">
        <is>
          <t>NBR 7362 SN8</t>
        </is>
      </c>
      <c r="M154" s="422" t="inlineStr">
        <is>
          <t>Tigre/Amanco</t>
        </is>
      </c>
    </row>
    <row r="155" hidden="1" ht="15" customHeight="1" s="290">
      <c r="A155" s="444" t="inlineStr">
        <is>
          <t>JOAO CARLOS</t>
        </is>
      </c>
      <c r="B155" s="445" t="inlineStr">
        <is>
          <t>ESGOTO</t>
        </is>
      </c>
      <c r="C155" s="445" t="inlineStr">
        <is>
          <t>CONEXÃO</t>
        </is>
      </c>
      <c r="D155" s="444" t="inlineStr">
        <is>
          <t>Joelho 90° PVC JE DN150</t>
        </is>
      </c>
      <c r="E155" s="445" t="inlineStr">
        <is>
          <t>un</t>
        </is>
      </c>
      <c r="F155" s="446" t="n">
        <v>20.3</v>
      </c>
      <c r="G155" s="447" t="n">
        <v>20</v>
      </c>
      <c r="H155" s="445" t="inlineStr">
        <is>
          <t>un</t>
        </is>
      </c>
      <c r="I155" s="448" t="n">
        <v>13.8</v>
      </c>
      <c r="J155" s="449">
        <f>F155*I155</f>
        <v/>
      </c>
      <c r="K155" s="445" t="n">
        <v>2</v>
      </c>
      <c r="L155" s="444" t="inlineStr">
        <is>
          <t>NBR 5648 / SABESP</t>
        </is>
      </c>
      <c r="M155" s="444" t="inlineStr">
        <is>
          <t>Tigre/Amanco</t>
        </is>
      </c>
    </row>
    <row r="156" hidden="1" ht="15" customHeight="1" s="290">
      <c r="A156" s="422" t="inlineStr">
        <is>
          <t>JOAO CARLOS</t>
        </is>
      </c>
      <c r="B156" s="423" t="inlineStr">
        <is>
          <t>ESGOTO</t>
        </is>
      </c>
      <c r="C156" s="423" t="inlineStr">
        <is>
          <t>CONEXÃO</t>
        </is>
      </c>
      <c r="D156" s="422" t="inlineStr">
        <is>
          <t>Tê PVC JE DN150</t>
        </is>
      </c>
      <c r="E156" s="423" t="inlineStr">
        <is>
          <t>un</t>
        </is>
      </c>
      <c r="F156" s="424" t="n">
        <v>38.9</v>
      </c>
      <c r="G156" s="426" t="n">
        <v>38</v>
      </c>
      <c r="H156" s="423" t="inlineStr">
        <is>
          <t>un</t>
        </is>
      </c>
      <c r="I156" s="425" t="n">
        <v>15.4</v>
      </c>
      <c r="J156" s="438">
        <f>F156*I156</f>
        <v/>
      </c>
      <c r="K156" s="423" t="n">
        <v>2</v>
      </c>
      <c r="L156" s="422" t="inlineStr">
        <is>
          <t>NBR 5648 / SABESP</t>
        </is>
      </c>
      <c r="M156" s="422" t="inlineStr">
        <is>
          <t>Tigre/Amanco</t>
        </is>
      </c>
    </row>
    <row r="157" hidden="1" ht="15" customHeight="1" s="290">
      <c r="A157" s="444" t="inlineStr">
        <is>
          <t>JOAO CARLOS</t>
        </is>
      </c>
      <c r="B157" s="445" t="inlineStr">
        <is>
          <t>ESGOTO</t>
        </is>
      </c>
      <c r="C157" s="445" t="inlineStr">
        <is>
          <t>CONEXÃO</t>
        </is>
      </c>
      <c r="D157" s="444" t="inlineStr">
        <is>
          <t>Luva PVC JE DN150</t>
        </is>
      </c>
      <c r="E157" s="445" t="inlineStr">
        <is>
          <t>un</t>
        </is>
      </c>
      <c r="F157" s="446" t="n">
        <v>28.4</v>
      </c>
      <c r="G157" s="447" t="n">
        <v>28</v>
      </c>
      <c r="H157" s="445" t="inlineStr">
        <is>
          <t>un</t>
        </is>
      </c>
      <c r="I157" s="448" t="n">
        <v>6.8</v>
      </c>
      <c r="J157" s="449">
        <f>F157*I157</f>
        <v/>
      </c>
      <c r="K157" s="445" t="n">
        <v>2</v>
      </c>
      <c r="L157" s="444" t="inlineStr">
        <is>
          <t>NBR 5648 / SABESP</t>
        </is>
      </c>
      <c r="M157" s="444" t="inlineStr">
        <is>
          <t>Tigre/Amanco</t>
        </is>
      </c>
    </row>
    <row r="158" hidden="1" ht="15" customHeight="1" s="290">
      <c r="A158" s="422" t="inlineStr">
        <is>
          <t>JOAO CARLOS</t>
        </is>
      </c>
      <c r="B158" s="423" t="inlineStr">
        <is>
          <t>ESGOTO</t>
        </is>
      </c>
      <c r="C158" s="423" t="inlineStr">
        <is>
          <t>CONEXÃO</t>
        </is>
      </c>
      <c r="D158" s="422" t="inlineStr">
        <is>
          <t>Cap PVC JE DN150 (TIL)</t>
        </is>
      </c>
      <c r="E158" s="423" t="inlineStr">
        <is>
          <t>un</t>
        </is>
      </c>
      <c r="F158" s="424" t="n">
        <v>68.90000000000001</v>
      </c>
      <c r="G158" s="426" t="n">
        <v>68</v>
      </c>
      <c r="H158" s="423" t="inlineStr">
        <is>
          <t>un</t>
        </is>
      </c>
      <c r="I158" s="425" t="n">
        <v>14.2</v>
      </c>
      <c r="J158" s="438">
        <f>F158*I158</f>
        <v/>
      </c>
      <c r="K158" s="423" t="n">
        <v>2</v>
      </c>
      <c r="L158" s="422" t="inlineStr">
        <is>
          <t>NBR 5648 / SABESP</t>
        </is>
      </c>
      <c r="M158" s="422" t="inlineStr">
        <is>
          <t>Tigre/Amanco</t>
        </is>
      </c>
    </row>
    <row r="159" hidden="1" ht="15" customHeight="1" s="290">
      <c r="A159" s="444" t="inlineStr">
        <is>
          <t>JOAO CARLOS</t>
        </is>
      </c>
      <c r="B159" s="445" t="inlineStr">
        <is>
          <t>ESGOTO</t>
        </is>
      </c>
      <c r="C159" s="445" t="inlineStr">
        <is>
          <t>CONEXÃO</t>
        </is>
      </c>
      <c r="D159" s="444" t="inlineStr">
        <is>
          <t>Anel borracha DN150 JE</t>
        </is>
      </c>
      <c r="E159" s="445" t="inlineStr">
        <is>
          <t>un</t>
        </is>
      </c>
      <c r="F159" s="446" t="n">
        <v>146</v>
      </c>
      <c r="G159" s="447" t="n">
        <v>146</v>
      </c>
      <c r="H159" s="445" t="inlineStr">
        <is>
          <t>un</t>
        </is>
      </c>
      <c r="I159" s="448" t="n">
        <v>4.1</v>
      </c>
      <c r="J159" s="449">
        <f>F159*I159</f>
        <v/>
      </c>
      <c r="K159" s="445" t="n">
        <v>2</v>
      </c>
      <c r="L159" s="444" t="inlineStr">
        <is>
          <t>NBR 5648 / SABESP</t>
        </is>
      </c>
      <c r="M159" s="444" t="inlineStr">
        <is>
          <t>Tigre/Amanco</t>
        </is>
      </c>
    </row>
    <row r="160" hidden="1" ht="15" customHeight="1" s="290">
      <c r="A160" s="422" t="inlineStr">
        <is>
          <t>JOAO CARLOS</t>
        </is>
      </c>
      <c r="B160" s="423" t="inlineStr">
        <is>
          <t>ESGOTO</t>
        </is>
      </c>
      <c r="C160" s="423" t="inlineStr">
        <is>
          <t>PV/CAIXA</t>
        </is>
      </c>
      <c r="D160" s="422" t="inlineStr">
        <is>
          <t>PV concreto DN1200 (SABESP padrão)</t>
        </is>
      </c>
      <c r="E160" s="423" t="inlineStr">
        <is>
          <t>un</t>
        </is>
      </c>
      <c r="F160" s="424" t="n">
        <v>326</v>
      </c>
      <c r="G160" s="426" t="n">
        <v>326</v>
      </c>
      <c r="H160" s="423" t="inlineStr">
        <is>
          <t>un</t>
        </is>
      </c>
      <c r="I160" s="425" t="n">
        <v>3686</v>
      </c>
      <c r="J160" s="438">
        <f>F160*I160</f>
        <v/>
      </c>
      <c r="K160" s="423" t="n">
        <v>2</v>
      </c>
      <c r="L160" s="422" t="inlineStr">
        <is>
          <t>NBR 9794 DN1200 / SABESP</t>
        </is>
      </c>
      <c r="M160" s="422" t="inlineStr">
        <is>
          <t>Premold Santos</t>
        </is>
      </c>
    </row>
    <row r="161" hidden="1" ht="15" customHeight="1" s="290">
      <c r="A161" s="450" t="inlineStr">
        <is>
          <t>JOAO CARLOS</t>
        </is>
      </c>
      <c r="B161" s="451" t="inlineStr">
        <is>
          <t>ESGOTO</t>
        </is>
      </c>
      <c r="C161" s="451" t="inlineStr">
        <is>
          <t>PV/CAIXA</t>
        </is>
      </c>
      <c r="D161" s="450" t="inlineStr">
        <is>
          <t>PI plástico DN600 (caixa inspeção)</t>
        </is>
      </c>
      <c r="E161" s="451" t="inlineStr">
        <is>
          <t>un</t>
        </is>
      </c>
      <c r="F161" s="452" t="n">
        <v>100</v>
      </c>
      <c r="G161" s="453" t="n">
        <v>100</v>
      </c>
      <c r="H161" s="451" t="inlineStr">
        <is>
          <t>un</t>
        </is>
      </c>
      <c r="I161" s="454" t="n">
        <v>1412</v>
      </c>
      <c r="J161" s="455">
        <f>F161*I161</f>
        <v/>
      </c>
      <c r="K161" s="451" t="n">
        <v>2</v>
      </c>
      <c r="L161" s="450" t="inlineStr">
        <is>
          <t>NBR 9794 DN1200 / SABESP</t>
        </is>
      </c>
      <c r="M161" s="450" t="inlineStr">
        <is>
          <t>Premold Santos</t>
        </is>
      </c>
    </row>
    <row r="162" hidden="1" ht="15" customHeight="1" s="290">
      <c r="A162" s="422" t="inlineStr">
        <is>
          <t>JOAO CARLOS</t>
        </is>
      </c>
      <c r="B162" s="423" t="inlineStr">
        <is>
          <t>ESGOTO</t>
        </is>
      </c>
      <c r="C162" s="423" t="inlineStr">
        <is>
          <t>PV/CAIXA</t>
        </is>
      </c>
      <c r="D162" s="422" t="inlineStr">
        <is>
          <t>Caixa inspeção PP DN400</t>
        </is>
      </c>
      <c r="E162" s="423" t="inlineStr">
        <is>
          <t>un</t>
        </is>
      </c>
      <c r="F162" s="424" t="n">
        <v>75</v>
      </c>
      <c r="G162" s="426" t="n">
        <v>75</v>
      </c>
      <c r="H162" s="423" t="inlineStr">
        <is>
          <t>un</t>
        </is>
      </c>
      <c r="I162" s="425" t="n">
        <v>1034</v>
      </c>
      <c r="J162" s="438">
        <f>F162*I162</f>
        <v/>
      </c>
      <c r="K162" s="423" t="n">
        <v>2</v>
      </c>
      <c r="L162" s="422" t="inlineStr">
        <is>
          <t>NBR 9794 DN1200 / SABESP</t>
        </is>
      </c>
      <c r="M162" s="422" t="inlineStr">
        <is>
          <t>Premold Santos</t>
        </is>
      </c>
    </row>
    <row r="163" ht="15" customHeight="1" s="290">
      <c r="A163" s="456" t="inlineStr">
        <is>
          <t>JOAO CARLOS</t>
        </is>
      </c>
      <c r="B163" s="457" t="inlineStr">
        <is>
          <t>AGUA</t>
        </is>
      </c>
      <c r="C163" s="457" t="inlineStr">
        <is>
          <t>TUBO</t>
        </is>
      </c>
      <c r="D163" s="456" t="inlineStr">
        <is>
          <t>Tubo PEAD DN63 (coletor água)</t>
        </is>
      </c>
      <c r="E163" s="457" t="inlineStr">
        <is>
          <t>m</t>
        </is>
      </c>
      <c r="F163" s="458" t="n">
        <v>8143.1</v>
      </c>
      <c r="G163" s="459" t="n">
        <v>679</v>
      </c>
      <c r="H163" s="457" t="inlineStr">
        <is>
          <t>rolo 100m</t>
        </is>
      </c>
      <c r="I163" s="460" t="n">
        <v>85</v>
      </c>
      <c r="J163" s="461">
        <f>F163*I163</f>
        <v/>
      </c>
      <c r="K163" s="457" t="n">
        <v>4</v>
      </c>
      <c r="L163" s="456" t="inlineStr">
        <is>
          <t>NBR ISO 4427 PN10</t>
        </is>
      </c>
      <c r="M163" s="456" t="inlineStr">
        <is>
          <t>Plastubos/Fortlev</t>
        </is>
      </c>
    </row>
    <row r="164" hidden="1" ht="15" customHeight="1" s="290">
      <c r="A164" s="422" t="inlineStr">
        <is>
          <t>JOAO CARLOS</t>
        </is>
      </c>
      <c r="B164" s="423" t="inlineStr">
        <is>
          <t>AGUA</t>
        </is>
      </c>
      <c r="C164" s="423" t="inlineStr">
        <is>
          <t>CONEXÃO</t>
        </is>
      </c>
      <c r="D164" s="422" t="inlineStr">
        <is>
          <t>Sela eletrofusão DN63/DN25</t>
        </is>
      </c>
      <c r="E164" s="423" t="inlineStr">
        <is>
          <t>un</t>
        </is>
      </c>
      <c r="F164" s="424" t="n">
        <v>342</v>
      </c>
      <c r="G164" s="426" t="n">
        <v>342</v>
      </c>
      <c r="H164" s="423" t="inlineStr">
        <is>
          <t>un</t>
        </is>
      </c>
      <c r="I164" s="425" t="n">
        <v>660</v>
      </c>
      <c r="J164" s="438">
        <f>F164*I164</f>
        <v/>
      </c>
      <c r="K164" s="423" t="n">
        <v>2</v>
      </c>
      <c r="L164" s="422" t="inlineStr">
        <is>
          <t>NBR 5648 / SABESP</t>
        </is>
      </c>
      <c r="M164" s="422" t="inlineStr">
        <is>
          <t>Tigre/Amanco</t>
        </is>
      </c>
    </row>
    <row r="165" hidden="1" ht="15" customHeight="1" s="290">
      <c r="A165" s="444" t="inlineStr">
        <is>
          <t>JOAO CARLOS</t>
        </is>
      </c>
      <c r="B165" s="445" t="inlineStr">
        <is>
          <t>AGUA</t>
        </is>
      </c>
      <c r="C165" s="445" t="inlineStr">
        <is>
          <t>CONEXÃO</t>
        </is>
      </c>
      <c r="D165" s="444" t="inlineStr">
        <is>
          <t>Tê PEAD DN63</t>
        </is>
      </c>
      <c r="E165" s="445" t="inlineStr">
        <is>
          <t>un</t>
        </is>
      </c>
      <c r="F165" s="446" t="n">
        <v>228</v>
      </c>
      <c r="G165" s="447" t="n">
        <v>228</v>
      </c>
      <c r="H165" s="445" t="inlineStr">
        <is>
          <t>un</t>
        </is>
      </c>
      <c r="I165" s="448" t="n">
        <v>42.5</v>
      </c>
      <c r="J165" s="449">
        <f>F165*I165</f>
        <v/>
      </c>
      <c r="K165" s="445" t="n">
        <v>2</v>
      </c>
      <c r="L165" s="444" t="inlineStr">
        <is>
          <t>NBR 5648 / SABESP</t>
        </is>
      </c>
      <c r="M165" s="444" t="inlineStr">
        <is>
          <t>Tigre/Amanco</t>
        </is>
      </c>
    </row>
    <row r="166" hidden="1" ht="15" customHeight="1" s="290">
      <c r="A166" s="422" t="inlineStr">
        <is>
          <t>JOAO CARLOS</t>
        </is>
      </c>
      <c r="B166" s="423" t="inlineStr">
        <is>
          <t>AGUA</t>
        </is>
      </c>
      <c r="C166" s="423" t="inlineStr">
        <is>
          <t>CONEXÃO</t>
        </is>
      </c>
      <c r="D166" s="422" t="inlineStr">
        <is>
          <t>Curva 90° PEAD DN63</t>
        </is>
      </c>
      <c r="E166" s="423" t="inlineStr">
        <is>
          <t>un</t>
        </is>
      </c>
      <c r="F166" s="424" t="n">
        <v>529.3</v>
      </c>
      <c r="G166" s="426" t="n">
        <v>529</v>
      </c>
      <c r="H166" s="423" t="inlineStr">
        <is>
          <t>un</t>
        </is>
      </c>
      <c r="I166" s="425" t="n">
        <v>18.2</v>
      </c>
      <c r="J166" s="438">
        <f>F166*I166</f>
        <v/>
      </c>
      <c r="K166" s="423" t="n">
        <v>2</v>
      </c>
      <c r="L166" s="422" t="inlineStr">
        <is>
          <t>NBR 5648 / SABESP</t>
        </is>
      </c>
      <c r="M166" s="422" t="inlineStr">
        <is>
          <t>Tigre/Amanco</t>
        </is>
      </c>
    </row>
    <row r="167" hidden="1" ht="15" customHeight="1" s="290">
      <c r="A167" s="444" t="inlineStr">
        <is>
          <t>JOAO CARLOS</t>
        </is>
      </c>
      <c r="B167" s="445" t="inlineStr">
        <is>
          <t>AGUA</t>
        </is>
      </c>
      <c r="C167" s="445" t="inlineStr">
        <is>
          <t>CONEXÃO</t>
        </is>
      </c>
      <c r="D167" s="444" t="inlineStr">
        <is>
          <t>Curva 45° PEAD DN63</t>
        </is>
      </c>
      <c r="E167" s="445" t="inlineStr">
        <is>
          <t>un</t>
        </is>
      </c>
      <c r="F167" s="446" t="n">
        <v>260.6</v>
      </c>
      <c r="G167" s="447" t="n">
        <v>260</v>
      </c>
      <c r="H167" s="445" t="inlineStr">
        <is>
          <t>un</t>
        </is>
      </c>
      <c r="I167" s="448" t="n">
        <v>15.8</v>
      </c>
      <c r="J167" s="449">
        <f>F167*I167</f>
        <v/>
      </c>
      <c r="K167" s="445" t="n">
        <v>2</v>
      </c>
      <c r="L167" s="444" t="inlineStr">
        <is>
          <t>NBR 5648 / SABESP</t>
        </is>
      </c>
      <c r="M167" s="444" t="inlineStr">
        <is>
          <t>Tigre/Amanco</t>
        </is>
      </c>
    </row>
    <row r="168" hidden="1" ht="15" customHeight="1" s="290">
      <c r="A168" s="422" t="inlineStr">
        <is>
          <t>JOAO CARLOS</t>
        </is>
      </c>
      <c r="B168" s="423" t="inlineStr">
        <is>
          <t>AGUA</t>
        </is>
      </c>
      <c r="C168" s="423" t="inlineStr">
        <is>
          <t>CONEXÃO</t>
        </is>
      </c>
      <c r="D168" s="422" t="inlineStr">
        <is>
          <t>Luva união PEAD DN63</t>
        </is>
      </c>
      <c r="E168" s="423" t="inlineStr">
        <is>
          <t>un</t>
        </is>
      </c>
      <c r="F168" s="424" t="n">
        <v>407.2</v>
      </c>
      <c r="G168" s="426" t="n">
        <v>407</v>
      </c>
      <c r="H168" s="423" t="inlineStr">
        <is>
          <t>un</t>
        </is>
      </c>
      <c r="I168" s="425" t="n">
        <v>14.6</v>
      </c>
      <c r="J168" s="438">
        <f>F168*I168</f>
        <v/>
      </c>
      <c r="K168" s="423" t="n">
        <v>2</v>
      </c>
      <c r="L168" s="422" t="inlineStr">
        <is>
          <t>NBR 5648 / SABESP</t>
        </is>
      </c>
      <c r="M168" s="422" t="inlineStr">
        <is>
          <t>Tigre/Amanco</t>
        </is>
      </c>
    </row>
    <row r="169" hidden="1" ht="15" customHeight="1" s="290">
      <c r="A169" s="444" t="inlineStr">
        <is>
          <t>JOAO CARLOS</t>
        </is>
      </c>
      <c r="B169" s="445" t="inlineStr">
        <is>
          <t>AGUA</t>
        </is>
      </c>
      <c r="C169" s="445" t="inlineStr">
        <is>
          <t>CONEXÃO</t>
        </is>
      </c>
      <c r="D169" s="444" t="inlineStr">
        <is>
          <t>Tampão cego PEAD DN63</t>
        </is>
      </c>
      <c r="E169" s="445" t="inlineStr">
        <is>
          <t>un</t>
        </is>
      </c>
      <c r="F169" s="446" t="n">
        <v>97.7</v>
      </c>
      <c r="G169" s="447" t="n">
        <v>97</v>
      </c>
      <c r="H169" s="445" t="inlineStr">
        <is>
          <t>un</t>
        </is>
      </c>
      <c r="I169" s="448" t="n">
        <v>8.4</v>
      </c>
      <c r="J169" s="449">
        <f>F169*I169</f>
        <v/>
      </c>
      <c r="K169" s="445" t="n">
        <v>2</v>
      </c>
      <c r="L169" s="444" t="inlineStr">
        <is>
          <t>NBR 5648 / SABESP</t>
        </is>
      </c>
      <c r="M169" s="444" t="inlineStr">
        <is>
          <t>Tigre/Amanco</t>
        </is>
      </c>
    </row>
    <row r="170" hidden="1" ht="15" customHeight="1" s="290">
      <c r="A170" s="422" t="inlineStr">
        <is>
          <t>JOAO CARLOS</t>
        </is>
      </c>
      <c r="B170" s="423" t="inlineStr">
        <is>
          <t>AGUA</t>
        </is>
      </c>
      <c r="C170" s="423" t="inlineStr">
        <is>
          <t>CONEXÃO</t>
        </is>
      </c>
      <c r="D170" s="422" t="inlineStr">
        <is>
          <t>Cavalete + hidrômetro</t>
        </is>
      </c>
      <c r="E170" s="423" t="inlineStr">
        <is>
          <t>un</t>
        </is>
      </c>
      <c r="F170" s="424" t="n">
        <v>285</v>
      </c>
      <c r="G170" s="426" t="n">
        <v>285</v>
      </c>
      <c r="H170" s="423" t="inlineStr">
        <is>
          <t>un</t>
        </is>
      </c>
      <c r="I170" s="425" t="n">
        <v>490</v>
      </c>
      <c r="J170" s="438">
        <f>F170*I170</f>
        <v/>
      </c>
      <c r="K170" s="423" t="n">
        <v>2</v>
      </c>
      <c r="L170" s="422" t="inlineStr">
        <is>
          <t>NBR 5648 / SABESP</t>
        </is>
      </c>
      <c r="M170" s="422" t="inlineStr">
        <is>
          <t>Tigre/Amanco</t>
        </is>
      </c>
    </row>
    <row r="171" ht="15" customHeight="1" s="290">
      <c r="A171" s="456" t="inlineStr">
        <is>
          <t>JOAO CARLOS</t>
        </is>
      </c>
      <c r="B171" s="457" t="inlineStr">
        <is>
          <t>AGUA</t>
        </is>
      </c>
      <c r="C171" s="457" t="inlineStr">
        <is>
          <t>TUBO</t>
        </is>
      </c>
      <c r="D171" s="456" t="inlineStr">
        <is>
          <t>Tubo PEAD DN100 (coletor água)</t>
        </is>
      </c>
      <c r="E171" s="457" t="inlineStr">
        <is>
          <t>m</t>
        </is>
      </c>
      <c r="F171" s="458" t="n">
        <v>2569.6</v>
      </c>
      <c r="G171" s="459" t="n">
        <v>215</v>
      </c>
      <c r="H171" s="457" t="inlineStr">
        <is>
          <t>rolo 100m</t>
        </is>
      </c>
      <c r="I171" s="460" t="n">
        <v>101.8</v>
      </c>
      <c r="J171" s="461">
        <f>F171*I171</f>
        <v/>
      </c>
      <c r="K171" s="457" t="n">
        <v>4</v>
      </c>
      <c r="L171" s="456" t="inlineStr">
        <is>
          <t>NBR ISO 4427 PN10</t>
        </is>
      </c>
      <c r="M171" s="456" t="inlineStr">
        <is>
          <t>Plastubos/Fortlev</t>
        </is>
      </c>
    </row>
    <row r="172" hidden="1" ht="15" customHeight="1" s="290">
      <c r="A172" s="422" t="inlineStr">
        <is>
          <t>JOAO CARLOS</t>
        </is>
      </c>
      <c r="B172" s="423" t="inlineStr">
        <is>
          <t>AGUA</t>
        </is>
      </c>
      <c r="C172" s="423" t="inlineStr">
        <is>
          <t>CONEXÃO</t>
        </is>
      </c>
      <c r="D172" s="422" t="inlineStr">
        <is>
          <t>Sela eletrofusão DN110/DN25</t>
        </is>
      </c>
      <c r="E172" s="423" t="inlineStr">
        <is>
          <t>un</t>
        </is>
      </c>
      <c r="F172" s="424" t="n">
        <v>71.90000000000001</v>
      </c>
      <c r="G172" s="426" t="n">
        <v>71</v>
      </c>
      <c r="H172" s="423" t="inlineStr">
        <is>
          <t>un</t>
        </is>
      </c>
      <c r="I172" s="425" t="n">
        <v>890</v>
      </c>
      <c r="J172" s="438">
        <f>F172*I172</f>
        <v/>
      </c>
      <c r="K172" s="423" t="n">
        <v>2</v>
      </c>
      <c r="L172" s="422" t="inlineStr">
        <is>
          <t>NBR 5648 / SABESP</t>
        </is>
      </c>
      <c r="M172" s="422" t="inlineStr">
        <is>
          <t>Tigre/Amanco</t>
        </is>
      </c>
    </row>
    <row r="173" hidden="1" ht="15" customHeight="1" s="290">
      <c r="A173" s="444" t="inlineStr">
        <is>
          <t>JOAO CARLOS</t>
        </is>
      </c>
      <c r="B173" s="445" t="inlineStr">
        <is>
          <t>AGUA</t>
        </is>
      </c>
      <c r="C173" s="445" t="inlineStr">
        <is>
          <t>CONEXÃO</t>
        </is>
      </c>
      <c r="D173" s="444" t="inlineStr">
        <is>
          <t>Tê PEAD DN110</t>
        </is>
      </c>
      <c r="E173" s="445" t="inlineStr">
        <is>
          <t>un</t>
        </is>
      </c>
      <c r="F173" s="446" t="n">
        <v>46.3</v>
      </c>
      <c r="G173" s="447" t="n">
        <v>46</v>
      </c>
      <c r="H173" s="445" t="inlineStr">
        <is>
          <t>un</t>
        </is>
      </c>
      <c r="I173" s="448" t="n">
        <v>68</v>
      </c>
      <c r="J173" s="449">
        <f>F173*I173</f>
        <v/>
      </c>
      <c r="K173" s="445" t="n">
        <v>2</v>
      </c>
      <c r="L173" s="444" t="inlineStr">
        <is>
          <t>NBR 5648 / SABESP</t>
        </is>
      </c>
      <c r="M173" s="444" t="inlineStr">
        <is>
          <t>Tigre/Amanco</t>
        </is>
      </c>
    </row>
    <row r="174" hidden="1" ht="15" customHeight="1" s="290">
      <c r="A174" s="422" t="inlineStr">
        <is>
          <t>JOAO CARLOS</t>
        </is>
      </c>
      <c r="B174" s="423" t="inlineStr">
        <is>
          <t>AGUA</t>
        </is>
      </c>
      <c r="C174" s="423" t="inlineStr">
        <is>
          <t>CONEXÃO</t>
        </is>
      </c>
      <c r="D174" s="422" t="inlineStr">
        <is>
          <t>Curva 90° PEAD DN110</t>
        </is>
      </c>
      <c r="E174" s="423" t="inlineStr">
        <is>
          <t>un</t>
        </is>
      </c>
      <c r="F174" s="424" t="n">
        <v>107.9</v>
      </c>
      <c r="G174" s="426" t="n">
        <v>107</v>
      </c>
      <c r="H174" s="423" t="inlineStr">
        <is>
          <t>un</t>
        </is>
      </c>
      <c r="I174" s="425" t="n">
        <v>28.6</v>
      </c>
      <c r="J174" s="438">
        <f>F174*I174</f>
        <v/>
      </c>
      <c r="K174" s="423" t="n">
        <v>2</v>
      </c>
      <c r="L174" s="422" t="inlineStr">
        <is>
          <t>NBR 5648 / SABESP</t>
        </is>
      </c>
      <c r="M174" s="422" t="inlineStr">
        <is>
          <t>Tigre/Amanco</t>
        </is>
      </c>
    </row>
    <row r="175" hidden="1" ht="15" customHeight="1" s="290">
      <c r="A175" s="444" t="inlineStr">
        <is>
          <t>JOAO CARLOS</t>
        </is>
      </c>
      <c r="B175" s="445" t="inlineStr">
        <is>
          <t>AGUA</t>
        </is>
      </c>
      <c r="C175" s="445" t="inlineStr">
        <is>
          <t>CONEXÃO</t>
        </is>
      </c>
      <c r="D175" s="444" t="inlineStr">
        <is>
          <t>Curva 45° PEAD DN110</t>
        </is>
      </c>
      <c r="E175" s="445" t="inlineStr">
        <is>
          <t>un</t>
        </is>
      </c>
      <c r="F175" s="446" t="n">
        <v>54</v>
      </c>
      <c r="G175" s="447" t="n">
        <v>54</v>
      </c>
      <c r="H175" s="445" t="inlineStr">
        <is>
          <t>un</t>
        </is>
      </c>
      <c r="I175" s="448" t="n">
        <v>24.4</v>
      </c>
      <c r="J175" s="449">
        <f>F175*I175</f>
        <v/>
      </c>
      <c r="K175" s="445" t="n">
        <v>2</v>
      </c>
      <c r="L175" s="444" t="inlineStr">
        <is>
          <t>NBR 5648 / SABESP</t>
        </is>
      </c>
      <c r="M175" s="444" t="inlineStr">
        <is>
          <t>Tigre/Amanco</t>
        </is>
      </c>
    </row>
    <row r="176" hidden="1" ht="15" customHeight="1" s="290">
      <c r="A176" s="422" t="inlineStr">
        <is>
          <t>JOAO CARLOS</t>
        </is>
      </c>
      <c r="B176" s="423" t="inlineStr">
        <is>
          <t>AGUA</t>
        </is>
      </c>
      <c r="C176" s="423" t="inlineStr">
        <is>
          <t>CONEXÃO</t>
        </is>
      </c>
      <c r="D176" s="422" t="inlineStr">
        <is>
          <t>Redução PEAD DN110x63</t>
        </is>
      </c>
      <c r="E176" s="423" t="inlineStr">
        <is>
          <t>un</t>
        </is>
      </c>
      <c r="F176" s="424" t="n">
        <v>38.5</v>
      </c>
      <c r="G176" s="426" t="n">
        <v>38</v>
      </c>
      <c r="H176" s="423" t="inlineStr">
        <is>
          <t>un</t>
        </is>
      </c>
      <c r="I176" s="425" t="n">
        <v>22.5</v>
      </c>
      <c r="J176" s="438">
        <f>F176*I176</f>
        <v/>
      </c>
      <c r="K176" s="423" t="n">
        <v>2</v>
      </c>
      <c r="L176" s="422" t="inlineStr">
        <is>
          <t>NBR 5648 / SABESP</t>
        </is>
      </c>
      <c r="M176" s="422" t="inlineStr">
        <is>
          <t>Tigre/Amanco</t>
        </is>
      </c>
    </row>
    <row r="177" hidden="1" ht="15" customHeight="1" s="290">
      <c r="A177" s="444" t="inlineStr">
        <is>
          <t>JOAO CARLOS</t>
        </is>
      </c>
      <c r="B177" s="445" t="inlineStr">
        <is>
          <t>AGUA</t>
        </is>
      </c>
      <c r="C177" s="445" t="inlineStr">
        <is>
          <t>CONEXÃO</t>
        </is>
      </c>
      <c r="D177" s="444" t="inlineStr">
        <is>
          <t>Luva união PEAD DN110</t>
        </is>
      </c>
      <c r="E177" s="445" t="inlineStr">
        <is>
          <t>un</t>
        </is>
      </c>
      <c r="F177" s="446" t="n">
        <v>89.90000000000001</v>
      </c>
      <c r="G177" s="447" t="n">
        <v>89</v>
      </c>
      <c r="H177" s="445" t="inlineStr">
        <is>
          <t>un</t>
        </is>
      </c>
      <c r="I177" s="448" t="n">
        <v>22.8</v>
      </c>
      <c r="J177" s="449">
        <f>F177*I177</f>
        <v/>
      </c>
      <c r="K177" s="445" t="n">
        <v>2</v>
      </c>
      <c r="L177" s="444" t="inlineStr">
        <is>
          <t>NBR 5648 / SABESP</t>
        </is>
      </c>
      <c r="M177" s="444" t="inlineStr">
        <is>
          <t>Tigre/Amanco</t>
        </is>
      </c>
    </row>
    <row r="178" hidden="1" ht="15" customHeight="1" s="290">
      <c r="A178" s="422" t="inlineStr">
        <is>
          <t>JOAO CARLOS</t>
        </is>
      </c>
      <c r="B178" s="423" t="inlineStr">
        <is>
          <t>AGUA</t>
        </is>
      </c>
      <c r="C178" s="423" t="inlineStr">
        <is>
          <t>CONEXÃO</t>
        </is>
      </c>
      <c r="D178" s="422" t="inlineStr">
        <is>
          <t>Tampão cego PEAD DN110</t>
        </is>
      </c>
      <c r="E178" s="423" t="inlineStr">
        <is>
          <t>un</t>
        </is>
      </c>
      <c r="F178" s="424" t="n">
        <v>20.6</v>
      </c>
      <c r="G178" s="426" t="n">
        <v>20</v>
      </c>
      <c r="H178" s="423" t="inlineStr">
        <is>
          <t>un</t>
        </is>
      </c>
      <c r="I178" s="425" t="n">
        <v>12.6</v>
      </c>
      <c r="J178" s="438">
        <f>F178*I178</f>
        <v/>
      </c>
      <c r="K178" s="423" t="n">
        <v>2</v>
      </c>
      <c r="L178" s="422" t="inlineStr">
        <is>
          <t>NBR 5648 / SABESP</t>
        </is>
      </c>
      <c r="M178" s="422" t="inlineStr">
        <is>
          <t>Tigre/Amanco</t>
        </is>
      </c>
    </row>
    <row r="179" hidden="1" ht="15" customHeight="1" s="290">
      <c r="A179" s="462" t="inlineStr">
        <is>
          <t>TOTAL COMPRAS</t>
        </is>
      </c>
      <c r="J179" s="463">
        <f>SUM(J4:J178)</f>
        <v/>
      </c>
    </row>
    <row r="181" ht="15" customHeight="1" s="290">
      <c r="A181" s="464" t="inlineStr">
        <is>
          <t>SUBTOTAIS POR CATEGORIA</t>
        </is>
      </c>
    </row>
    <row r="182" ht="15" customHeight="1" s="290">
      <c r="A182" s="422" t="inlineStr">
        <is>
          <t>TUBO</t>
        </is>
      </c>
      <c r="F182" s="424" t="n">
        <v>106763</v>
      </c>
      <c r="J182" s="425" t="n">
        <v>7541630.17</v>
      </c>
    </row>
    <row r="183" ht="15" customHeight="1" s="290">
      <c r="A183" s="422" t="inlineStr">
        <is>
          <t>CONEXÃO</t>
        </is>
      </c>
      <c r="F183" s="424" t="n">
        <v>33011.5</v>
      </c>
      <c r="J183" s="425" t="n">
        <v>2219920.21</v>
      </c>
    </row>
    <row r="184" ht="15" customHeight="1" s="290">
      <c r="A184" s="422" t="inlineStr">
        <is>
          <t>PV/CAIXA</t>
        </is>
      </c>
      <c r="F184" s="424" t="n">
        <v>12617</v>
      </c>
      <c r="J184" s="425" t="n">
        <v>35751376</v>
      </c>
    </row>
  </sheetData>
  <autoFilter ref="A3:M179">
    <filterColumn colId="2" hiddenButton="0" showButton="1">
      <filters>
        <filter val="TUBO"/>
      </filters>
    </filterColumn>
  </autoFilter>
  <mergeCells count="1"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9.xml><?xml version="1.0" encoding="utf-8"?>
<worksheet xmlns="http://schemas.openxmlformats.org/spreadsheetml/2006/main">
  <sheetPr filterMode="0">
    <tabColor rgb="FF8E44AD"/>
    <outlinePr summaryBelow="1" summaryRight="1"/>
    <pageSetUpPr fitToPage="0"/>
  </sheetPr>
  <dimension ref="A1:T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2"/>
    </sheetView>
  </sheetViews>
  <sheetFormatPr baseColWidth="8" defaultColWidth="8.71484375" defaultRowHeight="15" zeroHeight="0" outlineLevelRow="0"/>
  <cols>
    <col width="6.71" customWidth="1" style="289" min="1" max="1"/>
    <col width="20.71" customWidth="1" style="289" min="2" max="2"/>
    <col width="18.71" customWidth="1" style="289" min="3" max="3"/>
    <col width="10.71" customWidth="1" style="289" min="4" max="4"/>
    <col width="9.710000000000001" customWidth="1" style="289" min="7" max="7"/>
    <col width="6.71" customWidth="1" style="289" min="8" max="8"/>
    <col width="10.71" customWidth="1" style="289" min="9" max="10"/>
    <col width="14.71" customWidth="1" style="289" min="11" max="11"/>
    <col width="12.71" customWidth="1" style="289" min="15" max="15"/>
    <col width="14.71" customWidth="1" style="289" min="18" max="18"/>
    <col width="12.71" customWidth="1" style="289" min="19" max="19"/>
    <col width="16.71" customWidth="1" style="289" min="20" max="20"/>
  </cols>
  <sheetData>
    <row r="1" ht="15.75" customHeight="1" s="290">
      <c r="A1" s="432" t="inlineStr">
        <is>
          <t>NOVOS NÚCLEOS (N07-N12) — ESTIMATIVA DE MATERIAL SEM PROJETO EXECUTIVO | Fator: 2.2m/ligação</t>
        </is>
      </c>
      <c r="B1" s="433" t="n"/>
      <c r="C1" s="433" t="n"/>
      <c r="D1" s="433" t="n"/>
      <c r="E1" s="433" t="n"/>
      <c r="F1" s="433" t="n"/>
      <c r="G1" s="433" t="n"/>
      <c r="H1" s="433" t="n"/>
      <c r="I1" s="433" t="n"/>
      <c r="J1" s="433" t="n"/>
      <c r="K1" s="433" t="n"/>
      <c r="L1" s="433" t="n"/>
      <c r="M1" s="433" t="n"/>
      <c r="N1" s="433" t="n"/>
      <c r="O1" s="433" t="n"/>
      <c r="P1" s="433" t="n"/>
      <c r="Q1" s="433" t="n"/>
      <c r="R1" s="433" t="n"/>
      <c r="S1" s="433" t="n"/>
      <c r="T1" s="434" t="n"/>
    </row>
    <row r="2" ht="15" customHeight="1" s="290">
      <c r="A2" s="465" t="inlineStr">
        <is>
          <t>⚠️  Sem projeto executivo — quantitativos estimados por fator de ligação (SABESP SLNR padrão). Revisar quando projeto chegar.</t>
        </is>
      </c>
      <c r="B2" s="466" t="n"/>
      <c r="C2" s="466" t="n"/>
      <c r="D2" s="466" t="n"/>
      <c r="E2" s="466" t="n"/>
      <c r="F2" s="466" t="n"/>
      <c r="G2" s="466" t="n"/>
      <c r="H2" s="466" t="n"/>
      <c r="I2" s="466" t="n"/>
      <c r="J2" s="466" t="n"/>
      <c r="K2" s="466" t="n"/>
      <c r="L2" s="466" t="n"/>
      <c r="M2" s="466" t="n"/>
      <c r="N2" s="466" t="n"/>
      <c r="O2" s="466" t="n"/>
      <c r="P2" s="466" t="n"/>
      <c r="Q2" s="466" t="n"/>
      <c r="R2" s="466" t="n"/>
      <c r="S2" s="466" t="n"/>
      <c r="T2" s="467" t="n"/>
    </row>
    <row r="4" ht="22.5" customHeight="1" s="290">
      <c r="A4" s="468" t="inlineStr">
        <is>
          <t>TAG</t>
        </is>
      </c>
      <c r="B4" s="468" t="inlineStr">
        <is>
          <t>NÚCLEO</t>
        </is>
      </c>
      <c r="C4" s="468" t="inlineStr">
        <is>
          <t>SETOR</t>
        </is>
      </c>
      <c r="D4" s="468" t="inlineStr">
        <is>
          <t>LIG ÁGUA</t>
        </is>
      </c>
      <c r="E4" s="468" t="inlineStr">
        <is>
          <t>LIG ESG</t>
        </is>
      </c>
      <c r="F4" s="468" t="inlineStr">
        <is>
          <t>LIG TOTAL</t>
        </is>
      </c>
      <c r="G4" s="468" t="inlineStr">
        <is>
          <t>INÍCIO</t>
        </is>
      </c>
      <c r="H4" s="468" t="inlineStr">
        <is>
          <t>EQ</t>
        </is>
      </c>
      <c r="I4" s="468" t="inlineStr">
        <is>
          <t>ESG m est.</t>
        </is>
      </c>
      <c r="J4" s="468" t="inlineStr">
        <is>
          <t>AGU m est.</t>
        </is>
      </c>
      <c r="K4" s="468" t="inlineStr">
        <is>
          <t>Tubo PVC DN100 m</t>
        </is>
      </c>
      <c r="L4" s="468" t="inlineStr">
        <is>
          <t>Tubo PVC DN150 m</t>
        </is>
      </c>
      <c r="M4" s="468" t="inlineStr">
        <is>
          <t>Tubo PEAD DN63 m</t>
        </is>
      </c>
      <c r="N4" s="468" t="inlineStr">
        <is>
          <t>Tubo PEAD DN110 m</t>
        </is>
      </c>
      <c r="O4" s="468" t="inlineStr">
        <is>
          <t>PV concreto un</t>
        </is>
      </c>
      <c r="P4" s="468" t="inlineStr">
        <is>
          <t>PI plástico un</t>
        </is>
      </c>
      <c r="Q4" s="468" t="inlineStr">
        <is>
          <t>Cx inspeção un</t>
        </is>
      </c>
      <c r="R4" s="468" t="inlineStr">
        <is>
          <t>Sela eletrofus.</t>
        </is>
      </c>
      <c r="S4" s="468" t="inlineStr">
        <is>
          <t>Cavaletes/HM</t>
        </is>
      </c>
      <c r="T4" s="468" t="inlineStr">
        <is>
          <t>Custo Est. R$</t>
        </is>
      </c>
    </row>
    <row r="5" ht="15" customHeight="1" s="290">
      <c r="A5" s="423" t="inlineStr">
        <is>
          <t>N07</t>
        </is>
      </c>
      <c r="B5" s="422" t="inlineStr">
        <is>
          <t>ZONA NOROESTE</t>
        </is>
      </c>
      <c r="C5" s="422" t="inlineStr">
        <is>
          <t>ST-NOROESTE</t>
        </is>
      </c>
      <c r="D5" s="426" t="n">
        <v>883</v>
      </c>
      <c r="E5" s="426" t="n">
        <v>2113</v>
      </c>
      <c r="F5" s="469">
        <f>D5+E5</f>
        <v/>
      </c>
      <c r="G5" s="423" t="inlineStr">
        <is>
          <t>Abr/26</t>
        </is>
      </c>
      <c r="H5" s="426" t="n">
        <v>10</v>
      </c>
      <c r="I5" s="424" t="n">
        <v>4649</v>
      </c>
      <c r="J5" s="424" t="n">
        <v>1943</v>
      </c>
      <c r="K5" s="424" t="n">
        <v>3254</v>
      </c>
      <c r="L5" s="424" t="n">
        <v>1395</v>
      </c>
      <c r="M5" s="424" t="n">
        <v>1399</v>
      </c>
      <c r="N5" s="424" t="n">
        <v>544</v>
      </c>
      <c r="O5" s="426" t="n">
        <v>121</v>
      </c>
      <c r="P5" s="426" t="n">
        <v>37</v>
      </c>
      <c r="Q5" s="426" t="n">
        <v>28</v>
      </c>
      <c r="R5" s="426" t="n">
        <v>1060</v>
      </c>
      <c r="S5" s="426" t="n">
        <v>883</v>
      </c>
      <c r="T5" s="425" t="n">
        <v>2726360</v>
      </c>
    </row>
    <row r="6" ht="15" customHeight="1" s="290">
      <c r="A6" s="417" t="inlineStr">
        <is>
          <t>N07</t>
        </is>
      </c>
      <c r="B6" s="416" t="inlineStr">
        <is>
          <t>Vila Alemoa</t>
        </is>
      </c>
      <c r="C6" s="416" t="inlineStr">
        <is>
          <t>Noroeste</t>
        </is>
      </c>
      <c r="D6" s="421" t="n">
        <v>461</v>
      </c>
      <c r="E6" s="421" t="n">
        <v>946</v>
      </c>
      <c r="F6" s="470">
        <f>D6+E6</f>
        <v/>
      </c>
      <c r="G6" s="417" t="inlineStr">
        <is>
          <t>Abr/26</t>
        </is>
      </c>
      <c r="H6" s="421" t="n">
        <v>5</v>
      </c>
      <c r="I6" s="418" t="n">
        <v>2081</v>
      </c>
      <c r="J6" s="418" t="n">
        <v>1014</v>
      </c>
      <c r="K6" s="418" t="n">
        <v>1457</v>
      </c>
      <c r="L6" s="418" t="n">
        <v>624</v>
      </c>
      <c r="M6" s="418" t="n">
        <v>730</v>
      </c>
      <c r="N6" s="418" t="n">
        <v>284</v>
      </c>
      <c r="O6" s="421" t="n">
        <v>54</v>
      </c>
      <c r="P6" s="421" t="n">
        <v>17</v>
      </c>
      <c r="Q6" s="421" t="n">
        <v>12</v>
      </c>
      <c r="R6" s="421" t="n">
        <v>553</v>
      </c>
      <c r="S6" s="421" t="n">
        <v>461</v>
      </c>
      <c r="T6" s="420" t="n">
        <v>1280370</v>
      </c>
    </row>
    <row r="7" ht="15" customHeight="1" s="290">
      <c r="A7" s="423" t="inlineStr">
        <is>
          <t>N07</t>
        </is>
      </c>
      <c r="B7" s="422" t="inlineStr">
        <is>
          <t>Ilheu Baixo</t>
        </is>
      </c>
      <c r="C7" s="422" t="inlineStr">
        <is>
          <t>Noroeste</t>
        </is>
      </c>
      <c r="D7" s="426" t="n">
        <v>73</v>
      </c>
      <c r="E7" s="426" t="n">
        <v>603</v>
      </c>
      <c r="F7" s="469">
        <f>D7+E7</f>
        <v/>
      </c>
      <c r="G7" s="423" t="inlineStr">
        <is>
          <t>Abr/26</t>
        </is>
      </c>
      <c r="H7" s="426" t="n">
        <v>2</v>
      </c>
      <c r="I7" s="424" t="n">
        <v>1327</v>
      </c>
      <c r="J7" s="424" t="n">
        <v>161</v>
      </c>
      <c r="K7" s="424" t="n">
        <v>929</v>
      </c>
      <c r="L7" s="424" t="n">
        <v>398</v>
      </c>
      <c r="M7" s="424" t="n">
        <v>116</v>
      </c>
      <c r="N7" s="424" t="n">
        <v>45</v>
      </c>
      <c r="O7" s="426" t="n">
        <v>34</v>
      </c>
      <c r="P7" s="426" t="n">
        <v>11</v>
      </c>
      <c r="Q7" s="426" t="n">
        <v>8</v>
      </c>
      <c r="R7" s="426" t="n">
        <v>88</v>
      </c>
      <c r="S7" s="426" t="n">
        <v>73</v>
      </c>
      <c r="T7" s="425" t="n">
        <v>615160</v>
      </c>
    </row>
    <row r="8" ht="15" customHeight="1" s="290">
      <c r="A8" s="417" t="inlineStr">
        <is>
          <t>N07</t>
        </is>
      </c>
      <c r="B8" s="416" t="inlineStr">
        <is>
          <t>NSRA Fatima</t>
        </is>
      </c>
      <c r="C8" s="416" t="inlineStr">
        <is>
          <t>Noroeste</t>
        </is>
      </c>
      <c r="D8" s="421" t="n">
        <v>91</v>
      </c>
      <c r="E8" s="421" t="n">
        <v>170</v>
      </c>
      <c r="F8" s="470">
        <f>D8+E8</f>
        <v/>
      </c>
      <c r="G8" s="417" t="inlineStr">
        <is>
          <t>Abr/26</t>
        </is>
      </c>
      <c r="H8" s="421" t="n">
        <v>1</v>
      </c>
      <c r="I8" s="418" t="n">
        <v>374</v>
      </c>
      <c r="J8" s="418" t="n">
        <v>200</v>
      </c>
      <c r="K8" s="418" t="n">
        <v>262</v>
      </c>
      <c r="L8" s="418" t="n">
        <v>112</v>
      </c>
      <c r="M8" s="418" t="n">
        <v>144</v>
      </c>
      <c r="N8" s="418" t="n">
        <v>56</v>
      </c>
      <c r="O8" s="421" t="n">
        <v>10</v>
      </c>
      <c r="P8" s="421" t="n">
        <v>3</v>
      </c>
      <c r="Q8" s="421" t="n">
        <v>2</v>
      </c>
      <c r="R8" s="421" t="n">
        <v>109</v>
      </c>
      <c r="S8" s="421" t="n">
        <v>91</v>
      </c>
      <c r="T8" s="420" t="n">
        <v>237510</v>
      </c>
    </row>
    <row r="9" ht="15" customHeight="1" s="290">
      <c r="A9" s="423" t="inlineStr">
        <is>
          <t>N07</t>
        </is>
      </c>
      <c r="B9" s="422" t="inlineStr">
        <is>
          <t>Vila Telma</t>
        </is>
      </c>
      <c r="C9" s="422" t="inlineStr">
        <is>
          <t>Noroeste</t>
        </is>
      </c>
      <c r="D9" s="426" t="n">
        <v>48</v>
      </c>
      <c r="E9" s="426" t="n">
        <v>143</v>
      </c>
      <c r="F9" s="469">
        <f>D9+E9</f>
        <v/>
      </c>
      <c r="G9" s="423" t="inlineStr">
        <is>
          <t>Abr/26</t>
        </is>
      </c>
      <c r="H9" s="426" t="n">
        <v>1</v>
      </c>
      <c r="I9" s="424" t="n">
        <v>315</v>
      </c>
      <c r="J9" s="424" t="n">
        <v>106</v>
      </c>
      <c r="K9" s="424" t="n">
        <v>220</v>
      </c>
      <c r="L9" s="424" t="n">
        <v>94</v>
      </c>
      <c r="M9" s="424" t="n">
        <v>76</v>
      </c>
      <c r="N9" s="424" t="n">
        <v>30</v>
      </c>
      <c r="O9" s="426" t="n">
        <v>8</v>
      </c>
      <c r="P9" s="426" t="n">
        <v>3</v>
      </c>
      <c r="Q9" s="426" t="n">
        <v>2</v>
      </c>
      <c r="R9" s="426" t="n">
        <v>58</v>
      </c>
      <c r="S9" s="426" t="n">
        <v>48</v>
      </c>
      <c r="T9" s="425" t="n">
        <v>173810</v>
      </c>
    </row>
    <row r="10" ht="15" customHeight="1" s="290">
      <c r="A10" s="417" t="inlineStr">
        <is>
          <t>N08</t>
        </is>
      </c>
      <c r="B10" s="416" t="inlineStr">
        <is>
          <t>VILA PROGRESSO</t>
        </is>
      </c>
      <c r="C10" s="416" t="inlineStr">
        <is>
          <t>ST-V.PROGRESSO</t>
        </is>
      </c>
      <c r="D10" s="421" t="n">
        <v>585</v>
      </c>
      <c r="E10" s="421" t="n">
        <v>1280</v>
      </c>
      <c r="F10" s="470">
        <f>D10+E10</f>
        <v/>
      </c>
      <c r="G10" s="417" t="inlineStr">
        <is>
          <t>Mai/26</t>
        </is>
      </c>
      <c r="H10" s="421" t="n">
        <v>10</v>
      </c>
      <c r="I10" s="418" t="n">
        <v>2816</v>
      </c>
      <c r="J10" s="418" t="n">
        <v>1287</v>
      </c>
      <c r="K10" s="418" t="n">
        <v>1971</v>
      </c>
      <c r="L10" s="418" t="n">
        <v>845</v>
      </c>
      <c r="M10" s="418" t="n">
        <v>927</v>
      </c>
      <c r="N10" s="418" t="n">
        <v>360</v>
      </c>
      <c r="O10" s="421" t="n">
        <v>73</v>
      </c>
      <c r="P10" s="421" t="n">
        <v>23</v>
      </c>
      <c r="Q10" s="421" t="n">
        <v>17</v>
      </c>
      <c r="R10" s="421" t="n">
        <v>702</v>
      </c>
      <c r="S10" s="421" t="n">
        <v>585</v>
      </c>
      <c r="T10" s="420" t="n">
        <v>1697150</v>
      </c>
    </row>
    <row r="11" ht="15" customHeight="1" s="290">
      <c r="A11" s="423" t="inlineStr">
        <is>
          <t>N08</t>
        </is>
      </c>
      <c r="B11" s="422" t="inlineStr">
        <is>
          <t>R Um N.Cintra</t>
        </is>
      </c>
      <c r="C11" s="422" t="inlineStr">
        <is>
          <t>V.Progresso</t>
        </is>
      </c>
      <c r="D11" s="426" t="n">
        <v>246</v>
      </c>
      <c r="E11" s="426" t="n">
        <v>450</v>
      </c>
      <c r="F11" s="469">
        <f>D11+E11</f>
        <v/>
      </c>
      <c r="G11" s="423" t="inlineStr">
        <is>
          <t>Mai/26</t>
        </is>
      </c>
      <c r="H11" s="426" t="n">
        <v>4</v>
      </c>
      <c r="I11" s="424" t="n">
        <v>990</v>
      </c>
      <c r="J11" s="424" t="n">
        <v>541</v>
      </c>
      <c r="K11" s="424" t="n">
        <v>693</v>
      </c>
      <c r="L11" s="424" t="n">
        <v>297</v>
      </c>
      <c r="M11" s="424" t="n">
        <v>390</v>
      </c>
      <c r="N11" s="424" t="n">
        <v>152</v>
      </c>
      <c r="O11" s="426" t="n">
        <v>26</v>
      </c>
      <c r="P11" s="426" t="n">
        <v>8</v>
      </c>
      <c r="Q11" s="426" t="n">
        <v>6</v>
      </c>
      <c r="R11" s="426" t="n">
        <v>295</v>
      </c>
      <c r="S11" s="426" t="n">
        <v>246</v>
      </c>
      <c r="T11" s="425" t="n">
        <v>633360</v>
      </c>
    </row>
    <row r="12" ht="15" customHeight="1" s="290">
      <c r="A12" s="417" t="inlineStr">
        <is>
          <t>N08</t>
        </is>
      </c>
      <c r="B12" s="416" t="inlineStr">
        <is>
          <t>V.Progresso</t>
        </is>
      </c>
      <c r="C12" s="416" t="inlineStr">
        <is>
          <t>V.Progresso</t>
        </is>
      </c>
      <c r="D12" s="421" t="n">
        <v>71</v>
      </c>
      <c r="E12" s="421" t="n">
        <v>537</v>
      </c>
      <c r="F12" s="470">
        <f>D12+E12</f>
        <v/>
      </c>
      <c r="G12" s="417" t="inlineStr">
        <is>
          <t>Mai/26</t>
        </is>
      </c>
      <c r="H12" s="421" t="n">
        <v>3</v>
      </c>
      <c r="I12" s="418" t="n">
        <v>1181</v>
      </c>
      <c r="J12" s="418" t="n">
        <v>156</v>
      </c>
      <c r="K12" s="418" t="n">
        <v>827</v>
      </c>
      <c r="L12" s="418" t="n">
        <v>354</v>
      </c>
      <c r="M12" s="418" t="n">
        <v>112</v>
      </c>
      <c r="N12" s="418" t="n">
        <v>44</v>
      </c>
      <c r="O12" s="421" t="n">
        <v>31</v>
      </c>
      <c r="P12" s="421" t="n">
        <v>9</v>
      </c>
      <c r="Q12" s="421" t="n">
        <v>7</v>
      </c>
      <c r="R12" s="421" t="n">
        <v>85</v>
      </c>
      <c r="S12" s="421" t="n">
        <v>71</v>
      </c>
      <c r="T12" s="420" t="n">
        <v>553280</v>
      </c>
    </row>
    <row r="13" ht="15" customHeight="1" s="290">
      <c r="A13" s="423" t="inlineStr">
        <is>
          <t>N08</t>
        </is>
      </c>
      <c r="B13" s="422" t="inlineStr">
        <is>
          <t>Encosta Saboo</t>
        </is>
      </c>
      <c r="C13" s="422" t="inlineStr">
        <is>
          <t>V.Progresso</t>
        </is>
      </c>
      <c r="D13" s="426" t="n">
        <v>140</v>
      </c>
      <c r="E13" s="426" t="n">
        <v>140</v>
      </c>
      <c r="F13" s="469">
        <f>D13+E13</f>
        <v/>
      </c>
      <c r="G13" s="423" t="inlineStr">
        <is>
          <t>Mai/26</t>
        </is>
      </c>
      <c r="H13" s="426" t="n">
        <v>2</v>
      </c>
      <c r="I13" s="424" t="n">
        <v>308</v>
      </c>
      <c r="J13" s="424" t="n">
        <v>308</v>
      </c>
      <c r="K13" s="424" t="n">
        <v>216</v>
      </c>
      <c r="L13" s="424" t="n">
        <v>92</v>
      </c>
      <c r="M13" s="424" t="n">
        <v>222</v>
      </c>
      <c r="N13" s="424" t="n">
        <v>86</v>
      </c>
      <c r="O13" s="426" t="n">
        <v>8</v>
      </c>
      <c r="P13" s="426" t="n">
        <v>2</v>
      </c>
      <c r="Q13" s="426" t="n">
        <v>2</v>
      </c>
      <c r="R13" s="426" t="n">
        <v>168</v>
      </c>
      <c r="S13" s="426" t="n">
        <v>140</v>
      </c>
      <c r="T13" s="425" t="n">
        <v>254800</v>
      </c>
    </row>
    <row r="14" ht="15" customHeight="1" s="290">
      <c r="A14" s="417" t="inlineStr">
        <is>
          <t>N09</t>
        </is>
      </c>
      <c r="B14" s="416" t="inlineStr">
        <is>
          <t>ZONA LESTE</t>
        </is>
      </c>
      <c r="C14" s="416" t="inlineStr">
        <is>
          <t>ST-Z.LESTE</t>
        </is>
      </c>
      <c r="D14" s="421" t="n">
        <v>480</v>
      </c>
      <c r="E14" s="421" t="n">
        <v>921</v>
      </c>
      <c r="F14" s="470">
        <f>D14+E14</f>
        <v/>
      </c>
      <c r="G14" s="417" t="inlineStr">
        <is>
          <t>Mai/26</t>
        </is>
      </c>
      <c r="H14" s="421" t="n">
        <v>10</v>
      </c>
      <c r="I14" s="418" t="n">
        <v>2026</v>
      </c>
      <c r="J14" s="418" t="n">
        <v>1056</v>
      </c>
      <c r="K14" s="418" t="n">
        <v>1418</v>
      </c>
      <c r="L14" s="418" t="n">
        <v>608</v>
      </c>
      <c r="M14" s="418" t="n">
        <v>760</v>
      </c>
      <c r="N14" s="418" t="n">
        <v>296</v>
      </c>
      <c r="O14" s="421" t="n">
        <v>53</v>
      </c>
      <c r="P14" s="421" t="n">
        <v>16</v>
      </c>
      <c r="Q14" s="421" t="n">
        <v>12</v>
      </c>
      <c r="R14" s="421" t="n">
        <v>576</v>
      </c>
      <c r="S14" s="421" t="n">
        <v>480</v>
      </c>
      <c r="T14" s="420" t="n">
        <v>1274910</v>
      </c>
    </row>
    <row r="15" ht="15" customHeight="1" s="290">
      <c r="A15" s="423" t="inlineStr">
        <is>
          <t>N10</t>
        </is>
      </c>
      <c r="B15" s="422" t="inlineStr">
        <is>
          <t>CONJUNTO</t>
        </is>
      </c>
      <c r="C15" s="422" t="inlineStr">
        <is>
          <t>ST-CONJUNTO</t>
        </is>
      </c>
      <c r="D15" s="426" t="n">
        <v>656</v>
      </c>
      <c r="E15" s="426" t="n">
        <v>1016</v>
      </c>
      <c r="F15" s="469">
        <f>D15+E15</f>
        <v/>
      </c>
      <c r="G15" s="423" t="inlineStr">
        <is>
          <t>Ago/26</t>
        </is>
      </c>
      <c r="H15" s="426" t="n">
        <v>10</v>
      </c>
      <c r="I15" s="424" t="n">
        <v>2235</v>
      </c>
      <c r="J15" s="424" t="n">
        <v>1443</v>
      </c>
      <c r="K15" s="424" t="n">
        <v>1565</v>
      </c>
      <c r="L15" s="424" t="n">
        <v>671</v>
      </c>
      <c r="M15" s="424" t="n">
        <v>1039</v>
      </c>
      <c r="N15" s="424" t="n">
        <v>404</v>
      </c>
      <c r="O15" s="426" t="n">
        <v>58</v>
      </c>
      <c r="P15" s="426" t="n">
        <v>18</v>
      </c>
      <c r="Q15" s="426" t="n">
        <v>13</v>
      </c>
      <c r="R15" s="426" t="n">
        <v>787</v>
      </c>
      <c r="S15" s="426" t="n">
        <v>656</v>
      </c>
      <c r="T15" s="425" t="n">
        <v>1521520</v>
      </c>
    </row>
    <row r="16" ht="15" customHeight="1" s="290">
      <c r="A16" s="417" t="inlineStr">
        <is>
          <t>N11</t>
        </is>
      </c>
      <c r="B16" s="416" t="inlineStr">
        <is>
          <t>ALAGADO/DIQUE</t>
        </is>
      </c>
      <c r="C16" s="416" t="inlineStr">
        <is>
          <t>ALAGADO</t>
        </is>
      </c>
      <c r="D16" s="421" t="n">
        <v>638</v>
      </c>
      <c r="E16" s="421" t="n">
        <v>1224</v>
      </c>
      <c r="F16" s="470">
        <f>D16+E16</f>
        <v/>
      </c>
      <c r="G16" s="417" t="inlineStr">
        <is>
          <t>Ago/26</t>
        </is>
      </c>
      <c r="H16" s="421" t="n">
        <v>10</v>
      </c>
      <c r="I16" s="418" t="n">
        <v>2693</v>
      </c>
      <c r="J16" s="418" t="n">
        <v>1404</v>
      </c>
      <c r="K16" s="418" t="n">
        <v>1885</v>
      </c>
      <c r="L16" s="418" t="n">
        <v>808</v>
      </c>
      <c r="M16" s="418" t="n">
        <v>1011</v>
      </c>
      <c r="N16" s="418" t="n">
        <v>393</v>
      </c>
      <c r="O16" s="421" t="n">
        <v>70</v>
      </c>
      <c r="P16" s="421" t="n">
        <v>22</v>
      </c>
      <c r="Q16" s="421" t="n">
        <v>16</v>
      </c>
      <c r="R16" s="421" t="n">
        <v>766</v>
      </c>
      <c r="S16" s="421" t="n">
        <v>638</v>
      </c>
      <c r="T16" s="420" t="n">
        <v>1694420</v>
      </c>
    </row>
    <row r="17" ht="15" customHeight="1" s="290">
      <c r="A17" s="423" t="inlineStr">
        <is>
          <t>N12</t>
        </is>
      </c>
      <c r="B17" s="422" t="inlineStr">
        <is>
          <t>MONTANHOSO</t>
        </is>
      </c>
      <c r="C17" s="422" t="inlineStr">
        <is>
          <t>MONTANHOSO</t>
        </is>
      </c>
      <c r="D17" s="426" t="n">
        <v>4367</v>
      </c>
      <c r="E17" s="426" t="n">
        <v>6144</v>
      </c>
      <c r="F17" s="469">
        <f>D17+E17</f>
        <v/>
      </c>
      <c r="G17" s="423" t="inlineStr">
        <is>
          <t>Ago/26</t>
        </is>
      </c>
      <c r="H17" s="426" t="n">
        <v>15</v>
      </c>
      <c r="I17" s="424" t="n">
        <v>13517</v>
      </c>
      <c r="J17" s="424" t="n">
        <v>9607</v>
      </c>
      <c r="K17" s="424" t="n">
        <v>9462</v>
      </c>
      <c r="L17" s="424" t="n">
        <v>4055</v>
      </c>
      <c r="M17" s="424" t="n">
        <v>6917</v>
      </c>
      <c r="N17" s="424" t="n">
        <v>2690</v>
      </c>
      <c r="O17" s="426" t="n">
        <v>351</v>
      </c>
      <c r="P17" s="426" t="n">
        <v>108</v>
      </c>
      <c r="Q17" s="426" t="n">
        <v>81</v>
      </c>
      <c r="R17" s="426" t="n">
        <v>5240</v>
      </c>
      <c r="S17" s="426" t="n">
        <v>4367</v>
      </c>
      <c r="T17" s="425" t="n">
        <v>9565010</v>
      </c>
    </row>
    <row r="18" ht="15" customHeight="1" s="290">
      <c r="A18" s="471" t="inlineStr">
        <is>
          <t>TOTAL N07-N12</t>
        </is>
      </c>
      <c r="D18" s="472">
        <f>SUMIF(A5:A17,"N*",D5:D17)</f>
        <v/>
      </c>
      <c r="E18" s="472">
        <f>SUMIF(A5:A17,"N*",E5:E17)</f>
        <v/>
      </c>
      <c r="F18" s="472">
        <f>SUMIF(A5:A17,"N*",F5:F17)</f>
        <v/>
      </c>
      <c r="G18" s="473">
        <f>SUM(I5:I17)</f>
        <v/>
      </c>
      <c r="H18" s="473">
        <f>SUM(J5:J17)</f>
        <v/>
      </c>
      <c r="I18" s="474">
        <f>SUM(K5:K17)</f>
        <v/>
      </c>
      <c r="J18" s="474">
        <f>SUM(L5:L17)</f>
        <v/>
      </c>
      <c r="K18" s="474">
        <f>SUM(M5:M17)</f>
        <v/>
      </c>
      <c r="L18" s="474">
        <f>SUM(N5:N17)</f>
        <v/>
      </c>
      <c r="M18" s="474">
        <f>SUM(O5:O17)</f>
        <v/>
      </c>
      <c r="N18" s="474">
        <f>SUM(P5:P17)</f>
        <v/>
      </c>
      <c r="O18" s="474">
        <f>SUM(Q5:Q17)</f>
        <v/>
      </c>
      <c r="P18" s="474">
        <f>SUM(R5:R17)</f>
        <v/>
      </c>
      <c r="Q18" s="474">
        <f>SUM(S5:S17)</f>
        <v/>
      </c>
      <c r="R18" s="474">
        <f>SUM(T5:T17)</f>
        <v/>
      </c>
    </row>
  </sheetData>
  <mergeCells count="2">
    <mergeCell ref="A1:T1"/>
    <mergeCell ref="A2:T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0.xml><?xml version="1.0" encoding="utf-8"?>
<worksheet xmlns="http://schemas.openxmlformats.org/spreadsheetml/2006/main">
  <sheetPr filterMode="0">
    <tabColor rgb="FFE67E22"/>
    <outlinePr summaryBelow="1" summaryRight="1"/>
    <pageSetUpPr fitToPage="0"/>
  </sheetPr>
  <dimension ref="A1:H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L15" activeCellId="0" sqref="L15"/>
    </sheetView>
  </sheetViews>
  <sheetFormatPr baseColWidth="8" defaultColWidth="8.71484375" defaultRowHeight="15" zeroHeight="0" outlineLevelRow="0"/>
  <cols>
    <col width="22" customWidth="1" style="289" min="1" max="1"/>
    <col width="5" customWidth="1" style="289" min="2" max="2"/>
    <col width="13" customWidth="1" style="289" min="3" max="3"/>
    <col width="12" customWidth="1" style="289" min="4" max="4"/>
    <col width="19.71" customWidth="1" style="289" min="5" max="5"/>
    <col width="8" customWidth="1" style="289" min="6" max="6"/>
    <col width="10.71" customWidth="1" style="289" min="7" max="7"/>
    <col width="20.71" customWidth="1" style="289" min="8" max="8"/>
  </cols>
  <sheetData>
    <row r="1" ht="15.75" customHeight="1" s="290">
      <c r="A1" s="407" t="inlineStr">
        <is>
          <t>RESUMO MATERIAIS — Linkado a MATERIAIS</t>
        </is>
      </c>
      <c r="B1" s="303" t="n"/>
      <c r="C1" s="303" t="n"/>
      <c r="D1" s="303" t="n"/>
      <c r="E1" s="303" t="n"/>
      <c r="F1" s="475" t="n"/>
    </row>
    <row r="2" ht="15" customHeight="1" s="290">
      <c r="A2" s="476" t="n"/>
    </row>
    <row r="3" ht="15" customHeight="1" s="290">
      <c r="A3" s="305" t="inlineStr">
        <is>
          <t>MATERIAL</t>
        </is>
      </c>
      <c r="B3" s="305" t="inlineStr">
        <is>
          <t>UN</t>
        </is>
      </c>
      <c r="C3" s="305" t="inlineStr">
        <is>
          <t>QTD TOTAL</t>
        </is>
      </c>
      <c r="D3" s="305" t="inlineStr">
        <is>
          <t>P.UNIT</t>
        </is>
      </c>
      <c r="E3" s="305" t="inlineStr">
        <is>
          <t>CUSTO TOTAL</t>
        </is>
      </c>
      <c r="F3" s="305" t="inlineStr">
        <is>
          <t>LEAD</t>
        </is>
      </c>
    </row>
    <row r="4" ht="15" customHeight="1" s="290">
      <c r="A4" s="306">
        <f>MATERIAIS!A23</f>
        <v/>
      </c>
      <c r="B4" s="321">
        <f>MATERIAIS!B5</f>
        <v/>
      </c>
      <c r="C4" s="376">
        <f>MATERIAIS!H23</f>
        <v/>
      </c>
      <c r="D4" s="377">
        <f>MATERIAIS!E5</f>
        <v/>
      </c>
      <c r="E4" s="378">
        <f>MATERIAIS!I23</f>
        <v/>
      </c>
      <c r="F4" s="321">
        <f>MATERIAIS!F5</f>
        <v/>
      </c>
      <c r="G4" s="435" t="n"/>
      <c r="H4" s="435" t="n"/>
    </row>
    <row r="5" ht="15" customHeight="1" s="290">
      <c r="A5" s="311">
        <f>MATERIAIS!A24</f>
        <v/>
      </c>
      <c r="B5" s="326">
        <f>MATERIAIS!B6</f>
        <v/>
      </c>
      <c r="C5" s="379">
        <f>MATERIAIS!H24</f>
        <v/>
      </c>
      <c r="D5" s="380">
        <f>MATERIAIS!E6</f>
        <v/>
      </c>
      <c r="E5" s="381">
        <f>MATERIAIS!I24</f>
        <v/>
      </c>
      <c r="F5" s="396">
        <f>MATERIAIS!F6</f>
        <v/>
      </c>
      <c r="G5" s="423" t="n"/>
      <c r="H5" s="422" t="n"/>
    </row>
    <row r="6" ht="15" customHeight="1" s="290">
      <c r="A6" s="306">
        <f>MATERIAIS!A25</f>
        <v/>
      </c>
      <c r="B6" s="321">
        <f>MATERIAIS!B7</f>
        <v/>
      </c>
      <c r="C6" s="376">
        <f>MATERIAIS!H25</f>
        <v/>
      </c>
      <c r="D6" s="377">
        <f>MATERIAIS!E7</f>
        <v/>
      </c>
      <c r="E6" s="378">
        <f>MATERIAIS!I25</f>
        <v/>
      </c>
      <c r="F6" s="395">
        <f>MATERIAIS!F7</f>
        <v/>
      </c>
      <c r="G6" s="445" t="n"/>
      <c r="H6" s="444" t="n"/>
    </row>
    <row r="7" ht="15" customHeight="1" s="290">
      <c r="A7" s="311">
        <f>MATERIAIS!A26</f>
        <v/>
      </c>
      <c r="B7" s="326">
        <f>MATERIAIS!B8</f>
        <v/>
      </c>
      <c r="C7" s="379">
        <f>MATERIAIS!H26</f>
        <v/>
      </c>
      <c r="D7" s="380">
        <f>MATERIAIS!E8</f>
        <v/>
      </c>
      <c r="E7" s="381">
        <f>MATERIAIS!I26</f>
        <v/>
      </c>
      <c r="F7" s="396">
        <f>MATERIAIS!F8</f>
        <v/>
      </c>
      <c r="G7" s="423" t="n"/>
      <c r="H7" s="422" t="n"/>
    </row>
    <row r="8" ht="15" customHeight="1" s="290">
      <c r="A8" s="306">
        <f>MATERIAIS!A27</f>
        <v/>
      </c>
      <c r="B8" s="321">
        <f>MATERIAIS!B9</f>
        <v/>
      </c>
      <c r="C8" s="376">
        <f>MATERIAIS!H27</f>
        <v/>
      </c>
      <c r="D8" s="377">
        <f>MATERIAIS!E9</f>
        <v/>
      </c>
      <c r="E8" s="378">
        <f>MATERIAIS!I27</f>
        <v/>
      </c>
      <c r="F8" s="395">
        <f>MATERIAIS!F9</f>
        <v/>
      </c>
      <c r="G8" s="445" t="n"/>
      <c r="H8" s="444" t="n"/>
    </row>
    <row r="9" ht="15" customHeight="1" s="290">
      <c r="A9" s="311">
        <f>MATERIAIS!A28</f>
        <v/>
      </c>
      <c r="B9" s="326">
        <f>MATERIAIS!B10</f>
        <v/>
      </c>
      <c r="C9" s="379">
        <f>MATERIAIS!H28</f>
        <v/>
      </c>
      <c r="D9" s="380">
        <f>MATERIAIS!E10</f>
        <v/>
      </c>
      <c r="E9" s="381">
        <f>MATERIAIS!I28</f>
        <v/>
      </c>
      <c r="F9" s="396">
        <f>MATERIAIS!F10</f>
        <v/>
      </c>
      <c r="G9" s="423" t="n"/>
      <c r="H9" s="422" t="n"/>
    </row>
    <row r="10" ht="15" customHeight="1" s="290">
      <c r="A10" s="306">
        <f>MATERIAIS!A29</f>
        <v/>
      </c>
      <c r="B10" s="321">
        <f>MATERIAIS!B11</f>
        <v/>
      </c>
      <c r="C10" s="376">
        <f>MATERIAIS!H29</f>
        <v/>
      </c>
      <c r="D10" s="377">
        <f>MATERIAIS!E11</f>
        <v/>
      </c>
      <c r="E10" s="378">
        <f>MATERIAIS!I29</f>
        <v/>
      </c>
      <c r="F10" s="395">
        <f>MATERIAIS!F11</f>
        <v/>
      </c>
      <c r="G10" s="445" t="n"/>
      <c r="H10" s="444" t="n"/>
    </row>
    <row r="11" ht="15" customHeight="1" s="290">
      <c r="A11" s="311">
        <f>MATERIAIS!A30</f>
        <v/>
      </c>
      <c r="B11" s="326">
        <f>MATERIAIS!B12</f>
        <v/>
      </c>
      <c r="C11" s="379">
        <f>MATERIAIS!H30</f>
        <v/>
      </c>
      <c r="D11" s="380">
        <f>MATERIAIS!E12</f>
        <v/>
      </c>
      <c r="E11" s="381">
        <f>MATERIAIS!I30</f>
        <v/>
      </c>
      <c r="F11" s="396">
        <f>MATERIAIS!F12</f>
        <v/>
      </c>
      <c r="G11" s="423" t="n"/>
      <c r="H11" s="422" t="n"/>
    </row>
    <row r="12" ht="15" customHeight="1" s="290">
      <c r="A12" s="306">
        <f>MATERIAIS!A31</f>
        <v/>
      </c>
      <c r="B12" s="321">
        <f>MATERIAIS!B13</f>
        <v/>
      </c>
      <c r="C12" s="376">
        <f>MATERIAIS!H31</f>
        <v/>
      </c>
      <c r="D12" s="377">
        <f>MATERIAIS!E13</f>
        <v/>
      </c>
      <c r="E12" s="378">
        <f>MATERIAIS!I31</f>
        <v/>
      </c>
      <c r="F12" s="395">
        <f>MATERIAIS!F13</f>
        <v/>
      </c>
      <c r="G12" s="445" t="n"/>
      <c r="H12" s="444" t="n"/>
    </row>
    <row r="13" ht="15" customHeight="1" s="290">
      <c r="A13" s="311">
        <f>MATERIAIS!A32</f>
        <v/>
      </c>
      <c r="B13" s="326">
        <f>MATERIAIS!B14</f>
        <v/>
      </c>
      <c r="C13" s="379">
        <f>MATERIAIS!H32</f>
        <v/>
      </c>
      <c r="D13" s="380">
        <f>MATERIAIS!E14</f>
        <v/>
      </c>
      <c r="E13" s="381">
        <f>MATERIAIS!I32</f>
        <v/>
      </c>
      <c r="F13" s="396">
        <f>MATERIAIS!F14</f>
        <v/>
      </c>
      <c r="G13" s="423" t="n"/>
      <c r="H13" s="422" t="n"/>
    </row>
    <row r="14" ht="15" customHeight="1" s="290">
      <c r="A14" s="306">
        <f>MATERIAIS!A33</f>
        <v/>
      </c>
      <c r="B14" s="321">
        <f>MATERIAIS!B15</f>
        <v/>
      </c>
      <c r="C14" s="376">
        <f>MATERIAIS!H33</f>
        <v/>
      </c>
      <c r="D14" s="377">
        <f>MATERIAIS!E15</f>
        <v/>
      </c>
      <c r="E14" s="378">
        <f>MATERIAIS!I33</f>
        <v/>
      </c>
      <c r="F14" s="395">
        <f>MATERIAIS!F15</f>
        <v/>
      </c>
      <c r="G14" s="445" t="n"/>
      <c r="H14" s="444" t="n"/>
    </row>
    <row r="15" ht="15" customHeight="1" s="290">
      <c r="A15" s="311">
        <f>MATERIAIS!A34</f>
        <v/>
      </c>
      <c r="B15" s="326">
        <f>MATERIAIS!B16</f>
        <v/>
      </c>
      <c r="C15" s="379">
        <f>MATERIAIS!H34</f>
        <v/>
      </c>
      <c r="D15" s="380">
        <f>MATERIAIS!E16</f>
        <v/>
      </c>
      <c r="E15" s="381">
        <f>MATERIAIS!I34</f>
        <v/>
      </c>
      <c r="F15" s="396">
        <f>MATERIAIS!F16</f>
        <v/>
      </c>
      <c r="G15" s="423" t="n"/>
      <c r="H15" s="422" t="n"/>
    </row>
    <row r="16" ht="15" customHeight="1" s="290">
      <c r="A16" s="306">
        <f>MATERIAIS!A35</f>
        <v/>
      </c>
      <c r="B16" s="321">
        <f>MATERIAIS!B17</f>
        <v/>
      </c>
      <c r="C16" s="376">
        <f>MATERIAIS!H35</f>
        <v/>
      </c>
      <c r="D16" s="377">
        <f>MATERIAIS!E17</f>
        <v/>
      </c>
      <c r="E16" s="378">
        <f>MATERIAIS!I35</f>
        <v/>
      </c>
      <c r="F16" s="395">
        <f>MATERIAIS!F17</f>
        <v/>
      </c>
      <c r="G16" s="445" t="n"/>
      <c r="H16" s="444" t="n"/>
    </row>
    <row r="17" ht="15" customHeight="1" s="290">
      <c r="A17" s="311">
        <f>MATERIAIS!A36</f>
        <v/>
      </c>
      <c r="B17" s="326">
        <f>MATERIAIS!B18</f>
        <v/>
      </c>
      <c r="C17" s="379">
        <f>MATERIAIS!H36</f>
        <v/>
      </c>
      <c r="D17" s="380">
        <f>MATERIAIS!E18</f>
        <v/>
      </c>
      <c r="E17" s="381">
        <f>MATERIAIS!I36</f>
        <v/>
      </c>
      <c r="F17" s="396">
        <f>MATERIAIS!F18</f>
        <v/>
      </c>
      <c r="G17" s="423" t="n"/>
      <c r="H17" s="422" t="n"/>
    </row>
    <row r="18" ht="15" customHeight="1" s="290">
      <c r="A18" s="316" t="inlineStr">
        <is>
          <t>TOTAL</t>
        </is>
      </c>
      <c r="B18" s="477" t="n"/>
      <c r="C18" s="478" t="n"/>
      <c r="D18" s="479" t="n"/>
      <c r="E18" s="391">
        <f>MATERIAIS!I37</f>
        <v/>
      </c>
      <c r="F18" s="415" t="n"/>
      <c r="G18" s="445" t="n"/>
      <c r="H18" s="444" t="n"/>
    </row>
    <row r="19" ht="15" customHeight="1" s="290">
      <c r="A19" s="423" t="n"/>
      <c r="B19" s="422" t="n"/>
      <c r="C19" s="423" t="n"/>
      <c r="D19" s="424" t="n"/>
      <c r="E19" s="425" t="n"/>
      <c r="F19" s="425" t="n"/>
      <c r="G19" s="423" t="n"/>
      <c r="H19" s="422" t="n"/>
    </row>
    <row r="20" ht="15" customHeight="1" s="290">
      <c r="A20" s="445" t="n"/>
      <c r="B20" s="444" t="n"/>
      <c r="C20" s="445" t="n"/>
      <c r="D20" s="446" t="n"/>
      <c r="E20" s="448" t="n"/>
      <c r="F20" s="448" t="n"/>
      <c r="G20" s="445" t="n"/>
      <c r="H20" s="444" t="n"/>
    </row>
    <row r="21" ht="15" customHeight="1" s="290">
      <c r="A21" s="423" t="n"/>
      <c r="B21" s="422" t="n"/>
      <c r="C21" s="423" t="n"/>
      <c r="D21" s="424" t="n"/>
      <c r="E21" s="425" t="n"/>
      <c r="F21" s="425" t="n"/>
      <c r="G21" s="423" t="n"/>
      <c r="H21" s="422" t="n"/>
    </row>
    <row r="22" ht="15" customHeight="1" s="290">
      <c r="A22" s="445" t="n"/>
      <c r="B22" s="444" t="n"/>
      <c r="C22" s="445" t="n"/>
      <c r="D22" s="446" t="n"/>
      <c r="E22" s="448" t="n"/>
      <c r="F22" s="448" t="n"/>
      <c r="G22" s="445" t="n"/>
      <c r="H22" s="444" t="n"/>
    </row>
    <row r="23" ht="15" customHeight="1" s="290">
      <c r="A23" s="423" t="n"/>
      <c r="B23" s="422" t="n"/>
      <c r="C23" s="423" t="n"/>
      <c r="D23" s="424" t="n"/>
      <c r="E23" s="425" t="n"/>
      <c r="F23" s="425" t="n"/>
      <c r="G23" s="423" t="n"/>
      <c r="H23" s="422" t="n"/>
    </row>
    <row r="24" ht="15" customHeight="1" s="290">
      <c r="A24" s="445" t="n"/>
      <c r="B24" s="444" t="n"/>
      <c r="C24" s="445" t="n"/>
      <c r="D24" s="446" t="n"/>
      <c r="E24" s="448" t="n"/>
      <c r="F24" s="448" t="n"/>
      <c r="G24" s="445" t="n"/>
      <c r="H24" s="444" t="n"/>
    </row>
    <row r="25" ht="15" customHeight="1" s="290">
      <c r="A25" s="423" t="n"/>
      <c r="B25" s="422" t="n"/>
      <c r="C25" s="423" t="n"/>
      <c r="D25" s="424" t="n"/>
      <c r="E25" s="425" t="n"/>
      <c r="F25" s="425" t="n"/>
      <c r="G25" s="423" t="n"/>
      <c r="H25" s="422" t="n"/>
    </row>
    <row r="26" ht="15" customHeight="1" s="290">
      <c r="A26" s="445" t="n"/>
      <c r="B26" s="444" t="n"/>
      <c r="C26" s="445" t="n"/>
      <c r="D26" s="446" t="n"/>
      <c r="E26" s="448" t="n"/>
      <c r="F26" s="448" t="n"/>
      <c r="G26" s="445" t="n"/>
      <c r="H26" s="444" t="n"/>
    </row>
    <row r="27" ht="15" customHeight="1" s="290">
      <c r="A27" s="423" t="n"/>
      <c r="B27" s="422" t="n"/>
      <c r="C27" s="423" t="n"/>
      <c r="D27" s="424" t="n"/>
      <c r="E27" s="425" t="n"/>
      <c r="F27" s="425" t="n"/>
      <c r="G27" s="423" t="n"/>
      <c r="H27" s="422" t="n"/>
    </row>
    <row r="28" ht="15" customHeight="1" s="290">
      <c r="A28" s="445" t="n"/>
      <c r="B28" s="444" t="n"/>
      <c r="C28" s="445" t="n"/>
      <c r="D28" s="446" t="n"/>
      <c r="E28" s="448" t="n"/>
      <c r="F28" s="448" t="n"/>
      <c r="G28" s="445" t="n"/>
      <c r="H28" s="444" t="n"/>
    </row>
    <row r="29" ht="15" customHeight="1" s="290">
      <c r="A29" s="423" t="n"/>
      <c r="B29" s="422" t="n"/>
      <c r="C29" s="423" t="n"/>
      <c r="D29" s="424" t="n"/>
      <c r="E29" s="425" t="n"/>
      <c r="F29" s="425" t="n"/>
      <c r="G29" s="423" t="n"/>
      <c r="H29" s="422" t="n"/>
    </row>
    <row r="30" ht="15" customHeight="1" s="290">
      <c r="A30" s="480" t="n"/>
      <c r="B30" s="481" t="n"/>
      <c r="C30" s="480" t="n"/>
      <c r="D30" s="482" t="n"/>
      <c r="E30" s="483" t="n"/>
      <c r="F30" s="483" t="n"/>
      <c r="G30" s="480" t="n"/>
      <c r="H30" s="481" t="n"/>
    </row>
    <row r="31" ht="15" customHeight="1" s="290">
      <c r="A31" s="423" t="n"/>
      <c r="B31" s="422" t="n"/>
      <c r="C31" s="423" t="n"/>
      <c r="D31" s="424" t="n"/>
      <c r="E31" s="425" t="n"/>
      <c r="F31" s="425" t="n"/>
      <c r="G31" s="423" t="n"/>
      <c r="H31" s="422" t="n"/>
    </row>
    <row r="32" ht="15" customHeight="1" s="290">
      <c r="A32" s="451" t="n"/>
      <c r="B32" s="450" t="n"/>
      <c r="C32" s="451" t="n"/>
      <c r="D32" s="452" t="n"/>
      <c r="E32" s="454" t="n"/>
      <c r="F32" s="454" t="n"/>
      <c r="G32" s="451" t="n"/>
      <c r="H32" s="450" t="n"/>
    </row>
    <row r="33" ht="15" customHeight="1" s="290">
      <c r="A33" s="423" t="n"/>
      <c r="B33" s="422" t="n"/>
      <c r="C33" s="423" t="n"/>
      <c r="D33" s="424" t="n"/>
      <c r="E33" s="425" t="n"/>
      <c r="F33" s="425" t="n"/>
      <c r="G33" s="423" t="n"/>
      <c r="H33" s="422" t="n"/>
    </row>
    <row r="34" ht="15" customHeight="1" s="290">
      <c r="A34" s="457" t="n"/>
      <c r="B34" s="456" t="n"/>
      <c r="C34" s="457" t="n"/>
      <c r="D34" s="458" t="n"/>
      <c r="E34" s="460" t="n"/>
      <c r="F34" s="460" t="n"/>
      <c r="G34" s="457" t="n"/>
      <c r="H34" s="456" t="n"/>
    </row>
    <row r="35" ht="15" customHeight="1" s="290">
      <c r="A35" s="423" t="n"/>
      <c r="B35" s="422" t="n"/>
      <c r="C35" s="423" t="n"/>
      <c r="D35" s="424" t="n"/>
      <c r="E35" s="425" t="n"/>
      <c r="F35" s="425" t="n"/>
      <c r="G35" s="423" t="n"/>
      <c r="H35" s="422" t="n"/>
    </row>
    <row r="36" ht="15" customHeight="1" s="290">
      <c r="A36" s="457" t="n"/>
      <c r="B36" s="456" t="n"/>
      <c r="C36" s="457" t="n"/>
      <c r="D36" s="458" t="n"/>
      <c r="E36" s="460" t="n"/>
      <c r="F36" s="460" t="n"/>
      <c r="G36" s="457" t="n"/>
      <c r="H36" s="456" t="n"/>
    </row>
    <row r="37" ht="15" customHeight="1" s="290">
      <c r="A37" s="423" t="n"/>
      <c r="B37" s="422" t="n"/>
      <c r="C37" s="423" t="n"/>
      <c r="D37" s="424" t="n"/>
      <c r="E37" s="425" t="n"/>
      <c r="F37" s="425" t="n"/>
      <c r="G37" s="423" t="n"/>
      <c r="H37" s="422" t="n"/>
    </row>
    <row r="38" ht="15" customHeight="1" s="290">
      <c r="A38" s="457" t="n"/>
      <c r="B38" s="456" t="n"/>
      <c r="C38" s="457" t="n"/>
      <c r="D38" s="458" t="n"/>
      <c r="E38" s="460" t="n"/>
      <c r="F38" s="460" t="n"/>
      <c r="G38" s="457" t="n"/>
      <c r="H38" s="456" t="n"/>
    </row>
    <row r="39" ht="15" customHeight="1" s="290">
      <c r="A39" s="484" t="n"/>
      <c r="F39" s="485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1.xml><?xml version="1.0" encoding="utf-8"?>
<worksheet xmlns="http://schemas.openxmlformats.org/spreadsheetml/2006/main">
  <sheetPr filterMode="0">
    <tabColor rgb="FF16A085"/>
    <outlinePr summaryBelow="1" summaryRight="1"/>
    <pageSetUpPr fitToPage="0"/>
  </sheetPr>
  <dimension ref="A1:G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2.71" customWidth="1" style="289" min="1" max="1"/>
    <col width="42.71" customWidth="1" style="289" min="2" max="2"/>
    <col width="5.71" customWidth="1" style="289" min="3" max="3"/>
    <col width="22.71" customWidth="1" style="289" min="4" max="4"/>
    <col width="18.71" customWidth="1" style="289" min="5" max="5"/>
    <col width="22.71" customWidth="1" style="289" min="7" max="7"/>
  </cols>
  <sheetData>
    <row r="1" ht="15.75" customHeight="1" s="290">
      <c r="A1" s="432" t="inlineStr">
        <is>
          <t>CATÁLOGO DE FORNECEDORES — CONSTRUDATA ENGENHARIA | SLNR Santos</t>
        </is>
      </c>
      <c r="B1" s="433" t="n"/>
      <c r="C1" s="433" t="n"/>
      <c r="D1" s="433" t="n"/>
      <c r="E1" s="433" t="n"/>
      <c r="F1" s="433" t="n"/>
      <c r="G1" s="434" t="n"/>
    </row>
    <row r="3" ht="15" customHeight="1" s="290">
      <c r="A3" s="435" t="inlineStr">
        <is>
          <t>CATEGORIA</t>
        </is>
      </c>
      <c r="B3" s="435" t="inlineStr">
        <is>
          <t>DESCRIÇÃO</t>
        </is>
      </c>
      <c r="C3" s="435" t="inlineStr">
        <is>
          <t>UN</t>
        </is>
      </c>
      <c r="D3" s="435" t="inlineStr">
        <is>
          <t>FORNECEDOR</t>
        </is>
      </c>
      <c r="E3" s="435" t="inlineStr">
        <is>
          <t>CONTATO</t>
        </is>
      </c>
      <c r="F3" s="435" t="inlineStr">
        <is>
          <t>LEAD</t>
        </is>
      </c>
      <c r="G3" s="435" t="inlineStr">
        <is>
          <t>NORMA/SPEC</t>
        </is>
      </c>
    </row>
    <row r="4" ht="15" customHeight="1" s="290">
      <c r="A4" s="423" t="inlineStr">
        <is>
          <t>TUBO</t>
        </is>
      </c>
      <c r="B4" s="422" t="inlineStr">
        <is>
          <t>Tubo PVC SN8 DN100 JE (barra 6m)</t>
        </is>
      </c>
      <c r="C4" s="423" t="inlineStr">
        <is>
          <t>m</t>
        </is>
      </c>
      <c r="D4" s="422" t="inlineStr">
        <is>
          <t>Tigre S.A.</t>
        </is>
      </c>
      <c r="E4" s="423" t="inlineStr">
        <is>
          <t>0800 726 8836</t>
        </is>
      </c>
      <c r="F4" s="423" t="inlineStr">
        <is>
          <t>3sem</t>
        </is>
      </c>
      <c r="G4" s="423" t="inlineStr">
        <is>
          <t>NBR 7362 SN8</t>
        </is>
      </c>
    </row>
    <row r="5" ht="15" customHeight="1" s="290">
      <c r="A5" s="417" t="inlineStr">
        <is>
          <t>TUBO</t>
        </is>
      </c>
      <c r="B5" s="416" t="inlineStr">
        <is>
          <t>Tubo PVC SN8 DN150 JE (barra 6m)</t>
        </is>
      </c>
      <c r="C5" s="417" t="inlineStr">
        <is>
          <t>m</t>
        </is>
      </c>
      <c r="D5" s="416" t="inlineStr">
        <is>
          <t>Tigre S.A.</t>
        </is>
      </c>
      <c r="E5" s="417" t="inlineStr">
        <is>
          <t>0800 726 8836</t>
        </is>
      </c>
      <c r="F5" s="417" t="inlineStr">
        <is>
          <t>3sem</t>
        </is>
      </c>
      <c r="G5" s="417" t="inlineStr">
        <is>
          <t>NBR 7362 SN8</t>
        </is>
      </c>
    </row>
    <row r="6" ht="15" customHeight="1" s="290">
      <c r="A6" s="423" t="inlineStr">
        <is>
          <t>TUBO</t>
        </is>
      </c>
      <c r="B6" s="422" t="inlineStr">
        <is>
          <t>Tubo PVC SN8 DN200 JE (barra 6m)</t>
        </is>
      </c>
      <c r="C6" s="423" t="inlineStr">
        <is>
          <t>m</t>
        </is>
      </c>
      <c r="D6" s="422" t="inlineStr">
        <is>
          <t>Amanco Wavin</t>
        </is>
      </c>
      <c r="E6" s="423" t="inlineStr">
        <is>
          <t>(11) 2111-4000</t>
        </is>
      </c>
      <c r="F6" s="423" t="inlineStr">
        <is>
          <t>3sem</t>
        </is>
      </c>
      <c r="G6" s="423" t="inlineStr">
        <is>
          <t>NBR 7362 SN8</t>
        </is>
      </c>
    </row>
    <row r="7" ht="15" customHeight="1" s="290">
      <c r="A7" s="417" t="inlineStr">
        <is>
          <t>TUBO</t>
        </is>
      </c>
      <c r="B7" s="416" t="inlineStr">
        <is>
          <t>Tubo PVC SN4 DN300 JE (barra 6m)</t>
        </is>
      </c>
      <c r="C7" s="417" t="inlineStr">
        <is>
          <t>m</t>
        </is>
      </c>
      <c r="D7" s="416" t="inlineStr">
        <is>
          <t>Amanco Wavin</t>
        </is>
      </c>
      <c r="E7" s="417" t="inlineStr">
        <is>
          <t>(11) 2111-4000</t>
        </is>
      </c>
      <c r="F7" s="417" t="inlineStr">
        <is>
          <t>4sem</t>
        </is>
      </c>
      <c r="G7" s="417" t="inlineStr">
        <is>
          <t>NBR 7362 SN4</t>
        </is>
      </c>
    </row>
    <row r="8" ht="15" customHeight="1" s="290">
      <c r="A8" s="423" t="inlineStr">
        <is>
          <t>TUBO</t>
        </is>
      </c>
      <c r="B8" s="422" t="inlineStr">
        <is>
          <t>Tubo PEAD PE100 DN63 PN10 (rolo 100m)</t>
        </is>
      </c>
      <c r="C8" s="423" t="inlineStr">
        <is>
          <t>m</t>
        </is>
      </c>
      <c r="D8" s="422" t="inlineStr">
        <is>
          <t>Plastubos</t>
        </is>
      </c>
      <c r="E8" s="423" t="inlineStr">
        <is>
          <t>(13) 3219-0000</t>
        </is>
      </c>
      <c r="F8" s="423" t="inlineStr">
        <is>
          <t>4sem</t>
        </is>
      </c>
      <c r="G8" s="423" t="inlineStr">
        <is>
          <t>NBR ISO 4427 PN10</t>
        </is>
      </c>
    </row>
    <row r="9" ht="15" customHeight="1" s="290">
      <c r="A9" s="417" t="inlineStr">
        <is>
          <t>TUBO</t>
        </is>
      </c>
      <c r="B9" s="416" t="inlineStr">
        <is>
          <t>Tubo PEAD PE100 DN110 PN10 (barra 12m)</t>
        </is>
      </c>
      <c r="C9" s="417" t="inlineStr">
        <is>
          <t>m</t>
        </is>
      </c>
      <c r="D9" s="416" t="inlineStr">
        <is>
          <t>Plastubos</t>
        </is>
      </c>
      <c r="E9" s="417" t="inlineStr">
        <is>
          <t>(13) 3219-0000</t>
        </is>
      </c>
      <c r="F9" s="417" t="inlineStr">
        <is>
          <t>4sem</t>
        </is>
      </c>
      <c r="G9" s="417" t="inlineStr">
        <is>
          <t>NBR ISO 4427 PN10</t>
        </is>
      </c>
    </row>
    <row r="10" ht="15" customHeight="1" s="290">
      <c r="A10" s="423" t="inlineStr">
        <is>
          <t>TUBO</t>
        </is>
      </c>
      <c r="B10" s="422" t="inlineStr">
        <is>
          <t>Tubo PEAD PE100 DN100 PN10 (barra 12m)</t>
        </is>
      </c>
      <c r="C10" s="423" t="inlineStr">
        <is>
          <t>m</t>
        </is>
      </c>
      <c r="D10" s="422" t="inlineStr">
        <is>
          <t>Fortlev</t>
        </is>
      </c>
      <c r="E10" s="423" t="inlineStr">
        <is>
          <t>(11) 4063-9600</t>
        </is>
      </c>
      <c r="F10" s="423" t="inlineStr">
        <is>
          <t>4sem</t>
        </is>
      </c>
      <c r="G10" s="423" t="inlineStr">
        <is>
          <t>NBR ISO 4427 PN10</t>
        </is>
      </c>
    </row>
    <row r="11" ht="15" customHeight="1" s="290">
      <c r="A11" s="417" t="inlineStr">
        <is>
          <t>TUBO</t>
        </is>
      </c>
      <c r="B11" s="416" t="inlineStr">
        <is>
          <t>Tubo concreto DN300 armado (barra 2m)</t>
        </is>
      </c>
      <c r="C11" s="417" t="inlineStr">
        <is>
          <t>m</t>
        </is>
      </c>
      <c r="D11" s="416" t="inlineStr">
        <is>
          <t>Premold Santos</t>
        </is>
      </c>
      <c r="E11" s="417" t="inlineStr">
        <is>
          <t>(13) 3222-0000</t>
        </is>
      </c>
      <c r="F11" s="417" t="inlineStr">
        <is>
          <t>2sem</t>
        </is>
      </c>
      <c r="G11" s="417" t="inlineStr">
        <is>
          <t>NBR 8890 A2</t>
        </is>
      </c>
    </row>
    <row r="12" ht="15" customHeight="1" s="290">
      <c r="A12" s="423" t="inlineStr">
        <is>
          <t>CONEXÃO</t>
        </is>
      </c>
      <c r="B12" s="422" t="inlineStr">
        <is>
          <t>Joelho 90° PVC JE DN100</t>
        </is>
      </c>
      <c r="C12" s="423" t="inlineStr">
        <is>
          <t>un</t>
        </is>
      </c>
      <c r="D12" s="422" t="inlineStr">
        <is>
          <t>Tigre/Amanco</t>
        </is>
      </c>
      <c r="E12" s="423" t="inlineStr">
        <is>
          <t>—</t>
        </is>
      </c>
      <c r="F12" s="423" t="inlineStr">
        <is>
          <t>2sem</t>
        </is>
      </c>
      <c r="G12" s="423" t="inlineStr">
        <is>
          <t>NBR 5648</t>
        </is>
      </c>
    </row>
    <row r="13" ht="15" customHeight="1" s="290">
      <c r="A13" s="417" t="inlineStr">
        <is>
          <t>CONEXÃO</t>
        </is>
      </c>
      <c r="B13" s="416" t="inlineStr">
        <is>
          <t>Joelho 90° PVC JE DN150</t>
        </is>
      </c>
      <c r="C13" s="417" t="inlineStr">
        <is>
          <t>un</t>
        </is>
      </c>
      <c r="D13" s="416" t="inlineStr">
        <is>
          <t>Tigre/Amanco</t>
        </is>
      </c>
      <c r="E13" s="417" t="inlineStr">
        <is>
          <t>—</t>
        </is>
      </c>
      <c r="F13" s="417" t="inlineStr">
        <is>
          <t>2sem</t>
        </is>
      </c>
      <c r="G13" s="417" t="inlineStr">
        <is>
          <t>NBR 5648</t>
        </is>
      </c>
    </row>
    <row r="14" ht="15" customHeight="1" s="290">
      <c r="A14" s="423" t="inlineStr">
        <is>
          <t>CONEXÃO</t>
        </is>
      </c>
      <c r="B14" s="422" t="inlineStr">
        <is>
          <t>Tê PVC JE DN100</t>
        </is>
      </c>
      <c r="C14" s="423" t="inlineStr">
        <is>
          <t>un</t>
        </is>
      </c>
      <c r="D14" s="422" t="inlineStr">
        <is>
          <t>Tigre/Amanco</t>
        </is>
      </c>
      <c r="E14" s="423" t="inlineStr">
        <is>
          <t>—</t>
        </is>
      </c>
      <c r="F14" s="423" t="inlineStr">
        <is>
          <t>2sem</t>
        </is>
      </c>
      <c r="G14" s="423" t="inlineStr">
        <is>
          <t>NBR 5648</t>
        </is>
      </c>
    </row>
    <row r="15" ht="15" customHeight="1" s="290">
      <c r="A15" s="417" t="inlineStr">
        <is>
          <t>CONEXÃO</t>
        </is>
      </c>
      <c r="B15" s="416" t="inlineStr">
        <is>
          <t>Tê PVC JE DN150</t>
        </is>
      </c>
      <c r="C15" s="417" t="inlineStr">
        <is>
          <t>un</t>
        </is>
      </c>
      <c r="D15" s="416" t="inlineStr">
        <is>
          <t>Tigre/Amanco</t>
        </is>
      </c>
      <c r="E15" s="417" t="inlineStr">
        <is>
          <t>—</t>
        </is>
      </c>
      <c r="F15" s="417" t="inlineStr">
        <is>
          <t>2sem</t>
        </is>
      </c>
      <c r="G15" s="417" t="inlineStr">
        <is>
          <t>NBR 5648</t>
        </is>
      </c>
    </row>
    <row r="16" ht="15" customHeight="1" s="290">
      <c r="A16" s="423" t="inlineStr">
        <is>
          <t>CONEXÃO</t>
        </is>
      </c>
      <c r="B16" s="422" t="inlineStr">
        <is>
          <t>Luva PVC JE DN100</t>
        </is>
      </c>
      <c r="C16" s="423" t="inlineStr">
        <is>
          <t>un</t>
        </is>
      </c>
      <c r="D16" s="422" t="inlineStr">
        <is>
          <t>Tigre/Amanco</t>
        </is>
      </c>
      <c r="E16" s="423" t="inlineStr">
        <is>
          <t>—</t>
        </is>
      </c>
      <c r="F16" s="423" t="inlineStr">
        <is>
          <t>2sem</t>
        </is>
      </c>
      <c r="G16" s="423" t="inlineStr">
        <is>
          <t>NBR 5648</t>
        </is>
      </c>
    </row>
    <row r="17" ht="15" customHeight="1" s="290">
      <c r="A17" s="417" t="inlineStr">
        <is>
          <t>CONEXÃO</t>
        </is>
      </c>
      <c r="B17" s="416" t="inlineStr">
        <is>
          <t>Cap PVC JE DN100 (TIL)</t>
        </is>
      </c>
      <c r="C17" s="417" t="inlineStr">
        <is>
          <t>un</t>
        </is>
      </c>
      <c r="D17" s="416" t="inlineStr">
        <is>
          <t>Tigre/Amanco</t>
        </is>
      </c>
      <c r="E17" s="417" t="inlineStr">
        <is>
          <t>—</t>
        </is>
      </c>
      <c r="F17" s="417" t="inlineStr">
        <is>
          <t>2sem</t>
        </is>
      </c>
      <c r="G17" s="417" t="inlineStr">
        <is>
          <t>NBR 5648</t>
        </is>
      </c>
    </row>
    <row r="18" ht="15" customHeight="1" s="290">
      <c r="A18" s="423" t="inlineStr">
        <is>
          <t>CONEXÃO</t>
        </is>
      </c>
      <c r="B18" s="422" t="inlineStr">
        <is>
          <t>Anel borracha DN100 JE</t>
        </is>
      </c>
      <c r="C18" s="423" t="inlineStr">
        <is>
          <t>un</t>
        </is>
      </c>
      <c r="D18" s="422" t="inlineStr">
        <is>
          <t>Tigre/Amanco</t>
        </is>
      </c>
      <c r="E18" s="423" t="inlineStr">
        <is>
          <t>—</t>
        </is>
      </c>
      <c r="F18" s="423" t="inlineStr">
        <is>
          <t>1sem</t>
        </is>
      </c>
      <c r="G18" s="423" t="inlineStr">
        <is>
          <t>SABESP</t>
        </is>
      </c>
    </row>
    <row r="19" ht="15" customHeight="1" s="290">
      <c r="A19" s="417" t="inlineStr">
        <is>
          <t>CONEXÃO</t>
        </is>
      </c>
      <c r="B19" s="416" t="inlineStr">
        <is>
          <t>Sela eletrofusão PE DN63/DN25</t>
        </is>
      </c>
      <c r="C19" s="417" t="inlineStr">
        <is>
          <t>un</t>
        </is>
      </c>
      <c r="D19" s="416" t="inlineStr">
        <is>
          <t>Plastubos</t>
        </is>
      </c>
      <c r="E19" s="417" t="inlineStr">
        <is>
          <t>(13) 3219-0000</t>
        </is>
      </c>
      <c r="F19" s="417" t="inlineStr">
        <is>
          <t>2sem</t>
        </is>
      </c>
      <c r="G19" s="417" t="inlineStr">
        <is>
          <t>NBR 15884</t>
        </is>
      </c>
    </row>
    <row r="20" ht="15" customHeight="1" s="290">
      <c r="A20" s="423" t="inlineStr">
        <is>
          <t>CONEXÃO</t>
        </is>
      </c>
      <c r="B20" s="422" t="inlineStr">
        <is>
          <t>Sela eletrofusão PE DN110/DN32</t>
        </is>
      </c>
      <c r="C20" s="423" t="inlineStr">
        <is>
          <t>un</t>
        </is>
      </c>
      <c r="D20" s="422" t="inlineStr">
        <is>
          <t>Plastubos</t>
        </is>
      </c>
      <c r="E20" s="423" t="inlineStr">
        <is>
          <t>(13) 3219-0000</t>
        </is>
      </c>
      <c r="F20" s="423" t="inlineStr">
        <is>
          <t>2sem</t>
        </is>
      </c>
      <c r="G20" s="423" t="inlineStr">
        <is>
          <t>NBR 15884</t>
        </is>
      </c>
    </row>
    <row r="21" ht="15" customHeight="1" s="290">
      <c r="A21" s="417" t="inlineStr">
        <is>
          <t>CONEXÃO</t>
        </is>
      </c>
      <c r="B21" s="416" t="inlineStr">
        <is>
          <t>Tê PEAD eletrofusão DN63</t>
        </is>
      </c>
      <c r="C21" s="417" t="inlineStr">
        <is>
          <t>un</t>
        </is>
      </c>
      <c r="D21" s="416" t="inlineStr">
        <is>
          <t>Plastubos</t>
        </is>
      </c>
      <c r="E21" s="417" t="inlineStr">
        <is>
          <t>(13) 3219-0000</t>
        </is>
      </c>
      <c r="F21" s="417" t="inlineStr">
        <is>
          <t>2sem</t>
        </is>
      </c>
      <c r="G21" s="417" t="inlineStr">
        <is>
          <t>NBR 15884</t>
        </is>
      </c>
    </row>
    <row r="22" ht="15" customHeight="1" s="290">
      <c r="A22" s="423" t="inlineStr">
        <is>
          <t>CONEXÃO</t>
        </is>
      </c>
      <c r="B22" s="422" t="inlineStr">
        <is>
          <t>Tê PEAD eletrofusão DN110</t>
        </is>
      </c>
      <c r="C22" s="423" t="inlineStr">
        <is>
          <t>un</t>
        </is>
      </c>
      <c r="D22" s="422" t="inlineStr">
        <is>
          <t>Plastubos</t>
        </is>
      </c>
      <c r="E22" s="423" t="inlineStr">
        <is>
          <t>(13) 3219-0000</t>
        </is>
      </c>
      <c r="F22" s="423" t="inlineStr">
        <is>
          <t>2sem</t>
        </is>
      </c>
      <c r="G22" s="423" t="inlineStr">
        <is>
          <t>NBR 15884</t>
        </is>
      </c>
    </row>
    <row r="23" ht="15" customHeight="1" s="290">
      <c r="A23" s="417" t="inlineStr">
        <is>
          <t>CONEXÃO</t>
        </is>
      </c>
      <c r="B23" s="416" t="inlineStr">
        <is>
          <t>Curva 90° PEAD DN63</t>
        </is>
      </c>
      <c r="C23" s="417" t="inlineStr">
        <is>
          <t>un</t>
        </is>
      </c>
      <c r="D23" s="416" t="inlineStr">
        <is>
          <t>Plastubos</t>
        </is>
      </c>
      <c r="E23" s="417" t="inlineStr">
        <is>
          <t>(13) 3219-0000</t>
        </is>
      </c>
      <c r="F23" s="417" t="inlineStr">
        <is>
          <t>2sem</t>
        </is>
      </c>
      <c r="G23" s="417" t="inlineStr">
        <is>
          <t>NBR 15884</t>
        </is>
      </c>
    </row>
    <row r="24" ht="15" customHeight="1" s="290">
      <c r="A24" s="423" t="inlineStr">
        <is>
          <t>CONEXÃO</t>
        </is>
      </c>
      <c r="B24" s="422" t="inlineStr">
        <is>
          <t>Curva 45° PEAD DN63</t>
        </is>
      </c>
      <c r="C24" s="423" t="inlineStr">
        <is>
          <t>un</t>
        </is>
      </c>
      <c r="D24" s="422" t="inlineStr">
        <is>
          <t>Plastubos</t>
        </is>
      </c>
      <c r="E24" s="423" t="inlineStr">
        <is>
          <t>(13) 3219-0000</t>
        </is>
      </c>
      <c r="F24" s="423" t="inlineStr">
        <is>
          <t>2sem</t>
        </is>
      </c>
      <c r="G24" s="423" t="inlineStr">
        <is>
          <t>NBR 15884</t>
        </is>
      </c>
    </row>
    <row r="25" ht="15" customHeight="1" s="290">
      <c r="A25" s="417" t="inlineStr">
        <is>
          <t>CONEXÃO</t>
        </is>
      </c>
      <c r="B25" s="416" t="inlineStr">
        <is>
          <t>Luva união PEAD DN63</t>
        </is>
      </c>
      <c r="C25" s="417" t="inlineStr">
        <is>
          <t>un</t>
        </is>
      </c>
      <c r="D25" s="416" t="inlineStr">
        <is>
          <t>Plastubos</t>
        </is>
      </c>
      <c r="E25" s="417" t="inlineStr">
        <is>
          <t>(13) 3219-0000</t>
        </is>
      </c>
      <c r="F25" s="417" t="inlineStr">
        <is>
          <t>2sem</t>
        </is>
      </c>
      <c r="G25" s="417" t="inlineStr">
        <is>
          <t>NBR 15884</t>
        </is>
      </c>
    </row>
    <row r="26" ht="15" customHeight="1" s="290">
      <c r="A26" s="423" t="inlineStr">
        <is>
          <t>CONEXÃO</t>
        </is>
      </c>
      <c r="B26" s="422" t="inlineStr">
        <is>
          <t>Tampão cego PEAD DN63</t>
        </is>
      </c>
      <c r="C26" s="423" t="inlineStr">
        <is>
          <t>un</t>
        </is>
      </c>
      <c r="D26" s="422" t="inlineStr">
        <is>
          <t>Plastubos</t>
        </is>
      </c>
      <c r="E26" s="423" t="inlineStr">
        <is>
          <t>(13) 3219-0000</t>
        </is>
      </c>
      <c r="F26" s="423" t="inlineStr">
        <is>
          <t>1sem</t>
        </is>
      </c>
      <c r="G26" s="423" t="inlineStr">
        <is>
          <t>NBR 15884</t>
        </is>
      </c>
    </row>
    <row r="27" ht="15" customHeight="1" s="290">
      <c r="A27" s="417" t="inlineStr">
        <is>
          <t>PV/CAIXA</t>
        </is>
      </c>
      <c r="B27" s="416" t="inlineStr">
        <is>
          <t>PV concreto armado DN1200 (anel 0,5m)</t>
        </is>
      </c>
      <c r="C27" s="417" t="inlineStr">
        <is>
          <t>un</t>
        </is>
      </c>
      <c r="D27" s="416" t="inlineStr">
        <is>
          <t>Premold Santos</t>
        </is>
      </c>
      <c r="E27" s="417" t="inlineStr">
        <is>
          <t>(13) 3222-0000</t>
        </is>
      </c>
      <c r="F27" s="417" t="inlineStr">
        <is>
          <t>2sem</t>
        </is>
      </c>
      <c r="G27" s="417" t="inlineStr">
        <is>
          <t>NBR 9794</t>
        </is>
      </c>
    </row>
    <row r="28" ht="15" customHeight="1" s="290">
      <c r="A28" s="423" t="inlineStr">
        <is>
          <t>PV/CAIXA</t>
        </is>
      </c>
      <c r="B28" s="422" t="inlineStr">
        <is>
          <t>PI plástico PP DN600</t>
        </is>
      </c>
      <c r="C28" s="423" t="inlineStr">
        <is>
          <t>un</t>
        </is>
      </c>
      <c r="D28" s="422" t="inlineStr">
        <is>
          <t>Romatel</t>
        </is>
      </c>
      <c r="E28" s="423" t="inlineStr">
        <is>
          <t>(11) 5012-0000</t>
        </is>
      </c>
      <c r="F28" s="423" t="inlineStr">
        <is>
          <t>2sem</t>
        </is>
      </c>
      <c r="G28" s="423" t="inlineStr">
        <is>
          <t>SABESP NTS</t>
        </is>
      </c>
    </row>
    <row r="29" ht="15" customHeight="1" s="290">
      <c r="A29" s="417" t="inlineStr">
        <is>
          <t>PV/CAIXA</t>
        </is>
      </c>
      <c r="B29" s="416" t="inlineStr">
        <is>
          <t>Caixa inspeção PP DN400</t>
        </is>
      </c>
      <c r="C29" s="417" t="inlineStr">
        <is>
          <t>un</t>
        </is>
      </c>
      <c r="D29" s="416" t="inlineStr">
        <is>
          <t>Romatel</t>
        </is>
      </c>
      <c r="E29" s="417" t="inlineStr">
        <is>
          <t>(11) 5012-0000</t>
        </is>
      </c>
      <c r="F29" s="417" t="inlineStr">
        <is>
          <t>2sem</t>
        </is>
      </c>
      <c r="G29" s="417" t="inlineStr">
        <is>
          <t>SABESP NTS</t>
        </is>
      </c>
    </row>
    <row r="30" ht="15" customHeight="1" s="290">
      <c r="A30" s="423" t="inlineStr">
        <is>
          <t>HIDROM.</t>
        </is>
      </c>
      <c r="B30" s="422" t="inlineStr">
        <is>
          <t>Kit cavalete DN20 c/ hidrômetro</t>
        </is>
      </c>
      <c r="C30" s="423" t="inlineStr">
        <is>
          <t>un</t>
        </is>
      </c>
      <c r="D30" s="422" t="inlineStr">
        <is>
          <t>Zenner/Elster</t>
        </is>
      </c>
      <c r="E30" s="423" t="inlineStr">
        <is>
          <t>(11) 3305-0000</t>
        </is>
      </c>
      <c r="F30" s="423" t="inlineStr">
        <is>
          <t>3sem</t>
        </is>
      </c>
      <c r="G30" s="423" t="inlineStr">
        <is>
          <t>SABESP NTS 174</t>
        </is>
      </c>
    </row>
    <row r="31" ht="15" customHeight="1" s="290">
      <c r="A31" s="417" t="inlineStr">
        <is>
          <t>INSUMO</t>
        </is>
      </c>
      <c r="B31" s="416" t="inlineStr">
        <is>
          <t>Areia média lavada m³</t>
        </is>
      </c>
      <c r="C31" s="417" t="inlineStr">
        <is>
          <t>m³</t>
        </is>
      </c>
      <c r="D31" s="416" t="inlineStr">
        <is>
          <t>Mineradora local Santos</t>
        </is>
      </c>
      <c r="E31" s="417" t="inlineStr">
        <is>
          <t>(13) local</t>
        </is>
      </c>
      <c r="F31" s="417" t="inlineStr">
        <is>
          <t>1sem</t>
        </is>
      </c>
      <c r="G31" s="417" t="inlineStr">
        <is>
          <t>—</t>
        </is>
      </c>
    </row>
    <row r="32" ht="15" customHeight="1" s="290">
      <c r="A32" s="423" t="inlineStr">
        <is>
          <t>INSUMO</t>
        </is>
      </c>
      <c r="B32" s="422" t="inlineStr">
        <is>
          <t>Brita graduada 19mm m³</t>
        </is>
      </c>
      <c r="C32" s="423" t="inlineStr">
        <is>
          <t>m³</t>
        </is>
      </c>
      <c r="D32" s="422" t="inlineStr">
        <is>
          <t>Mineradora local Santos</t>
        </is>
      </c>
      <c r="E32" s="423" t="inlineStr">
        <is>
          <t>(13) local</t>
        </is>
      </c>
      <c r="F32" s="423" t="inlineStr">
        <is>
          <t>1sem</t>
        </is>
      </c>
      <c r="G32" s="423" t="inlineStr">
        <is>
          <t>—</t>
        </is>
      </c>
    </row>
    <row r="33" ht="15" customHeight="1" s="290">
      <c r="A33" s="417" t="inlineStr">
        <is>
          <t>INSUMO</t>
        </is>
      </c>
      <c r="B33" s="416" t="inlineStr">
        <is>
          <t>Concreto FCK 25 MPa m³</t>
        </is>
      </c>
      <c r="C33" s="417" t="inlineStr">
        <is>
          <t>m³</t>
        </is>
      </c>
      <c r="D33" s="416" t="inlineStr">
        <is>
          <t>Concrebras Santos</t>
        </is>
      </c>
      <c r="E33" s="417" t="inlineStr">
        <is>
          <t>(13) 3218-0000</t>
        </is>
      </c>
      <c r="F33" s="417" t="inlineStr">
        <is>
          <t>1sem</t>
        </is>
      </c>
      <c r="G33" s="417" t="inlineStr">
        <is>
          <t>NBR 6118</t>
        </is>
      </c>
    </row>
    <row r="34" ht="15" customHeight="1" s="290">
      <c r="A34" s="423" t="inlineStr">
        <is>
          <t>INSUMO</t>
        </is>
      </c>
      <c r="B34" s="422" t="inlineStr">
        <is>
          <t>CBUQ (pré-misturado a quente) t</t>
        </is>
      </c>
      <c r="C34" s="423" t="inlineStr">
        <is>
          <t>t</t>
        </is>
      </c>
      <c r="D34" s="422" t="inlineStr">
        <is>
          <t>Usina Santos</t>
        </is>
      </c>
      <c r="E34" s="423" t="inlineStr">
        <is>
          <t>(13) local</t>
        </is>
      </c>
      <c r="F34" s="423" t="inlineStr">
        <is>
          <t>2sem</t>
        </is>
      </c>
      <c r="G34" s="423" t="inlineStr">
        <is>
          <t>DNIT 031/2006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2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H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4" activeCellId="0" sqref="A24"/>
    </sheetView>
  </sheetViews>
  <sheetFormatPr baseColWidth="8" defaultColWidth="8.71484375" defaultRowHeight="15" zeroHeight="0" outlineLevelRow="0"/>
  <cols>
    <col width="27.71" customWidth="1" style="289" min="1" max="1"/>
    <col width="28" customWidth="1" style="289" min="2" max="2"/>
    <col width="8" customWidth="1" style="289" min="3" max="4"/>
    <col width="30" customWidth="1" style="289" min="5" max="5"/>
    <col width="12" customWidth="1" style="289" min="6" max="6"/>
    <col width="11" customWidth="1" style="289" min="7" max="7"/>
    <col width="14.29" customWidth="1" style="289" min="8" max="8"/>
  </cols>
  <sheetData>
    <row r="1" ht="19.5" customHeight="1" s="290">
      <c r="A1" s="302" t="inlineStr">
        <is>
          <t>ML PLANO 1.044 — XGBoost R²=0.275 + Pipeline 11 Etapas</t>
        </is>
      </c>
    </row>
    <row r="3" ht="45.75" customHeight="1" s="290">
      <c r="A3" s="387" t="inlineStr">
        <is>
          <t>DIAGNÓSTICO (Jan-Mar/2026)</t>
        </is>
      </c>
      <c r="B3" s="388" t="n"/>
      <c r="C3" s="388" t="n"/>
      <c r="D3" s="388" t="n"/>
      <c r="E3" s="388" t="n"/>
      <c r="F3" s="388" t="n"/>
      <c r="G3" s="388" t="n"/>
      <c r="H3" s="388" t="n"/>
    </row>
    <row r="4" ht="15" customHeight="1" s="290">
      <c r="A4" s="306" t="inlineStr">
        <is>
          <t>Lig/mês atual</t>
        </is>
      </c>
      <c r="B4" s="486" t="inlineStr">
        <is>
          <t>359</t>
        </is>
      </c>
      <c r="C4" s="310" t="inlineStr">
        <is>
          <t>Meta: 1.044 → GAP: 685 (66%)</t>
        </is>
      </c>
    </row>
    <row r="5" ht="15" customHeight="1" s="290">
      <c r="A5" s="311" t="inlineStr">
        <is>
          <t>Rede/mês</t>
        </is>
      </c>
      <c r="B5" s="487" t="inlineStr">
        <is>
          <t>2.367m</t>
        </is>
      </c>
      <c r="C5" s="315" t="inlineStr">
        <is>
          <t>Meta: 6.737m</t>
        </is>
      </c>
    </row>
    <row r="6" ht="15" customHeight="1" s="290">
      <c r="A6" s="306" t="inlineStr">
        <is>
          <t>m/ligação</t>
        </is>
      </c>
      <c r="B6" s="486" t="inlineStr">
        <is>
          <t>6,6</t>
        </is>
      </c>
      <c r="C6" s="310" t="inlineStr">
        <is>
          <t>Contrato: ~2,85</t>
        </is>
      </c>
    </row>
    <row r="7" ht="15" customHeight="1" s="290">
      <c r="A7" s="311" t="inlineStr">
        <is>
          <t>Equipes</t>
        </is>
      </c>
      <c r="B7" s="487" t="inlineStr">
        <is>
          <t>36</t>
        </is>
      </c>
      <c r="C7" s="315" t="inlineStr">
        <is>
          <t>Meta: 39</t>
        </is>
      </c>
    </row>
    <row r="8" ht="15" customHeight="1" s="290">
      <c r="A8" s="306" t="inlineStr">
        <is>
          <t>Multiplicador</t>
        </is>
      </c>
      <c r="B8" s="486" t="inlineStr">
        <is>
          <t>2,9x</t>
        </is>
      </c>
      <c r="C8" s="310" t="inlineStr">
        <is>
          <t>Precisamos quase triplicar</t>
        </is>
      </c>
    </row>
    <row r="9" ht="15" customHeight="1" s="290">
      <c r="A9" s="311" t="inlineStr">
        <is>
          <t>Conversão rede→lig</t>
        </is>
      </c>
      <c r="B9" s="487" t="inlineStr">
        <is>
          <t>35%</t>
        </is>
      </c>
      <c r="C9" s="315" t="inlineStr">
        <is>
          <t>65% da rede NÃO virou ligação</t>
        </is>
      </c>
    </row>
    <row r="10" ht="15" customHeight="1" s="290">
      <c r="A10" s="306" t="inlineStr">
        <is>
          <t>Ciclo pipeline</t>
        </is>
      </c>
      <c r="B10" s="486" t="inlineStr">
        <is>
          <t>~76 dias</t>
        </is>
      </c>
      <c r="C10" s="310" t="inlineStr">
        <is>
          <t>Crítico: 47 dias</t>
        </is>
      </c>
    </row>
    <row r="11" ht="15" customHeight="1" s="290">
      <c r="A11" s="311" t="inlineStr">
        <is>
          <t>Custo/lig atual</t>
        </is>
      </c>
      <c r="B11" s="487" t="inlineStr">
        <is>
          <t>R$ 6.708</t>
        </is>
      </c>
      <c r="C11" s="315" t="inlineStr">
        <is>
          <t>Deveria ser R$ 4.300</t>
        </is>
      </c>
    </row>
    <row r="13" ht="40.5" customHeight="1" s="290">
      <c r="A13" s="387" t="inlineStr">
        <is>
          <t>XGBOOST FEATURE IMPORTANCE</t>
        </is>
      </c>
      <c r="B13" s="388" t="n"/>
      <c r="C13" s="388" t="n"/>
      <c r="D13" s="388" t="n"/>
      <c r="E13" s="388" t="n"/>
      <c r="F13" s="388" t="n"/>
      <c r="G13" s="388" t="n"/>
      <c r="H13" s="388" t="n"/>
    </row>
    <row r="14" ht="15" customHeight="1" s="290">
      <c r="A14" s="306" t="inlineStr">
        <is>
          <t>lig_total_r3</t>
        </is>
      </c>
      <c r="B14" s="321" t="inlineStr">
        <is>
          <t>0.311</t>
        </is>
      </c>
      <c r="C14" s="488" t="inlineStr">
        <is>
          <t>███████████████</t>
        </is>
      </c>
    </row>
    <row r="15" ht="15" customHeight="1" s="290">
      <c r="A15" s="311" t="inlineStr">
        <is>
          <t>rede_acum</t>
        </is>
      </c>
      <c r="B15" s="326" t="inlineStr">
        <is>
          <t>0.102</t>
        </is>
      </c>
      <c r="C15" s="489" t="inlineStr">
        <is>
          <t>█████</t>
        </is>
      </c>
    </row>
    <row r="16" ht="15" customHeight="1" s="290">
      <c r="A16" s="306" t="inlineStr">
        <is>
          <t>rede_total_r7</t>
        </is>
      </c>
      <c r="B16" s="321" t="inlineStr">
        <is>
          <t>0.098</t>
        </is>
      </c>
      <c r="C16" s="488" t="inlineStr">
        <is>
          <t>████</t>
        </is>
      </c>
    </row>
    <row r="17" ht="15" customHeight="1" s="290">
      <c r="A17" s="311" t="inlineStr">
        <is>
          <t>rede_total_r3</t>
        </is>
      </c>
      <c r="B17" s="326" t="inlineStr">
        <is>
          <t>0.097</t>
        </is>
      </c>
      <c r="C17" s="489" t="inlineStr">
        <is>
          <t>████</t>
        </is>
      </c>
    </row>
    <row r="18" ht="15" customHeight="1" s="290">
      <c r="A18" s="306" t="inlineStr">
        <is>
          <t>lig_total_r7</t>
        </is>
      </c>
      <c r="B18" s="321" t="inlineStr">
        <is>
          <t>0.093</t>
        </is>
      </c>
      <c r="C18" s="488" t="inlineStr">
        <is>
          <t>████</t>
        </is>
      </c>
    </row>
    <row r="19" ht="15" customHeight="1" s="290">
      <c r="A19" s="311" t="inlineStr">
        <is>
          <t>pvs_r3</t>
        </is>
      </c>
      <c r="B19" s="326" t="inlineStr">
        <is>
          <t>0.075</t>
        </is>
      </c>
      <c r="C19" s="489" t="inlineStr">
        <is>
          <t>███</t>
        </is>
      </c>
    </row>
    <row r="20" ht="15" customHeight="1" s="290">
      <c r="A20" s="306" t="inlineStr">
        <is>
          <t>pre_r3</t>
        </is>
      </c>
      <c r="B20" s="321" t="inlineStr">
        <is>
          <t>0.074</t>
        </is>
      </c>
      <c r="C20" s="488" t="inlineStr">
        <is>
          <t>███</t>
        </is>
      </c>
    </row>
    <row r="21" ht="15" customHeight="1" s="290">
      <c r="A21" s="311" t="inlineStr">
        <is>
          <t>equipe_count</t>
        </is>
      </c>
      <c r="B21" s="326" t="inlineStr">
        <is>
          <t>0.046</t>
        </is>
      </c>
      <c r="C21" s="489" t="inlineStr">
        <is>
          <t>██</t>
        </is>
      </c>
    </row>
    <row r="22" ht="15" customHeight="1" s="290">
      <c r="A22" s="306" t="inlineStr">
        <is>
          <t>dia_semana</t>
        </is>
      </c>
      <c r="B22" s="321" t="inlineStr">
        <is>
          <t>0.044</t>
        </is>
      </c>
      <c r="C22" s="488" t="inlineStr">
        <is>
          <t>██</t>
        </is>
      </c>
    </row>
    <row r="23" ht="15" customHeight="1" s="290">
      <c r="A23" s="311" t="inlineStr">
        <is>
          <t>mes</t>
        </is>
      </c>
      <c r="B23" s="326" t="inlineStr">
        <is>
          <t>0.035</t>
        </is>
      </c>
      <c r="C23" s="489" t="inlineStr">
        <is>
          <t>█</t>
        </is>
      </c>
    </row>
    <row r="24" ht="15" customHeight="1" s="290">
      <c r="A24" s="306" t="inlineStr">
        <is>
          <t>nucleo_enc</t>
        </is>
      </c>
      <c r="B24" s="321" t="inlineStr">
        <is>
          <t>0.026</t>
        </is>
      </c>
      <c r="C24" s="488" t="inlineStr">
        <is>
          <t>█</t>
        </is>
      </c>
    </row>
    <row r="26" ht="15" customHeight="1" s="290">
      <c r="A26" s="490" t="inlineStr">
        <is>
          <t>💡 Momentum (31%) + rede acumulada (10%) dominam. Equipe = 5%. O gargalo é FLUXO, não gente.</t>
        </is>
      </c>
    </row>
    <row r="28" ht="56.25" customHeight="1" s="290">
      <c r="A28" s="387" t="inlineStr">
        <is>
          <t>PIPELINE 11 ETAPAS — Atual vs Meta</t>
        </is>
      </c>
      <c r="B28" s="388" t="n"/>
      <c r="C28" s="388" t="n"/>
      <c r="D28" s="388" t="n"/>
      <c r="E28" s="388" t="n"/>
      <c r="F28" s="388" t="n"/>
      <c r="G28" s="388" t="n"/>
      <c r="H28" s="388" t="n"/>
    </row>
    <row r="29" ht="23.25" customHeight="1" s="290">
      <c r="A29" s="305" t="inlineStr">
        <is>
          <t>#</t>
        </is>
      </c>
      <c r="B29" s="305" t="inlineStr">
        <is>
          <t>ETAPA</t>
        </is>
      </c>
      <c r="C29" s="305" t="inlineStr">
        <is>
          <t>ATUAL</t>
        </is>
      </c>
      <c r="D29" s="305" t="inlineStr">
        <is>
          <t>META</t>
        </is>
      </c>
      <c r="E29" s="305" t="inlineStr">
        <is>
          <t>AÇÃO</t>
        </is>
      </c>
      <c r="F29" s="305" t="inlineStr">
        <is>
          <t>CUSTO/MÊS</t>
        </is>
      </c>
      <c r="G29" s="305" t="inlineStr">
        <is>
          <t>PARALELO</t>
        </is>
      </c>
      <c r="H29" s="305" t="inlineStr">
        <is>
          <t>REDUÇÃO %</t>
        </is>
      </c>
    </row>
    <row r="30" ht="15" customHeight="1" s="290">
      <c r="A30" s="491" t="n">
        <v>1</v>
      </c>
      <c r="B30" s="490" t="inlineStr">
        <is>
          <t>Cadastro Social</t>
        </is>
      </c>
      <c r="C30" s="492" t="inlineStr">
        <is>
          <t>5d</t>
        </is>
      </c>
      <c r="D30" s="493" t="inlineStr">
        <is>
          <t>3d</t>
        </is>
      </c>
      <c r="E30" s="494" t="inlineStr">
        <is>
          <t>2 eq + tablets</t>
        </is>
      </c>
      <c r="F30" s="492" t="inlineStr">
        <is>
          <t>R$ 8k</t>
        </is>
      </c>
      <c r="G30" s="492" t="inlineStr">
        <is>
          <t>SIM</t>
        </is>
      </c>
      <c r="H30" s="495">
        <f>1-D30/C30</f>
        <v/>
      </c>
    </row>
    <row r="31" ht="15" customHeight="1" s="290">
      <c r="A31" s="491" t="n">
        <v>2</v>
      </c>
      <c r="B31" s="490" t="inlineStr">
        <is>
          <t>Cartografia</t>
        </is>
      </c>
      <c r="C31" s="492" t="inlineStr">
        <is>
          <t>3d</t>
        </is>
      </c>
      <c r="D31" s="493" t="inlineStr">
        <is>
          <t>2d</t>
        </is>
      </c>
      <c r="E31" s="494" t="inlineStr">
        <is>
          <t>Drone</t>
        </is>
      </c>
      <c r="F31" s="492" t="inlineStr">
        <is>
          <t>R$ 15k</t>
        </is>
      </c>
      <c r="G31" s="492" t="inlineStr">
        <is>
          <t>SIM</t>
        </is>
      </c>
      <c r="H31" s="495">
        <f>1-D31/C31</f>
        <v/>
      </c>
    </row>
    <row r="32" ht="15" customHeight="1" s="290">
      <c r="A32" s="491" t="n">
        <v>3</v>
      </c>
      <c r="B32" s="490" t="inlineStr">
        <is>
          <t>Topografia</t>
        </is>
      </c>
      <c r="C32" s="492" t="inlineStr">
        <is>
          <t>5d</t>
        </is>
      </c>
      <c r="D32" s="493" t="inlineStr">
        <is>
          <t>3d</t>
        </is>
      </c>
      <c r="E32" s="494" t="inlineStr">
        <is>
          <t>RTK</t>
        </is>
      </c>
      <c r="F32" s="492" t="inlineStr">
        <is>
          <t>R$ 12k</t>
        </is>
      </c>
      <c r="G32" s="492" t="inlineStr">
        <is>
          <t>SIM</t>
        </is>
      </c>
      <c r="H32" s="495">
        <f>1-D32/C32</f>
        <v/>
      </c>
    </row>
    <row r="33" ht="15" customHeight="1" s="290">
      <c r="A33" s="496" t="n">
        <v>4</v>
      </c>
      <c r="B33" s="497" t="inlineStr">
        <is>
          <t>Projeto</t>
        </is>
      </c>
      <c r="C33" s="498" t="inlineStr">
        <is>
          <t>10d</t>
        </is>
      </c>
      <c r="D33" s="499" t="inlineStr">
        <is>
          <t>5d</t>
        </is>
      </c>
      <c r="E33" s="500" t="inlineStr">
        <is>
          <t>2 projetistas</t>
        </is>
      </c>
      <c r="F33" s="501" t="inlineStr">
        <is>
          <t>R$ 25k</t>
        </is>
      </c>
      <c r="G33" s="501" t="inlineStr">
        <is>
          <t>NÃO</t>
        </is>
      </c>
      <c r="H33" s="502">
        <f>1-D33/C33</f>
        <v/>
      </c>
    </row>
    <row r="34" ht="15" customHeight="1" s="290">
      <c r="A34" s="491" t="n">
        <v>5</v>
      </c>
      <c r="B34" s="490" t="inlineStr">
        <is>
          <t>Planejamento</t>
        </is>
      </c>
      <c r="C34" s="492" t="inlineStr">
        <is>
          <t>3d</t>
        </is>
      </c>
      <c r="D34" s="493" t="inlineStr">
        <is>
          <t>2d</t>
        </is>
      </c>
      <c r="E34" s="494" t="inlineStr">
        <is>
          <t>ConstruData</t>
        </is>
      </c>
      <c r="F34" s="492" t="inlineStr">
        <is>
          <t>R$ 0</t>
        </is>
      </c>
      <c r="G34" s="492" t="inlineStr">
        <is>
          <t>SIM</t>
        </is>
      </c>
      <c r="H34" s="495">
        <f>1-D34/C34</f>
        <v/>
      </c>
    </row>
    <row r="35" ht="15" customHeight="1" s="290">
      <c r="A35" s="496" t="n">
        <v>6</v>
      </c>
      <c r="B35" s="497" t="inlineStr">
        <is>
          <t>Execução Rede</t>
        </is>
      </c>
      <c r="C35" s="498" t="inlineStr">
        <is>
          <t>15d</t>
        </is>
      </c>
      <c r="D35" s="499" t="inlineStr">
        <is>
          <t>8d</t>
        </is>
      </c>
      <c r="E35" s="500" t="inlineStr">
        <is>
          <t>+10 eq MEC</t>
        </is>
      </c>
      <c r="F35" s="501" t="inlineStr">
        <is>
          <t>R$ 180k</t>
        </is>
      </c>
      <c r="G35" s="501" t="inlineStr">
        <is>
          <t>NÃO</t>
        </is>
      </c>
      <c r="H35" s="502">
        <f>1-D35/C35</f>
        <v/>
      </c>
    </row>
    <row r="36" ht="15" customHeight="1" s="290">
      <c r="A36" s="496" t="n">
        <v>7</v>
      </c>
      <c r="B36" s="497" t="inlineStr">
        <is>
          <t>Lavagem/Colif.</t>
        </is>
      </c>
      <c r="C36" s="501" t="inlineStr">
        <is>
          <t>7d</t>
        </is>
      </c>
      <c r="D36" s="499" t="inlineStr">
        <is>
          <t>3d</t>
        </is>
      </c>
      <c r="E36" s="500" t="inlineStr">
        <is>
          <t>Lab express</t>
        </is>
      </c>
      <c r="F36" s="501" t="inlineStr">
        <is>
          <t>R$ 5k</t>
        </is>
      </c>
      <c r="G36" s="501" t="inlineStr">
        <is>
          <t>NÃO</t>
        </is>
      </c>
      <c r="H36" s="502">
        <f>1-D36/C36</f>
        <v/>
      </c>
    </row>
    <row r="37" ht="15" customHeight="1" s="290">
      <c r="A37" s="496" t="n">
        <v>8</v>
      </c>
      <c r="B37" s="497" t="inlineStr">
        <is>
          <t>Liberação SABESP</t>
        </is>
      </c>
      <c r="C37" s="498" t="inlineStr">
        <is>
          <t>15d</t>
        </is>
      </c>
      <c r="D37" s="499" t="inlineStr">
        <is>
          <t>7d</t>
        </is>
      </c>
      <c r="E37" s="500" t="inlineStr">
        <is>
          <t>Lote 50 lig</t>
        </is>
      </c>
      <c r="F37" s="501" t="inlineStr">
        <is>
          <t>R$ 10k</t>
        </is>
      </c>
      <c r="G37" s="501" t="inlineStr">
        <is>
          <t>NÃO</t>
        </is>
      </c>
      <c r="H37" s="502">
        <f>1-D37/C37</f>
        <v/>
      </c>
    </row>
    <row r="38" ht="15" customHeight="1" s="290">
      <c r="A38" s="503" t="n">
        <v>9</v>
      </c>
      <c r="B38" s="504" t="inlineStr">
        <is>
          <t>Lig Intra</t>
        </is>
      </c>
      <c r="C38" s="505" t="inlineStr">
        <is>
          <t>2d</t>
        </is>
      </c>
      <c r="D38" s="506" t="inlineStr">
        <is>
          <t>1d</t>
        </is>
      </c>
      <c r="E38" s="507" t="inlineStr">
        <is>
          <t>3 eq intra</t>
        </is>
      </c>
      <c r="F38" s="505" t="inlineStr">
        <is>
          <t>R$ 45k</t>
        </is>
      </c>
      <c r="G38" s="505" t="inlineStr">
        <is>
          <t>SIM</t>
        </is>
      </c>
      <c r="H38" s="508">
        <f>1-D38/C38</f>
        <v/>
      </c>
    </row>
    <row r="39" ht="15" customHeight="1" s="290">
      <c r="A39" s="503" t="n">
        <v>10</v>
      </c>
      <c r="B39" s="504" t="inlineStr">
        <is>
          <t>Docs SABESP</t>
        </is>
      </c>
      <c r="C39" s="509" t="inlineStr">
        <is>
          <t>10d</t>
        </is>
      </c>
      <c r="D39" s="506" t="inlineStr">
        <is>
          <t>5d</t>
        </is>
      </c>
      <c r="E39" s="507" t="inlineStr">
        <is>
          <t>Automação GIS</t>
        </is>
      </c>
      <c r="F39" s="505" t="inlineStr">
        <is>
          <t>R$ 8k</t>
        </is>
      </c>
      <c r="G39" s="505" t="inlineStr">
        <is>
          <t>SIM</t>
        </is>
      </c>
      <c r="H39" s="508">
        <f>1-D39/C39</f>
        <v/>
      </c>
    </row>
    <row r="40" ht="15" customHeight="1" s="290">
      <c r="A40" s="491" t="n">
        <v>11</v>
      </c>
      <c r="B40" s="490" t="inlineStr">
        <is>
          <t>Lig Concluída</t>
        </is>
      </c>
      <c r="C40" s="492" t="inlineStr">
        <is>
          <t>1d</t>
        </is>
      </c>
      <c r="D40" s="493" t="inlineStr">
        <is>
          <t>1d</t>
        </is>
      </c>
      <c r="E40" s="494" t="inlineStr">
        <is>
          <t>App mobile</t>
        </is>
      </c>
      <c r="F40" s="492" t="inlineStr">
        <is>
          <t>R$ 2k</t>
        </is>
      </c>
      <c r="G40" s="492" t="inlineStr">
        <is>
          <t>SIM</t>
        </is>
      </c>
      <c r="H40" s="495">
        <f>1-D40/C40</f>
        <v/>
      </c>
    </row>
    <row r="41" ht="15" customHeight="1" s="290">
      <c r="A41" s="388" t="n"/>
      <c r="B41" s="387" t="inlineStr">
        <is>
          <t>TOTAL</t>
        </is>
      </c>
      <c r="C41" s="510">
        <f>SUM(C30:C40)</f>
        <v/>
      </c>
      <c r="D41" s="510">
        <f>SUM(D30:D40)</f>
        <v/>
      </c>
      <c r="E41" s="388" t="n"/>
      <c r="F41" s="388" t="n"/>
      <c r="G41" s="388" t="n"/>
      <c r="H41" s="388" t="n"/>
    </row>
    <row r="42" ht="15" customHeight="1" s="290">
      <c r="B42" s="511" t="inlineStr">
        <is>
          <t>CAMINHO CRÍTICO</t>
        </is>
      </c>
      <c r="C42" s="512">
        <f>C33+C35+C36+C37</f>
        <v/>
      </c>
      <c r="D42" s="513">
        <f>D33+D35+D36+D37</f>
        <v/>
      </c>
      <c r="E42" s="511" t="inlineStr">
        <is>
          <t>47d → 23d = −51%</t>
        </is>
      </c>
    </row>
    <row r="44" ht="15" customHeight="1" s="290">
      <c r="A44" s="514" t="inlineStr">
        <is>
          <t>RESULTADO: 359→1.044 lig/mês | Ciclo 47→23d | Invest ~R$310k/mês | ROI 45 dias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3.xml><?xml version="1.0" encoding="utf-8"?>
<worksheet xmlns="http://schemas.openxmlformats.org/spreadsheetml/2006/main">
  <sheetPr filterMode="0">
    <tabColor rgb="FF27AE60"/>
    <outlinePr summaryBelow="1" summaryRight="1"/>
    <pageSetUpPr fitToPage="0"/>
  </sheetPr>
  <dimension ref="A1:G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71484375" defaultRowHeight="15" zeroHeight="0" outlineLevelRow="0"/>
  <cols>
    <col width="67.42" customWidth="1" style="289" min="1" max="1"/>
    <col width="55" customWidth="1" style="289" min="2" max="2"/>
    <col width="12" customWidth="1" style="289" min="3" max="3"/>
    <col width="16.85" customWidth="1" style="289" min="4" max="4"/>
    <col width="12" customWidth="1" style="289" min="5" max="6"/>
    <col width="8" customWidth="1" style="289" min="7" max="7"/>
  </cols>
  <sheetData>
    <row r="1" ht="19.5" customHeight="1" s="290">
      <c r="A1" s="302" t="inlineStr">
        <is>
          <t>PLANO DE AÇÃO — De 359 para 1.044 lig/mês (ramp-up Abr→Ago)</t>
        </is>
      </c>
      <c r="B1" s="303" t="n"/>
      <c r="C1" s="303" t="n"/>
      <c r="D1" s="303" t="n"/>
      <c r="E1" s="303" t="n"/>
      <c r="F1" s="303" t="n"/>
      <c r="G1" s="303" t="n"/>
    </row>
    <row r="3" ht="178.5" customHeight="1" s="290">
      <c r="A3" s="387" t="inlineStr">
        <is>
          <t>FASE 1: DESTRAVAR BACKLOG (Abr/26) — converter rede pronta em ligação</t>
        </is>
      </c>
      <c r="B3" s="388" t="n"/>
      <c r="C3" s="388" t="n"/>
      <c r="D3" s="388" t="n"/>
      <c r="E3" s="388" t="n"/>
      <c r="F3" s="388" t="n"/>
      <c r="G3" s="388" t="n"/>
    </row>
    <row r="4" ht="23.25" customHeight="1" s="290">
      <c r="A4" s="305" t="inlineStr">
        <is>
          <t>SEMANA</t>
        </is>
      </c>
      <c r="B4" s="305" t="inlineStr">
        <is>
          <t>AÇÃO</t>
        </is>
      </c>
      <c r="C4" s="305" t="inlineStr">
        <is>
          <t>RESPONSÁVEL</t>
        </is>
      </c>
      <c r="D4" s="305" t="inlineStr">
        <is>
          <t>KPI</t>
        </is>
      </c>
      <c r="E4" s="305" t="inlineStr">
        <is>
          <t>CUSTO</t>
        </is>
      </c>
      <c r="F4" s="305" t="inlineStr">
        <is>
          <t>PRIORIDADE</t>
        </is>
      </c>
      <c r="G4" s="305" t="inlineStr">
        <is>
          <t>STATUS</t>
        </is>
      </c>
    </row>
    <row r="5" ht="15" customHeight="1" s="290">
      <c r="A5" s="496" t="inlineStr">
        <is>
          <t>S1</t>
        </is>
      </c>
      <c r="B5" s="500" t="inlineStr">
        <is>
          <t>Mapear rede pronta sem ligação (backlog &gt;500)</t>
        </is>
      </c>
      <c r="C5" s="501" t="inlineStr">
        <is>
          <t>Eng</t>
        </is>
      </c>
      <c r="D5" s="501" t="inlineStr">
        <is>
          <t># lig mapeadas</t>
        </is>
      </c>
      <c r="E5" s="501" t="inlineStr">
        <is>
          <t>R$ 0</t>
        </is>
      </c>
      <c r="F5" s="496" t="inlineStr">
        <is>
          <t>🔴</t>
        </is>
      </c>
      <c r="G5" s="501" t="n"/>
    </row>
    <row r="6" ht="15" customHeight="1" s="290">
      <c r="A6" s="496" t="inlineStr">
        <is>
          <t>S1</t>
        </is>
      </c>
      <c r="B6" s="500" t="inlineStr">
        <is>
          <t>Contratar lab express coliformes (48h)</t>
        </is>
      </c>
      <c r="C6" s="501" t="inlineStr">
        <is>
          <t>Compras</t>
        </is>
      </c>
      <c r="D6" s="501" t="inlineStr">
        <is>
          <t>Prazo lab</t>
        </is>
      </c>
      <c r="E6" s="501" t="inlineStr">
        <is>
          <t>R$ 5k/m</t>
        </is>
      </c>
      <c r="F6" s="496" t="inlineStr">
        <is>
          <t>🔴</t>
        </is>
      </c>
      <c r="G6" s="501" t="n"/>
    </row>
    <row r="7" ht="15" customHeight="1" s="290">
      <c r="A7" s="496" t="inlineStr">
        <is>
          <t>S2</t>
        </is>
      </c>
      <c r="B7" s="500" t="inlineStr">
        <is>
          <t>Reunião SABESP: liberação em lote 50 lig</t>
        </is>
      </c>
      <c r="C7" s="501" t="inlineStr">
        <is>
          <t>Coord</t>
        </is>
      </c>
      <c r="D7" s="501" t="inlineStr">
        <is>
          <t># lig/lote</t>
        </is>
      </c>
      <c r="E7" s="501" t="inlineStr">
        <is>
          <t>R$ 0</t>
        </is>
      </c>
      <c r="F7" s="496" t="inlineStr">
        <is>
          <t>🔴</t>
        </is>
      </c>
      <c r="G7" s="501" t="n"/>
    </row>
    <row r="8" ht="15" customHeight="1" s="290">
      <c r="A8" s="503" t="inlineStr">
        <is>
          <t>S2</t>
        </is>
      </c>
      <c r="B8" s="507" t="inlineStr">
        <is>
          <t>Mobilizar 3 eq intra dedicadas</t>
        </is>
      </c>
      <c r="C8" s="505" t="inlineStr">
        <is>
          <t>RH</t>
        </is>
      </c>
      <c r="D8" s="505" t="inlineStr">
        <is>
          <t>lig intra/dia</t>
        </is>
      </c>
      <c r="E8" s="505" t="inlineStr">
        <is>
          <t>R$ 45k/m</t>
        </is>
      </c>
      <c r="F8" s="503" t="inlineStr">
        <is>
          <t>🟡</t>
        </is>
      </c>
      <c r="G8" s="505" t="n"/>
    </row>
    <row r="9" ht="15" customHeight="1" s="290">
      <c r="A9" s="496" t="inlineStr">
        <is>
          <t>S3</t>
        </is>
      </c>
      <c r="B9" s="500" t="inlineStr">
        <is>
          <t>Lavagem + coleta em rede pronta SM+JC</t>
        </is>
      </c>
      <c r="C9" s="501" t="inlineStr">
        <is>
          <t>Campo</t>
        </is>
      </c>
      <c r="D9" s="501" t="inlineStr">
        <is>
          <t>m liberados</t>
        </is>
      </c>
      <c r="E9" s="501" t="inlineStr">
        <is>
          <t>R$ 3k</t>
        </is>
      </c>
      <c r="F9" s="496" t="inlineStr">
        <is>
          <t>🔴</t>
        </is>
      </c>
      <c r="G9" s="501" t="n"/>
    </row>
    <row r="10" ht="15" customHeight="1" s="290">
      <c r="A10" s="503" t="inlineStr">
        <is>
          <t>S3</t>
        </is>
      </c>
      <c r="B10" s="507" t="inlineStr">
        <is>
          <t>Automação docs GIS→PDF→SABESP</t>
        </is>
      </c>
      <c r="C10" s="505" t="inlineStr">
        <is>
          <t>TI</t>
        </is>
      </c>
      <c r="D10" s="505" t="inlineStr">
        <is>
          <t>docs/dia</t>
        </is>
      </c>
      <c r="E10" s="505" t="inlineStr">
        <is>
          <t>R$ 8k</t>
        </is>
      </c>
      <c r="F10" s="503" t="inlineStr">
        <is>
          <t>🟡</t>
        </is>
      </c>
      <c r="G10" s="505" t="n"/>
    </row>
    <row r="11" ht="15" customHeight="1" s="290">
      <c r="A11" s="496" t="inlineStr">
        <is>
          <t>S4</t>
        </is>
      </c>
      <c r="B11" s="500" t="inlineStr">
        <is>
          <t>Liberar lote 1: 100 lig SM+JC</t>
        </is>
      </c>
      <c r="C11" s="501" t="inlineStr">
        <is>
          <t>Coord</t>
        </is>
      </c>
      <c r="D11" s="501" t="inlineStr">
        <is>
          <t># liberadas</t>
        </is>
      </c>
      <c r="E11" s="501" t="inlineStr">
        <is>
          <t>R$ 0</t>
        </is>
      </c>
      <c r="F11" s="496" t="inlineStr">
        <is>
          <t>🔴</t>
        </is>
      </c>
      <c r="G11" s="501" t="n"/>
    </row>
    <row r="12" ht="15" customHeight="1" s="290">
      <c r="A12" s="496" t="inlineStr">
        <is>
          <t>S4</t>
        </is>
      </c>
      <c r="B12" s="500" t="inlineStr">
        <is>
          <t>Executar 100 lig intra (rede pronta)</t>
        </is>
      </c>
      <c r="C12" s="501" t="inlineStr">
        <is>
          <t>Intra</t>
        </is>
      </c>
      <c r="D12" s="501" t="inlineStr">
        <is>
          <t>lig/semana</t>
        </is>
      </c>
      <c r="E12" s="501" t="inlineStr">
        <is>
          <t>R$ 20k</t>
        </is>
      </c>
      <c r="F12" s="496" t="inlineStr">
        <is>
          <t>🔴</t>
        </is>
      </c>
      <c r="G12" s="501" t="n"/>
    </row>
    <row r="14" ht="178.5" customHeight="1" s="290">
      <c r="A14" s="387" t="inlineStr">
        <is>
          <t>FASE 2: ESCALAR (Jun-Jul/26) — +equipes rede + pipeline contínuo</t>
        </is>
      </c>
      <c r="B14" s="388" t="n"/>
      <c r="C14" s="388" t="n"/>
      <c r="D14" s="388" t="n"/>
      <c r="E14" s="388" t="n"/>
      <c r="F14" s="388" t="n"/>
      <c r="G14" s="388" t="n"/>
    </row>
    <row r="15" ht="15" customHeight="1" s="290">
      <c r="A15" s="503" t="inlineStr">
        <is>
          <t>Jun</t>
        </is>
      </c>
      <c r="B15" s="507" t="inlineStr">
        <is>
          <t>+4 eq MEC rede ESG (Tetéu+Pantanal)</t>
        </is>
      </c>
      <c r="C15" s="505" t="inlineStr">
        <is>
          <t>Campo</t>
        </is>
      </c>
      <c r="D15" s="505" t="inlineStr">
        <is>
          <t>m/dia ESG</t>
        </is>
      </c>
      <c r="E15" s="505" t="inlineStr">
        <is>
          <t>R$ 120k/m</t>
        </is>
      </c>
      <c r="F15" s="503" t="inlineStr">
        <is>
          <t>🟡</t>
        </is>
      </c>
      <c r="G15" s="505" t="n"/>
    </row>
    <row r="16" ht="15" customHeight="1" s="290">
      <c r="A16" s="503" t="inlineStr">
        <is>
          <t>Jun</t>
        </is>
      </c>
      <c r="B16" s="507" t="inlineStr">
        <is>
          <t>+4 eq rede AG simultânea</t>
        </is>
      </c>
      <c r="C16" s="505" t="inlineStr">
        <is>
          <t>Campo</t>
        </is>
      </c>
      <c r="D16" s="505" t="inlineStr">
        <is>
          <t>m/dia AG</t>
        </is>
      </c>
      <c r="E16" s="505" t="inlineStr">
        <is>
          <t>R$ 60k/m</t>
        </is>
      </c>
      <c r="F16" s="503" t="inlineStr">
        <is>
          <t>🟡</t>
        </is>
      </c>
      <c r="G16" s="505" t="n"/>
    </row>
    <row r="17" ht="15" customHeight="1" s="290">
      <c r="A17" s="491" t="inlineStr">
        <is>
          <t>Jun</t>
        </is>
      </c>
      <c r="B17" s="494" t="inlineStr">
        <is>
          <t>2º projetista (template ProSaneamento)</t>
        </is>
      </c>
      <c r="C17" s="492" t="inlineStr">
        <is>
          <t>Eng</t>
        </is>
      </c>
      <c r="D17" s="492" t="inlineStr">
        <is>
          <t>projetos/sem</t>
        </is>
      </c>
      <c r="E17" s="492" t="inlineStr">
        <is>
          <t>R$ 15k/m</t>
        </is>
      </c>
      <c r="F17" s="491" t="inlineStr">
        <is>
          <t>🟢</t>
        </is>
      </c>
      <c r="G17" s="492" t="n"/>
    </row>
    <row r="18" ht="15" customHeight="1" s="290">
      <c r="A18" s="496" t="inlineStr">
        <is>
          <t>Jun</t>
        </is>
      </c>
      <c r="B18" s="500" t="inlineStr">
        <is>
          <t>Pipeline contínuo: rede→lavagem→lib→intra</t>
        </is>
      </c>
      <c r="C18" s="501" t="inlineStr">
        <is>
          <t>Coord</t>
        </is>
      </c>
      <c r="D18" s="501" t="inlineStr">
        <is>
          <t>lig/semana</t>
        </is>
      </c>
      <c r="E18" s="501" t="inlineStr">
        <is>
          <t>R$ 0</t>
        </is>
      </c>
      <c r="F18" s="496" t="inlineStr">
        <is>
          <t>🔴</t>
        </is>
      </c>
      <c r="G18" s="501" t="n"/>
    </row>
    <row r="19" ht="15" customHeight="1" s="290">
      <c r="A19" s="503" t="inlineStr">
        <is>
          <t>Jul</t>
        </is>
      </c>
      <c r="B19" s="507" t="inlineStr">
        <is>
          <t>Tetéu plena carga (2 frentes ESG+AG)</t>
        </is>
      </c>
      <c r="C19" s="505" t="inlineStr">
        <is>
          <t>Campo</t>
        </is>
      </c>
      <c r="D19" s="505" t="inlineStr">
        <is>
          <t>m/dia</t>
        </is>
      </c>
      <c r="E19" s="505" t="inlineStr">
        <is>
          <t>R$ 80k/m</t>
        </is>
      </c>
      <c r="F19" s="503" t="inlineStr">
        <is>
          <t>🟡</t>
        </is>
      </c>
      <c r="G19" s="505" t="n"/>
    </row>
    <row r="20" ht="15" customHeight="1" s="290">
      <c r="A20" s="503" t="inlineStr">
        <is>
          <t>Jul</t>
        </is>
      </c>
      <c r="B20" s="507" t="inlineStr">
        <is>
          <t>Pantanal plena carga</t>
        </is>
      </c>
      <c r="C20" s="505" t="inlineStr">
        <is>
          <t>Campo</t>
        </is>
      </c>
      <c r="D20" s="505" t="inlineStr">
        <is>
          <t>m/dia</t>
        </is>
      </c>
      <c r="E20" s="505" t="inlineStr">
        <is>
          <t>R$ 60k/m</t>
        </is>
      </c>
      <c r="F20" s="503" t="inlineStr">
        <is>
          <t>🟡</t>
        </is>
      </c>
      <c r="G20" s="505" t="n"/>
    </row>
    <row r="22" ht="64.5" customHeight="1" s="290">
      <c r="A22" s="387" t="inlineStr">
        <is>
          <t>PROJEÇÃO DE RAMP-UP</t>
        </is>
      </c>
      <c r="B22" s="388" t="n"/>
      <c r="C22" s="388" t="n"/>
      <c r="D22" s="388" t="n"/>
      <c r="E22" s="388" t="n"/>
      <c r="F22" s="388" t="n"/>
      <c r="G22" s="388" t="n"/>
    </row>
    <row r="23" ht="15" customHeight="1" s="290">
      <c r="A23" s="305" t="inlineStr">
        <is>
          <t>MÊS</t>
        </is>
      </c>
      <c r="B23" s="305" t="inlineStr">
        <is>
          <t>LIG/MÊS</t>
        </is>
      </c>
      <c r="C23" s="305" t="inlineStr">
        <is>
          <t>REDE/MÊS</t>
        </is>
      </c>
      <c r="D23" s="305" t="inlineStr">
        <is>
          <t>EQUIPES</t>
        </is>
      </c>
      <c r="E23" s="305" t="inlineStr">
        <is>
          <t>FAT EST.</t>
        </is>
      </c>
      <c r="F23" s="305" t="inlineStr">
        <is>
          <t>ACUM LIG</t>
        </is>
      </c>
      <c r="G23" s="305" t="inlineStr">
        <is>
          <t>% META</t>
        </is>
      </c>
    </row>
    <row r="24" ht="15" customHeight="1" s="290">
      <c r="A24" s="515" t="inlineStr">
        <is>
          <t>Mar/26</t>
        </is>
      </c>
      <c r="B24" s="323" t="n">
        <v>359</v>
      </c>
      <c r="C24" s="368" t="n">
        <v>2367</v>
      </c>
      <c r="D24" s="321" t="n">
        <v>36</v>
      </c>
      <c r="E24" s="515" t="inlineStr">
        <is>
          <t>R$ 2,2M</t>
        </is>
      </c>
      <c r="F24" s="319" t="n">
        <v>897</v>
      </c>
      <c r="G24" s="321" t="inlineStr">
        <is>
          <t>34%</t>
        </is>
      </c>
    </row>
    <row r="25" ht="15" customHeight="1" s="290">
      <c r="A25" s="515" t="inlineStr">
        <is>
          <t>Abr/26</t>
        </is>
      </c>
      <c r="B25" s="323" t="n">
        <v>500</v>
      </c>
      <c r="C25" s="368" t="n">
        <v>3500</v>
      </c>
      <c r="D25" s="321" t="n">
        <v>36</v>
      </c>
      <c r="E25" s="515" t="inlineStr">
        <is>
          <t>R$ 3,2M</t>
        </is>
      </c>
      <c r="F25" s="319" t="n">
        <v>1397</v>
      </c>
      <c r="G25" s="321" t="inlineStr">
        <is>
          <t>48%</t>
        </is>
      </c>
    </row>
    <row r="26" ht="15" customHeight="1" s="290">
      <c r="A26" s="515" t="inlineStr">
        <is>
          <t>Mai/26</t>
        </is>
      </c>
      <c r="B26" s="323" t="n">
        <v>650</v>
      </c>
      <c r="C26" s="368" t="n">
        <v>4500</v>
      </c>
      <c r="D26" s="321" t="n">
        <v>39</v>
      </c>
      <c r="E26" s="515" t="inlineStr">
        <is>
          <t>R$ 4,1M</t>
        </is>
      </c>
      <c r="F26" s="319" t="n">
        <v>2047</v>
      </c>
      <c r="G26" s="321" t="inlineStr">
        <is>
          <t>62%</t>
        </is>
      </c>
    </row>
    <row r="27" ht="15" customHeight="1" s="290">
      <c r="A27" s="503" t="inlineStr">
        <is>
          <t>Jun/26</t>
        </is>
      </c>
      <c r="B27" s="516" t="n">
        <v>800</v>
      </c>
      <c r="C27" s="517" t="n">
        <v>5500</v>
      </c>
      <c r="D27" s="505" t="n">
        <v>44</v>
      </c>
      <c r="E27" s="503" t="inlineStr">
        <is>
          <t>R$ 5,0M</t>
        </is>
      </c>
      <c r="F27" s="518" t="n">
        <v>2847</v>
      </c>
      <c r="G27" s="505" t="inlineStr">
        <is>
          <t>77%</t>
        </is>
      </c>
    </row>
    <row r="28" ht="15" customHeight="1" s="290">
      <c r="A28" s="503" t="inlineStr">
        <is>
          <t>Jul/26</t>
        </is>
      </c>
      <c r="B28" s="516" t="n">
        <v>1000</v>
      </c>
      <c r="C28" s="517" t="n">
        <v>6500</v>
      </c>
      <c r="D28" s="505" t="n">
        <v>46</v>
      </c>
      <c r="E28" s="503" t="inlineStr">
        <is>
          <t>R$ 6,1M</t>
        </is>
      </c>
      <c r="F28" s="518" t="n">
        <v>3847</v>
      </c>
      <c r="G28" s="505" t="inlineStr">
        <is>
          <t>96%</t>
        </is>
      </c>
    </row>
    <row r="29" ht="15" customHeight="1" s="290">
      <c r="A29" s="491" t="inlineStr">
        <is>
          <t>Ago/26</t>
        </is>
      </c>
      <c r="B29" s="519" t="n">
        <v>1044</v>
      </c>
      <c r="C29" s="520" t="n">
        <v>6737</v>
      </c>
      <c r="D29" s="492" t="n">
        <v>46</v>
      </c>
      <c r="E29" s="491" t="inlineStr">
        <is>
          <t>R$ 6,3M</t>
        </is>
      </c>
      <c r="F29" s="521" t="n">
        <v>4891</v>
      </c>
      <c r="G29" s="493" t="inlineStr">
        <is>
          <t>100%</t>
        </is>
      </c>
    </row>
    <row r="30" ht="15" customHeight="1" s="290">
      <c r="A30" s="491" t="inlineStr">
        <is>
          <t>Set/26</t>
        </is>
      </c>
      <c r="B30" s="519" t="n">
        <v>1044</v>
      </c>
      <c r="C30" s="520" t="n">
        <v>6737</v>
      </c>
      <c r="D30" s="492" t="n">
        <v>46</v>
      </c>
      <c r="E30" s="491" t="inlineStr">
        <is>
          <t>R$ 6,3M</t>
        </is>
      </c>
      <c r="F30" s="521" t="n">
        <v>5935</v>
      </c>
      <c r="G30" s="493" t="inlineStr">
        <is>
          <t>100%</t>
        </is>
      </c>
    </row>
    <row r="31" ht="15" customHeight="1" s="290">
      <c r="A31" s="491" t="inlineStr">
        <is>
          <t>Out/26</t>
        </is>
      </c>
      <c r="B31" s="519" t="n">
        <v>1044</v>
      </c>
      <c r="C31" s="520" t="n">
        <v>6737</v>
      </c>
      <c r="D31" s="492" t="n">
        <v>46</v>
      </c>
      <c r="E31" s="491" t="inlineStr">
        <is>
          <t>R$ 6,3M</t>
        </is>
      </c>
      <c r="F31" s="521" t="n">
        <v>6979</v>
      </c>
      <c r="G31" s="493" t="inlineStr">
        <is>
          <t>100%</t>
        </is>
      </c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4.xml><?xml version="1.0" encoding="utf-8"?>
<worksheet xmlns="http://schemas.openxmlformats.org/spreadsheetml/2006/main">
  <sheetPr filterMode="0">
    <tabColor rgb="FF2980B9"/>
    <outlinePr summaryBelow="1" summaryRight="1"/>
    <pageSetUpPr fitToPage="0"/>
  </sheetPr>
  <dimension ref="A1:BI63"/>
  <sheetViews>
    <sheetView showFormulas="0" showGridLines="1" showRowColHeaders="1" showZeros="1" rightToLeft="0" tabSelected="0" showOutlineSymbols="1" defaultGridColor="1" view="normal" topLeftCell="A1" colorId="64" zoomScale="115" zoomScaleNormal="115" zoomScalePageLayoutView="100" workbookViewId="0">
      <selection pane="topLeft" activeCell="C7" activeCellId="0" sqref="C7"/>
    </sheetView>
  </sheetViews>
  <sheetFormatPr baseColWidth="8" defaultColWidth="8.71484375" defaultRowHeight="15" zeroHeight="0" outlineLevelRow="0"/>
  <cols>
    <col width="6" customWidth="1" style="289" min="1" max="1"/>
    <col width="5.57" customWidth="1" style="289" min="2" max="19"/>
  </cols>
  <sheetData>
    <row r="1" ht="37.5" customHeight="1" s="290">
      <c r="A1" s="302" t="inlineStr">
        <is>
          <t>MAPA DE CALOR — METROS DE REDE POR DIA | Cores = intensidade de produção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  <c r="K1" s="303" t="n"/>
      <c r="L1" s="303" t="n"/>
      <c r="M1" s="303" t="n"/>
      <c r="N1" s="303" t="n"/>
    </row>
    <row r="2" ht="23.25" customHeight="1" s="290">
      <c r="A2" s="304" t="inlineStr">
        <is>
          <t>Branco = 0 | Azul claro = baixo | Azul escuro = alta produção | Cada bloco = 1 núcleo | Semanas do ano</t>
        </is>
      </c>
      <c r="B2" s="303" t="n"/>
      <c r="C2" s="303" t="n"/>
      <c r="D2" s="303" t="n"/>
      <c r="E2" s="303" t="n"/>
      <c r="F2" s="303" t="n"/>
      <c r="G2" s="303" t="n"/>
      <c r="H2" s="303" t="n"/>
      <c r="I2" s="303" t="n"/>
      <c r="J2" s="303" t="n"/>
      <c r="K2" s="303" t="n"/>
      <c r="L2" s="303" t="n"/>
      <c r="M2" s="303" t="n"/>
      <c r="N2" s="303" t="n"/>
    </row>
    <row r="4" ht="21.75" customHeight="1" s="290">
      <c r="A4" s="522" t="inlineStr">
        <is>
          <t>São Manoel — REDE (metros/dia) | EQ: 8 | Total: 1502m</t>
        </is>
      </c>
      <c r="B4" s="303" t="n"/>
      <c r="C4" s="303" t="n"/>
      <c r="D4" s="303" t="n"/>
      <c r="E4" s="303" t="n"/>
      <c r="F4" s="303" t="n"/>
      <c r="G4" s="303" t="n"/>
      <c r="H4" s="303" t="n"/>
      <c r="I4" s="303" t="n"/>
      <c r="J4" s="303" t="n"/>
      <c r="K4" s="303" t="n"/>
      <c r="L4" s="303" t="n"/>
      <c r="M4" s="303" t="n"/>
      <c r="N4" s="303" t="n"/>
      <c r="O4" s="303" t="n"/>
      <c r="P4" s="303" t="n"/>
      <c r="Q4" s="303" t="n"/>
      <c r="R4" s="303" t="n"/>
      <c r="S4" s="303" t="n"/>
      <c r="T4" s="303" t="n"/>
      <c r="U4" s="303" t="n"/>
      <c r="V4" s="303" t="n"/>
      <c r="W4" s="303" t="n"/>
      <c r="X4" s="303" t="n"/>
      <c r="Y4" s="303" t="n"/>
      <c r="Z4" s="303" t="n"/>
      <c r="AA4" s="303" t="n"/>
      <c r="AB4" s="303" t="n"/>
      <c r="AC4" s="303" t="n"/>
      <c r="AD4" s="303" t="n"/>
      <c r="AE4" s="303" t="n"/>
      <c r="AF4" s="303" t="n"/>
      <c r="AG4" s="303" t="n"/>
      <c r="AH4" s="303" t="n"/>
      <c r="AI4" s="303" t="n"/>
      <c r="AJ4" s="303" t="n"/>
      <c r="AK4" s="303" t="n"/>
      <c r="AL4" s="303" t="n"/>
      <c r="AM4" s="303" t="n"/>
      <c r="AN4" s="303" t="n"/>
      <c r="AO4" s="303" t="n"/>
      <c r="AP4" s="303" t="n"/>
      <c r="AQ4" s="303" t="n"/>
      <c r="AR4" s="303" t="n"/>
      <c r="AS4" s="303" t="n"/>
      <c r="AT4" s="303" t="n"/>
      <c r="AU4" s="303" t="n"/>
      <c r="AV4" s="303" t="n"/>
      <c r="AW4" s="303" t="n"/>
      <c r="AX4" s="303" t="n"/>
      <c r="AY4" s="303" t="n"/>
      <c r="AZ4" s="303" t="n"/>
      <c r="BA4" s="303" t="n"/>
      <c r="BB4" s="303" t="n"/>
      <c r="BC4" s="303" t="n"/>
      <c r="BD4" s="303" t="n"/>
      <c r="BE4" s="303" t="n"/>
      <c r="BF4" s="303" t="n"/>
      <c r="BG4" s="303" t="n"/>
      <c r="BH4" s="303" t="n"/>
      <c r="BI4" s="303" t="n"/>
    </row>
    <row r="5" ht="15" customHeight="1" s="290">
      <c r="A5" s="305" t="n"/>
      <c r="B5" s="305" t="inlineStr">
        <is>
          <t>S1</t>
        </is>
      </c>
      <c r="C5" s="305" t="inlineStr">
        <is>
          <t>S2</t>
        </is>
      </c>
      <c r="D5" s="305" t="inlineStr">
        <is>
          <t>S3</t>
        </is>
      </c>
      <c r="E5" s="305" t="inlineStr">
        <is>
          <t>S4</t>
        </is>
      </c>
      <c r="F5" s="305" t="inlineStr">
        <is>
          <t>S5</t>
        </is>
      </c>
      <c r="G5" s="305" t="inlineStr">
        <is>
          <t>S6</t>
        </is>
      </c>
      <c r="H5" s="305" t="inlineStr">
        <is>
          <t>S7</t>
        </is>
      </c>
      <c r="I5" s="305" t="inlineStr">
        <is>
          <t>S8</t>
        </is>
      </c>
      <c r="J5" s="305" t="inlineStr">
        <is>
          <t>S9</t>
        </is>
      </c>
      <c r="K5" s="305" t="inlineStr">
        <is>
          <t>S10</t>
        </is>
      </c>
      <c r="L5" s="305" t="inlineStr">
        <is>
          <t>S11</t>
        </is>
      </c>
      <c r="M5" s="305" t="inlineStr">
        <is>
          <t>S12</t>
        </is>
      </c>
      <c r="N5" s="305" t="inlineStr">
        <is>
          <t>S13</t>
        </is>
      </c>
      <c r="O5" s="305" t="inlineStr">
        <is>
          <t>S14</t>
        </is>
      </c>
      <c r="P5" s="305" t="inlineStr">
        <is>
          <t>S15</t>
        </is>
      </c>
      <c r="Q5" s="305" t="inlineStr">
        <is>
          <t>S16</t>
        </is>
      </c>
      <c r="R5" s="305" t="inlineStr">
        <is>
          <t>S17</t>
        </is>
      </c>
      <c r="S5" s="305" t="inlineStr">
        <is>
          <t>S18</t>
        </is>
      </c>
      <c r="T5" s="305" t="inlineStr">
        <is>
          <t>S19</t>
        </is>
      </c>
      <c r="U5" s="305" t="inlineStr">
        <is>
          <t>S20</t>
        </is>
      </c>
      <c r="V5" s="305" t="inlineStr">
        <is>
          <t>S21</t>
        </is>
      </c>
      <c r="W5" s="305" t="inlineStr">
        <is>
          <t>S22</t>
        </is>
      </c>
      <c r="X5" s="305" t="inlineStr">
        <is>
          <t>S23</t>
        </is>
      </c>
      <c r="Y5" s="305" t="inlineStr">
        <is>
          <t>S24</t>
        </is>
      </c>
      <c r="Z5" s="305" t="inlineStr">
        <is>
          <t>S25</t>
        </is>
      </c>
      <c r="AA5" s="305" t="inlineStr">
        <is>
          <t>S26</t>
        </is>
      </c>
      <c r="AB5" s="305" t="inlineStr">
        <is>
          <t>S27</t>
        </is>
      </c>
      <c r="AC5" s="305" t="inlineStr">
        <is>
          <t>S28</t>
        </is>
      </c>
      <c r="AD5" s="305" t="inlineStr">
        <is>
          <t>S29</t>
        </is>
      </c>
      <c r="AE5" s="305" t="inlineStr">
        <is>
          <t>S30</t>
        </is>
      </c>
      <c r="AF5" s="305" t="inlineStr">
        <is>
          <t>S31</t>
        </is>
      </c>
      <c r="AG5" s="305" t="inlineStr">
        <is>
          <t>S32</t>
        </is>
      </c>
      <c r="AH5" s="305" t="inlineStr">
        <is>
          <t>S33</t>
        </is>
      </c>
      <c r="AI5" s="305" t="inlineStr">
        <is>
          <t>S34</t>
        </is>
      </c>
      <c r="AJ5" s="305" t="inlineStr">
        <is>
          <t>S35</t>
        </is>
      </c>
      <c r="AK5" s="305" t="inlineStr">
        <is>
          <t>S36</t>
        </is>
      </c>
      <c r="AL5" s="305" t="inlineStr">
        <is>
          <t>S37</t>
        </is>
      </c>
      <c r="AM5" s="305" t="inlineStr">
        <is>
          <t>S38</t>
        </is>
      </c>
      <c r="AN5" s="305" t="inlineStr">
        <is>
          <t>S39</t>
        </is>
      </c>
      <c r="AO5" s="305" t="inlineStr">
        <is>
          <t>S40</t>
        </is>
      </c>
      <c r="AP5" s="305" t="inlineStr">
        <is>
          <t>S41</t>
        </is>
      </c>
      <c r="AQ5" s="305" t="inlineStr">
        <is>
          <t>S42</t>
        </is>
      </c>
      <c r="AR5" s="305" t="inlineStr">
        <is>
          <t>S43</t>
        </is>
      </c>
      <c r="AS5" s="305" t="inlineStr">
        <is>
          <t>S44</t>
        </is>
      </c>
      <c r="AT5" s="305" t="inlineStr">
        <is>
          <t>S45</t>
        </is>
      </c>
      <c r="AU5" s="305" t="inlineStr">
        <is>
          <t>S46</t>
        </is>
      </c>
      <c r="AV5" s="305" t="inlineStr">
        <is>
          <t>S47</t>
        </is>
      </c>
      <c r="AW5" s="305" t="inlineStr">
        <is>
          <t>S48</t>
        </is>
      </c>
      <c r="AX5" s="305" t="inlineStr">
        <is>
          <t>S49</t>
        </is>
      </c>
      <c r="AY5" s="305" t="inlineStr">
        <is>
          <t>S50</t>
        </is>
      </c>
      <c r="AZ5" s="305" t="inlineStr">
        <is>
          <t>S51</t>
        </is>
      </c>
      <c r="BA5" s="305" t="inlineStr">
        <is>
          <t>S52</t>
        </is>
      </c>
      <c r="BB5" s="305" t="inlineStr">
        <is>
          <t>S53</t>
        </is>
      </c>
      <c r="BC5" s="305" t="inlineStr">
        <is>
          <t>S54</t>
        </is>
      </c>
      <c r="BD5" s="305" t="inlineStr">
        <is>
          <t>S55</t>
        </is>
      </c>
      <c r="BE5" s="305" t="inlineStr">
        <is>
          <t>S56</t>
        </is>
      </c>
      <c r="BF5" s="305" t="inlineStr">
        <is>
          <t>S57</t>
        </is>
      </c>
      <c r="BG5" s="305" t="inlineStr">
        <is>
          <t>S58</t>
        </is>
      </c>
      <c r="BH5" s="305" t="inlineStr">
        <is>
          <t>S59</t>
        </is>
      </c>
      <c r="BI5" s="523" t="inlineStr">
        <is>
          <t>TOTAL</t>
        </is>
      </c>
    </row>
    <row r="6" ht="15" customHeight="1" s="290">
      <c r="A6" s="515" t="inlineStr">
        <is>
          <t>Seg</t>
        </is>
      </c>
      <c r="B6" s="524" t="n"/>
      <c r="C6" s="525" t="n">
        <v>11</v>
      </c>
      <c r="D6" s="525" t="n">
        <v>0</v>
      </c>
      <c r="E6" s="524" t="n"/>
      <c r="F6" s="525" t="n">
        <v>6</v>
      </c>
      <c r="G6" s="526" t="n">
        <v>59</v>
      </c>
      <c r="H6" s="524" t="n"/>
      <c r="I6" s="527" t="n">
        <v>40</v>
      </c>
      <c r="J6" s="526" t="n">
        <v>55</v>
      </c>
      <c r="K6" s="524" t="n"/>
      <c r="L6" s="525" t="n">
        <v>6</v>
      </c>
      <c r="M6" s="524" t="n"/>
      <c r="N6" s="524" t="n"/>
      <c r="O6" s="524" t="n"/>
      <c r="P6" s="524" t="n"/>
      <c r="Q6" s="524" t="n"/>
      <c r="R6" s="524" t="n"/>
      <c r="S6" s="524" t="n"/>
      <c r="T6" s="524" t="n"/>
      <c r="U6" s="524" t="n"/>
      <c r="V6" s="524" t="n"/>
      <c r="W6" s="524" t="n"/>
      <c r="X6" s="524" t="n"/>
      <c r="Y6" s="524" t="n"/>
      <c r="Z6" s="524" t="n"/>
      <c r="AA6" s="524" t="n"/>
      <c r="AB6" s="524" t="n"/>
      <c r="AC6" s="524" t="n"/>
      <c r="AD6" s="524" t="n"/>
      <c r="AE6" s="524" t="n"/>
      <c r="AF6" s="524" t="n"/>
      <c r="AG6" s="524" t="n"/>
      <c r="AH6" s="524" t="n"/>
      <c r="AI6" s="524" t="n"/>
      <c r="AJ6" s="524" t="n"/>
      <c r="AK6" s="524" t="n"/>
      <c r="AL6" s="524" t="n"/>
      <c r="AM6" s="524" t="n"/>
      <c r="AN6" s="524" t="n"/>
      <c r="AO6" s="524" t="n"/>
      <c r="AP6" s="524" t="n"/>
      <c r="AQ6" s="524" t="n"/>
      <c r="AR6" s="524" t="n"/>
      <c r="AS6" s="524" t="n"/>
      <c r="AT6" s="524" t="n"/>
      <c r="AU6" s="524" t="n"/>
      <c r="AV6" s="524" t="n"/>
      <c r="AW6" s="524" t="n"/>
      <c r="AX6" s="524" t="n"/>
      <c r="AY6" s="524" t="n"/>
      <c r="AZ6" s="524" t="n"/>
      <c r="BA6" s="524" t="n"/>
      <c r="BB6" s="524" t="n"/>
      <c r="BC6" s="524" t="n"/>
      <c r="BD6" s="524" t="n"/>
      <c r="BE6" s="524" t="n"/>
      <c r="BF6" s="524" t="n"/>
      <c r="BG6" s="524" t="n"/>
      <c r="BH6" s="524" t="n"/>
      <c r="BI6" s="528">
        <f>SUM(B6:BH6)</f>
        <v/>
      </c>
    </row>
    <row r="7" ht="15" customHeight="1" s="290">
      <c r="A7" s="515" t="inlineStr">
        <is>
          <t>Ter</t>
        </is>
      </c>
      <c r="B7" s="524" t="n"/>
      <c r="C7" s="527" t="n">
        <v>24</v>
      </c>
      <c r="D7" s="526" t="n">
        <v>60</v>
      </c>
      <c r="E7" s="524" t="n"/>
      <c r="F7" s="527" t="n">
        <v>37</v>
      </c>
      <c r="G7" s="525" t="n">
        <v>12</v>
      </c>
      <c r="H7" s="524" t="n"/>
      <c r="I7" s="529" t="n">
        <v>94</v>
      </c>
      <c r="J7" s="526" t="n">
        <v>57</v>
      </c>
      <c r="K7" s="524" t="n"/>
      <c r="L7" s="525" t="n">
        <v>16</v>
      </c>
      <c r="M7" s="524" t="n"/>
      <c r="N7" s="524" t="n"/>
      <c r="O7" s="524" t="n"/>
      <c r="P7" s="524" t="n"/>
      <c r="Q7" s="524" t="n"/>
      <c r="R7" s="524" t="n"/>
      <c r="S7" s="524" t="n"/>
      <c r="T7" s="524" t="n"/>
      <c r="U7" s="524" t="n"/>
      <c r="V7" s="524" t="n"/>
      <c r="W7" s="524" t="n"/>
      <c r="X7" s="524" t="n"/>
      <c r="Y7" s="524" t="n"/>
      <c r="Z7" s="524" t="n"/>
      <c r="AA7" s="524" t="n"/>
      <c r="AB7" s="524" t="n"/>
      <c r="AC7" s="524" t="n"/>
      <c r="AD7" s="524" t="n"/>
      <c r="AE7" s="524" t="n"/>
      <c r="AF7" s="524" t="n"/>
      <c r="AG7" s="524" t="n"/>
      <c r="AH7" s="524" t="n"/>
      <c r="AI7" s="524" t="n"/>
      <c r="AJ7" s="524" t="n"/>
      <c r="AK7" s="524" t="n"/>
      <c r="AL7" s="524" t="n"/>
      <c r="AM7" s="524" t="n"/>
      <c r="AN7" s="524" t="n"/>
      <c r="AO7" s="524" t="n"/>
      <c r="AP7" s="524" t="n"/>
      <c r="AQ7" s="524" t="n"/>
      <c r="AR7" s="524" t="n"/>
      <c r="AS7" s="524" t="n"/>
      <c r="AT7" s="524" t="n"/>
      <c r="AU7" s="524" t="n"/>
      <c r="AV7" s="524" t="n"/>
      <c r="AW7" s="524" t="n"/>
      <c r="AX7" s="524" t="n"/>
      <c r="AY7" s="524" t="n"/>
      <c r="AZ7" s="524" t="n"/>
      <c r="BA7" s="524" t="n"/>
      <c r="BB7" s="524" t="n"/>
      <c r="BC7" s="524" t="n"/>
      <c r="BD7" s="524" t="n"/>
      <c r="BE7" s="524" t="n"/>
      <c r="BF7" s="524" t="n"/>
      <c r="BG7" s="524" t="n"/>
      <c r="BH7" s="524" t="n"/>
      <c r="BI7" s="528">
        <f>SUM(B7:BH7)</f>
        <v/>
      </c>
    </row>
    <row r="8" ht="15" customHeight="1" s="290">
      <c r="A8" s="515" t="inlineStr">
        <is>
          <t>Qua</t>
        </is>
      </c>
      <c r="B8" s="524" t="n"/>
      <c r="C8" s="525" t="n">
        <v>0</v>
      </c>
      <c r="D8" s="530" t="n">
        <v>73</v>
      </c>
      <c r="E8" s="529" t="n">
        <v>115</v>
      </c>
      <c r="F8" s="530" t="n">
        <v>88</v>
      </c>
      <c r="G8" s="525" t="n">
        <v>22</v>
      </c>
      <c r="H8" s="527" t="n">
        <v>37</v>
      </c>
      <c r="I8" s="526" t="n">
        <v>55</v>
      </c>
      <c r="J8" s="525" t="n">
        <v>6</v>
      </c>
      <c r="K8" s="524" t="n"/>
      <c r="L8" s="525" t="n">
        <v>14</v>
      </c>
      <c r="M8" s="524" t="n"/>
      <c r="N8" s="524" t="n"/>
      <c r="O8" s="524" t="n"/>
      <c r="P8" s="524" t="n"/>
      <c r="Q8" s="524" t="n"/>
      <c r="R8" s="524" t="n"/>
      <c r="S8" s="524" t="n"/>
      <c r="T8" s="524" t="n"/>
      <c r="U8" s="524" t="n"/>
      <c r="V8" s="524" t="n"/>
      <c r="W8" s="524" t="n"/>
      <c r="X8" s="524" t="n"/>
      <c r="Y8" s="524" t="n"/>
      <c r="Z8" s="524" t="n"/>
      <c r="AA8" s="524" t="n"/>
      <c r="AB8" s="524" t="n"/>
      <c r="AC8" s="524" t="n"/>
      <c r="AD8" s="524" t="n"/>
      <c r="AE8" s="524" t="n"/>
      <c r="AF8" s="524" t="n"/>
      <c r="AG8" s="524" t="n"/>
      <c r="AH8" s="524" t="n"/>
      <c r="AI8" s="524" t="n"/>
      <c r="AJ8" s="524" t="n"/>
      <c r="AK8" s="524" t="n"/>
      <c r="AL8" s="524" t="n"/>
      <c r="AM8" s="524" t="n"/>
      <c r="AN8" s="524" t="n"/>
      <c r="AO8" s="524" t="n"/>
      <c r="AP8" s="524" t="n"/>
      <c r="AQ8" s="524" t="n"/>
      <c r="AR8" s="524" t="n"/>
      <c r="AS8" s="524" t="n"/>
      <c r="AT8" s="524" t="n"/>
      <c r="AU8" s="524" t="n"/>
      <c r="AV8" s="524" t="n"/>
      <c r="AW8" s="524" t="n"/>
      <c r="AX8" s="524" t="n"/>
      <c r="AY8" s="524" t="n"/>
      <c r="AZ8" s="524" t="n"/>
      <c r="BA8" s="524" t="n"/>
      <c r="BB8" s="524" t="n"/>
      <c r="BC8" s="524" t="n"/>
      <c r="BD8" s="524" t="n"/>
      <c r="BE8" s="524" t="n"/>
      <c r="BF8" s="524" t="n"/>
      <c r="BG8" s="524" t="n"/>
      <c r="BH8" s="524" t="n"/>
      <c r="BI8" s="528">
        <f>SUM(B8:BH8)</f>
        <v/>
      </c>
    </row>
    <row r="9" ht="15" customHeight="1" s="290">
      <c r="A9" s="515" t="inlineStr">
        <is>
          <t>Qui</t>
        </is>
      </c>
      <c r="B9" s="524" t="n"/>
      <c r="C9" s="525" t="n">
        <v>0</v>
      </c>
      <c r="D9" s="525" t="n">
        <v>0</v>
      </c>
      <c r="E9" s="525" t="n">
        <v>20</v>
      </c>
      <c r="F9" s="525" t="n">
        <v>6</v>
      </c>
      <c r="G9" s="526" t="n">
        <v>53</v>
      </c>
      <c r="H9" s="525" t="n">
        <v>16</v>
      </c>
      <c r="I9" s="527" t="n">
        <v>41</v>
      </c>
      <c r="J9" s="524" t="n"/>
      <c r="K9" s="525" t="n">
        <v>11</v>
      </c>
      <c r="L9" s="524" t="n"/>
      <c r="M9" s="526" t="n">
        <v>48</v>
      </c>
      <c r="N9" s="524" t="n"/>
      <c r="O9" s="524" t="n"/>
      <c r="P9" s="524" t="n"/>
      <c r="Q9" s="524" t="n"/>
      <c r="R9" s="524" t="n"/>
      <c r="S9" s="524" t="n"/>
      <c r="T9" s="524" t="n"/>
      <c r="U9" s="524" t="n"/>
      <c r="V9" s="524" t="n"/>
      <c r="W9" s="524" t="n"/>
      <c r="X9" s="524" t="n"/>
      <c r="Y9" s="524" t="n"/>
      <c r="Z9" s="524" t="n"/>
      <c r="AA9" s="524" t="n"/>
      <c r="AB9" s="524" t="n"/>
      <c r="AC9" s="524" t="n"/>
      <c r="AD9" s="524" t="n"/>
      <c r="AE9" s="524" t="n"/>
      <c r="AF9" s="524" t="n"/>
      <c r="AG9" s="524" t="n"/>
      <c r="AH9" s="524" t="n"/>
      <c r="AI9" s="524" t="n"/>
      <c r="AJ9" s="524" t="n"/>
      <c r="AK9" s="524" t="n"/>
      <c r="AL9" s="524" t="n"/>
      <c r="AM9" s="524" t="n"/>
      <c r="AN9" s="524" t="n"/>
      <c r="AO9" s="524" t="n"/>
      <c r="AP9" s="524" t="n"/>
      <c r="AQ9" s="524" t="n"/>
      <c r="AR9" s="524" t="n"/>
      <c r="AS9" s="524" t="n"/>
      <c r="AT9" s="524" t="n"/>
      <c r="AU9" s="524" t="n"/>
      <c r="AV9" s="524" t="n"/>
      <c r="AW9" s="524" t="n"/>
      <c r="AX9" s="524" t="n"/>
      <c r="AY9" s="524" t="n"/>
      <c r="AZ9" s="524" t="n"/>
      <c r="BA9" s="524" t="n"/>
      <c r="BB9" s="524" t="n"/>
      <c r="BC9" s="524" t="n"/>
      <c r="BD9" s="524" t="n"/>
      <c r="BE9" s="524" t="n"/>
      <c r="BF9" s="524" t="n"/>
      <c r="BG9" s="524" t="n"/>
      <c r="BH9" s="524" t="n"/>
      <c r="BI9" s="528">
        <f>SUM(B9:BH9)</f>
        <v/>
      </c>
    </row>
    <row r="10" ht="15" customHeight="1" s="290">
      <c r="A10" s="515" t="inlineStr">
        <is>
          <t>Sex</t>
        </is>
      </c>
      <c r="B10" s="524" t="n"/>
      <c r="C10" s="525" t="n">
        <v>9</v>
      </c>
      <c r="D10" s="525" t="n">
        <v>6</v>
      </c>
      <c r="E10" s="527" t="n">
        <v>30</v>
      </c>
      <c r="F10" s="526" t="n">
        <v>47</v>
      </c>
      <c r="G10" s="529" t="n">
        <v>99</v>
      </c>
      <c r="H10" s="527" t="n">
        <v>25</v>
      </c>
      <c r="I10" s="527" t="n">
        <v>24</v>
      </c>
      <c r="J10" s="527" t="n">
        <v>25</v>
      </c>
      <c r="K10" s="526" t="n">
        <v>51</v>
      </c>
      <c r="L10" s="525" t="n">
        <v>2</v>
      </c>
      <c r="M10" s="524" t="n"/>
      <c r="N10" s="524" t="n"/>
      <c r="O10" s="524" t="n"/>
      <c r="P10" s="524" t="n"/>
      <c r="Q10" s="524" t="n"/>
      <c r="R10" s="524" t="n"/>
      <c r="S10" s="524" t="n"/>
      <c r="T10" s="524" t="n"/>
      <c r="U10" s="524" t="n"/>
      <c r="V10" s="524" t="n"/>
      <c r="W10" s="524" t="n"/>
      <c r="X10" s="524" t="n"/>
      <c r="Y10" s="524" t="n"/>
      <c r="Z10" s="524" t="n"/>
      <c r="AA10" s="524" t="n"/>
      <c r="AB10" s="524" t="n"/>
      <c r="AC10" s="524" t="n"/>
      <c r="AD10" s="524" t="n"/>
      <c r="AE10" s="524" t="n"/>
      <c r="AF10" s="524" t="n"/>
      <c r="AG10" s="524" t="n"/>
      <c r="AH10" s="524" t="n"/>
      <c r="AI10" s="524" t="n"/>
      <c r="AJ10" s="524" t="n"/>
      <c r="AK10" s="524" t="n"/>
      <c r="AL10" s="524" t="n"/>
      <c r="AM10" s="524" t="n"/>
      <c r="AN10" s="524" t="n"/>
      <c r="AO10" s="524" t="n"/>
      <c r="AP10" s="524" t="n"/>
      <c r="AQ10" s="524" t="n"/>
      <c r="AR10" s="524" t="n"/>
      <c r="AS10" s="524" t="n"/>
      <c r="AT10" s="524" t="n"/>
      <c r="AU10" s="524" t="n"/>
      <c r="AV10" s="524" t="n"/>
      <c r="AW10" s="524" t="n"/>
      <c r="AX10" s="524" t="n"/>
      <c r="AY10" s="524" t="n"/>
      <c r="AZ10" s="524" t="n"/>
      <c r="BA10" s="524" t="n"/>
      <c r="BB10" s="524" t="n"/>
      <c r="BC10" s="524" t="n"/>
      <c r="BD10" s="524" t="n"/>
      <c r="BE10" s="524" t="n"/>
      <c r="BF10" s="524" t="n"/>
      <c r="BG10" s="524" t="n"/>
      <c r="BH10" s="524" t="n"/>
      <c r="BI10" s="528">
        <f>SUM(B10:BH10)</f>
        <v/>
      </c>
    </row>
    <row r="11" ht="15" customHeight="1" s="290">
      <c r="A11" s="515" t="inlineStr">
        <is>
          <t>Sáb</t>
        </is>
      </c>
      <c r="B11" s="524" t="n"/>
      <c r="C11" s="525" t="n">
        <v>11</v>
      </c>
      <c r="D11" s="524" t="n"/>
      <c r="E11" s="526" t="n">
        <v>55</v>
      </c>
      <c r="F11" s="527" t="n">
        <v>30</v>
      </c>
      <c r="G11" s="524" t="n"/>
      <c r="H11" s="524" t="n"/>
      <c r="I11" s="524" t="n"/>
      <c r="J11" s="525" t="n">
        <v>6</v>
      </c>
      <c r="K11" s="524" t="n"/>
      <c r="L11" s="524" t="n"/>
      <c r="M11" s="524" t="n"/>
      <c r="N11" s="524" t="n"/>
      <c r="O11" s="524" t="n"/>
      <c r="P11" s="524" t="n"/>
      <c r="Q11" s="524" t="n"/>
      <c r="R11" s="524" t="n"/>
      <c r="S11" s="524" t="n"/>
      <c r="T11" s="524" t="n"/>
      <c r="U11" s="524" t="n"/>
      <c r="V11" s="524" t="n"/>
      <c r="W11" s="524" t="n"/>
      <c r="X11" s="524" t="n"/>
      <c r="Y11" s="524" t="n"/>
      <c r="Z11" s="524" t="n"/>
      <c r="AA11" s="524" t="n"/>
      <c r="AB11" s="524" t="n"/>
      <c r="AC11" s="524" t="n"/>
      <c r="AD11" s="524" t="n"/>
      <c r="AE11" s="524" t="n"/>
      <c r="AF11" s="524" t="n"/>
      <c r="AG11" s="524" t="n"/>
      <c r="AH11" s="524" t="n"/>
      <c r="AI11" s="524" t="n"/>
      <c r="AJ11" s="524" t="n"/>
      <c r="AK11" s="524" t="n"/>
      <c r="AL11" s="524" t="n"/>
      <c r="AM11" s="524" t="n"/>
      <c r="AN11" s="524" t="n"/>
      <c r="AO11" s="524" t="n"/>
      <c r="AP11" s="524" t="n"/>
      <c r="AQ11" s="524" t="n"/>
      <c r="AR11" s="524" t="n"/>
      <c r="AS11" s="524" t="n"/>
      <c r="AT11" s="524" t="n"/>
      <c r="AU11" s="524" t="n"/>
      <c r="AV11" s="524" t="n"/>
      <c r="AW11" s="524" t="n"/>
      <c r="AX11" s="524" t="n"/>
      <c r="AY11" s="524" t="n"/>
      <c r="AZ11" s="524" t="n"/>
      <c r="BA11" s="524" t="n"/>
      <c r="BB11" s="524" t="n"/>
      <c r="BC11" s="524" t="n"/>
      <c r="BD11" s="524" t="n"/>
      <c r="BE11" s="524" t="n"/>
      <c r="BF11" s="524" t="n"/>
      <c r="BG11" s="524" t="n"/>
      <c r="BH11" s="524" t="n"/>
      <c r="BI11" s="528">
        <f>SUM(B11:BH11)</f>
        <v/>
      </c>
    </row>
    <row r="12" ht="15" customHeight="1" s="290">
      <c r="A12" s="515" t="inlineStr">
        <is>
          <t>Dom</t>
        </is>
      </c>
      <c r="B12" s="524" t="n"/>
      <c r="C12" s="524" t="n"/>
      <c r="D12" s="524" t="n"/>
      <c r="E12" s="524" t="n"/>
      <c r="F12" s="524" t="n"/>
      <c r="G12" s="524" t="n"/>
      <c r="H12" s="524" t="n"/>
      <c r="I12" s="524" t="n"/>
      <c r="J12" s="524" t="n"/>
      <c r="K12" s="524" t="n"/>
      <c r="L12" s="524" t="n"/>
      <c r="M12" s="524" t="n"/>
      <c r="N12" s="524" t="n"/>
      <c r="O12" s="524" t="n"/>
      <c r="P12" s="524" t="n"/>
      <c r="Q12" s="524" t="n"/>
      <c r="R12" s="524" t="n"/>
      <c r="S12" s="524" t="n"/>
      <c r="T12" s="524" t="n"/>
      <c r="U12" s="524" t="n"/>
      <c r="V12" s="524" t="n"/>
      <c r="W12" s="524" t="n"/>
      <c r="X12" s="524" t="n"/>
      <c r="Y12" s="524" t="n"/>
      <c r="Z12" s="524" t="n"/>
      <c r="AA12" s="524" t="n"/>
      <c r="AB12" s="524" t="n"/>
      <c r="AC12" s="524" t="n"/>
      <c r="AD12" s="524" t="n"/>
      <c r="AE12" s="524" t="n"/>
      <c r="AF12" s="524" t="n"/>
      <c r="AG12" s="524" t="n"/>
      <c r="AH12" s="524" t="n"/>
      <c r="AI12" s="524" t="n"/>
      <c r="AJ12" s="524" t="n"/>
      <c r="AK12" s="524" t="n"/>
      <c r="AL12" s="524" t="n"/>
      <c r="AM12" s="524" t="n"/>
      <c r="AN12" s="524" t="n"/>
      <c r="AO12" s="524" t="n"/>
      <c r="AP12" s="524" t="n"/>
      <c r="AQ12" s="524" t="n"/>
      <c r="AR12" s="524" t="n"/>
      <c r="AS12" s="524" t="n"/>
      <c r="AT12" s="524" t="n"/>
      <c r="AU12" s="524" t="n"/>
      <c r="AV12" s="524" t="n"/>
      <c r="AW12" s="524" t="n"/>
      <c r="AX12" s="524" t="n"/>
      <c r="AY12" s="524" t="n"/>
      <c r="AZ12" s="524" t="n"/>
      <c r="BA12" s="524" t="n"/>
      <c r="BB12" s="524" t="n"/>
      <c r="BC12" s="524" t="n"/>
      <c r="BD12" s="524" t="n"/>
      <c r="BE12" s="524" t="n"/>
      <c r="BF12" s="524" t="n"/>
      <c r="BG12" s="524" t="n"/>
      <c r="BH12" s="524" t="n"/>
      <c r="BI12" s="528">
        <f>SUM(B12:BH12)</f>
        <v/>
      </c>
    </row>
    <row r="13" ht="15" customHeight="1" s="290">
      <c r="A13" s="523" t="inlineStr">
        <is>
          <t>TOTAL</t>
        </is>
      </c>
      <c r="B13" s="528">
        <f>SUM(B6:B12)</f>
        <v/>
      </c>
      <c r="C13" s="528">
        <f>SUM(C6:C12)</f>
        <v/>
      </c>
      <c r="D13" s="528">
        <f>SUM(D6:D12)</f>
        <v/>
      </c>
      <c r="E13" s="528">
        <f>SUM(E6:E12)</f>
        <v/>
      </c>
      <c r="F13" s="528">
        <f>SUM(F6:F12)</f>
        <v/>
      </c>
      <c r="G13" s="528">
        <f>SUM(G6:G12)</f>
        <v/>
      </c>
      <c r="H13" s="528">
        <f>SUM(H6:H12)</f>
        <v/>
      </c>
      <c r="I13" s="528">
        <f>SUM(I6:I12)</f>
        <v/>
      </c>
      <c r="J13" s="528">
        <f>SUM(J6:J12)</f>
        <v/>
      </c>
      <c r="K13" s="528">
        <f>SUM(K6:K12)</f>
        <v/>
      </c>
      <c r="L13" s="528">
        <f>SUM(L6:L12)</f>
        <v/>
      </c>
      <c r="M13" s="528">
        <f>SUM(M6:M12)</f>
        <v/>
      </c>
      <c r="N13" s="528">
        <f>SUM(N6:N12)</f>
        <v/>
      </c>
      <c r="O13" s="528">
        <f>SUM(O6:O12)</f>
        <v/>
      </c>
      <c r="P13" s="528">
        <f>SUM(P6:P12)</f>
        <v/>
      </c>
      <c r="Q13" s="528">
        <f>SUM(Q6:Q12)</f>
        <v/>
      </c>
      <c r="R13" s="528">
        <f>SUM(R6:R12)</f>
        <v/>
      </c>
      <c r="S13" s="528">
        <f>SUM(S6:S12)</f>
        <v/>
      </c>
      <c r="T13" s="528">
        <f>SUM(T6:T12)</f>
        <v/>
      </c>
      <c r="U13" s="528">
        <f>SUM(U6:U12)</f>
        <v/>
      </c>
      <c r="V13" s="528">
        <f>SUM(V6:V12)</f>
        <v/>
      </c>
      <c r="W13" s="528">
        <f>SUM(W6:W12)</f>
        <v/>
      </c>
      <c r="X13" s="528">
        <f>SUM(X6:X12)</f>
        <v/>
      </c>
      <c r="Y13" s="528">
        <f>SUM(Y6:Y12)</f>
        <v/>
      </c>
      <c r="Z13" s="528">
        <f>SUM(Z6:Z12)</f>
        <v/>
      </c>
      <c r="AA13" s="528">
        <f>SUM(AA6:AA12)</f>
        <v/>
      </c>
      <c r="AB13" s="528">
        <f>SUM(AB6:AB12)</f>
        <v/>
      </c>
      <c r="AC13" s="528">
        <f>SUM(AC6:AC12)</f>
        <v/>
      </c>
      <c r="AD13" s="528">
        <f>SUM(AD6:AD12)</f>
        <v/>
      </c>
      <c r="AE13" s="528">
        <f>SUM(AE6:AE12)</f>
        <v/>
      </c>
      <c r="AF13" s="528">
        <f>SUM(AF6:AF12)</f>
        <v/>
      </c>
      <c r="AG13" s="528">
        <f>SUM(AG6:AG12)</f>
        <v/>
      </c>
      <c r="AH13" s="528">
        <f>SUM(AH6:AH12)</f>
        <v/>
      </c>
      <c r="AI13" s="528">
        <f>SUM(AI6:AI12)</f>
        <v/>
      </c>
      <c r="AJ13" s="528">
        <f>SUM(AJ6:AJ12)</f>
        <v/>
      </c>
      <c r="AK13" s="528">
        <f>SUM(AK6:AK12)</f>
        <v/>
      </c>
      <c r="AL13" s="528">
        <f>SUM(AL6:AL12)</f>
        <v/>
      </c>
      <c r="AM13" s="528">
        <f>SUM(AM6:AM12)</f>
        <v/>
      </c>
      <c r="AN13" s="528">
        <f>SUM(AN6:AN12)</f>
        <v/>
      </c>
      <c r="AO13" s="528">
        <f>SUM(AO6:AO12)</f>
        <v/>
      </c>
      <c r="AP13" s="528">
        <f>SUM(AP6:AP12)</f>
        <v/>
      </c>
      <c r="AQ13" s="528">
        <f>SUM(AQ6:AQ12)</f>
        <v/>
      </c>
      <c r="AR13" s="528">
        <f>SUM(AR6:AR12)</f>
        <v/>
      </c>
      <c r="AS13" s="528">
        <f>SUM(AS6:AS12)</f>
        <v/>
      </c>
      <c r="AT13" s="528">
        <f>SUM(AT6:AT12)</f>
        <v/>
      </c>
      <c r="AU13" s="528">
        <f>SUM(AU6:AU12)</f>
        <v/>
      </c>
      <c r="AV13" s="528">
        <f>SUM(AV6:AV12)</f>
        <v/>
      </c>
      <c r="AW13" s="528">
        <f>SUM(AW6:AW12)</f>
        <v/>
      </c>
      <c r="AX13" s="528">
        <f>SUM(AX6:AX12)</f>
        <v/>
      </c>
      <c r="AY13" s="528">
        <f>SUM(AY6:AY12)</f>
        <v/>
      </c>
      <c r="AZ13" s="528">
        <f>SUM(AZ6:AZ12)</f>
        <v/>
      </c>
      <c r="BA13" s="528">
        <f>SUM(BA6:BA12)</f>
        <v/>
      </c>
      <c r="BB13" s="528">
        <f>SUM(BB6:BB12)</f>
        <v/>
      </c>
      <c r="BC13" s="528">
        <f>SUM(BC6:BC12)</f>
        <v/>
      </c>
      <c r="BD13" s="528">
        <f>SUM(BD6:BD12)</f>
        <v/>
      </c>
      <c r="BE13" s="528">
        <f>SUM(BE6:BE12)</f>
        <v/>
      </c>
      <c r="BF13" s="528">
        <f>SUM(BF6:BF12)</f>
        <v/>
      </c>
      <c r="BG13" s="528">
        <f>SUM(BG6:BG12)</f>
        <v/>
      </c>
      <c r="BH13" s="528">
        <f>SUM(BH6:BH12)</f>
        <v/>
      </c>
      <c r="BI13" s="528">
        <f>SUM(BI6:BI12)</f>
        <v/>
      </c>
    </row>
    <row r="14" ht="21.75" customHeight="1" s="290">
      <c r="A14" s="522" t="inlineStr">
        <is>
          <t>João Carlos — REDE (metros/dia) | EQ: 3 | Total: 943m</t>
        </is>
      </c>
      <c r="B14" s="303" t="n"/>
      <c r="C14" s="303" t="n"/>
      <c r="D14" s="303" t="n"/>
      <c r="E14" s="303" t="n"/>
      <c r="F14" s="303" t="n"/>
      <c r="G14" s="303" t="n"/>
      <c r="H14" s="303" t="n"/>
      <c r="I14" s="303" t="n"/>
      <c r="J14" s="303" t="n"/>
      <c r="K14" s="303" t="n"/>
      <c r="L14" s="303" t="n"/>
      <c r="M14" s="303" t="n"/>
      <c r="N14" s="303" t="n"/>
      <c r="O14" s="303" t="n"/>
      <c r="P14" s="303" t="n"/>
      <c r="Q14" s="303" t="n"/>
      <c r="R14" s="303" t="n"/>
      <c r="S14" s="303" t="n"/>
      <c r="T14" s="303" t="n"/>
      <c r="U14" s="303" t="n"/>
      <c r="V14" s="303" t="n"/>
      <c r="W14" s="303" t="n"/>
      <c r="X14" s="303" t="n"/>
      <c r="Y14" s="303" t="n"/>
      <c r="Z14" s="303" t="n"/>
      <c r="AA14" s="303" t="n"/>
      <c r="AB14" s="303" t="n"/>
      <c r="AC14" s="303" t="n"/>
      <c r="AD14" s="303" t="n"/>
      <c r="AE14" s="303" t="n"/>
      <c r="AF14" s="303" t="n"/>
      <c r="AG14" s="303" t="n"/>
      <c r="AH14" s="303" t="n"/>
      <c r="AI14" s="303" t="n"/>
      <c r="AJ14" s="303" t="n"/>
      <c r="AK14" s="303" t="n"/>
      <c r="AL14" s="303" t="n"/>
      <c r="AM14" s="303" t="n"/>
      <c r="AN14" s="303" t="n"/>
      <c r="AO14" s="303" t="n"/>
      <c r="AP14" s="303" t="n"/>
      <c r="AQ14" s="303" t="n"/>
      <c r="AR14" s="303" t="n"/>
      <c r="AS14" s="303" t="n"/>
      <c r="AT14" s="303" t="n"/>
      <c r="AU14" s="303" t="n"/>
      <c r="AV14" s="303" t="n"/>
      <c r="AW14" s="303" t="n"/>
      <c r="AX14" s="303" t="n"/>
      <c r="AY14" s="303" t="n"/>
      <c r="AZ14" s="303" t="n"/>
      <c r="BA14" s="303" t="n"/>
      <c r="BB14" s="303" t="n"/>
      <c r="BC14" s="303" t="n"/>
      <c r="BD14" s="303" t="n"/>
      <c r="BE14" s="303" t="n"/>
      <c r="BF14" s="303" t="n"/>
      <c r="BG14" s="303" t="n"/>
      <c r="BH14" s="303" t="n"/>
      <c r="BI14" s="303" t="n"/>
    </row>
    <row r="15" ht="15" customHeight="1" s="290">
      <c r="A15" s="305" t="n"/>
      <c r="B15" s="305" t="inlineStr">
        <is>
          <t>S1</t>
        </is>
      </c>
      <c r="C15" s="305" t="inlineStr">
        <is>
          <t>S2</t>
        </is>
      </c>
      <c r="D15" s="305" t="inlineStr">
        <is>
          <t>S3</t>
        </is>
      </c>
      <c r="E15" s="305" t="inlineStr">
        <is>
          <t>S4</t>
        </is>
      </c>
      <c r="F15" s="305" t="inlineStr">
        <is>
          <t>S5</t>
        </is>
      </c>
      <c r="G15" s="305" t="inlineStr">
        <is>
          <t>S6</t>
        </is>
      </c>
      <c r="H15" s="305" t="inlineStr">
        <is>
          <t>S7</t>
        </is>
      </c>
      <c r="I15" s="305" t="inlineStr">
        <is>
          <t>S8</t>
        </is>
      </c>
      <c r="J15" s="305" t="inlineStr">
        <is>
          <t>S9</t>
        </is>
      </c>
      <c r="K15" s="305" t="inlineStr">
        <is>
          <t>S10</t>
        </is>
      </c>
      <c r="L15" s="305" t="inlineStr">
        <is>
          <t>S11</t>
        </is>
      </c>
      <c r="M15" s="305" t="inlineStr">
        <is>
          <t>S12</t>
        </is>
      </c>
      <c r="N15" s="305" t="inlineStr">
        <is>
          <t>S13</t>
        </is>
      </c>
      <c r="O15" s="305" t="inlineStr">
        <is>
          <t>S14</t>
        </is>
      </c>
      <c r="P15" s="305" t="inlineStr">
        <is>
          <t>S15</t>
        </is>
      </c>
      <c r="Q15" s="305" t="inlineStr">
        <is>
          <t>S16</t>
        </is>
      </c>
      <c r="R15" s="305" t="inlineStr">
        <is>
          <t>S17</t>
        </is>
      </c>
      <c r="S15" s="305" t="inlineStr">
        <is>
          <t>S18</t>
        </is>
      </c>
      <c r="T15" s="305" t="inlineStr">
        <is>
          <t>S19</t>
        </is>
      </c>
      <c r="U15" s="305" t="inlineStr">
        <is>
          <t>S20</t>
        </is>
      </c>
      <c r="V15" s="305" t="inlineStr">
        <is>
          <t>S21</t>
        </is>
      </c>
      <c r="W15" s="305" t="inlineStr">
        <is>
          <t>S22</t>
        </is>
      </c>
      <c r="X15" s="305" t="inlineStr">
        <is>
          <t>S23</t>
        </is>
      </c>
      <c r="Y15" s="305" t="inlineStr">
        <is>
          <t>S24</t>
        </is>
      </c>
      <c r="Z15" s="305" t="inlineStr">
        <is>
          <t>S25</t>
        </is>
      </c>
      <c r="AA15" s="305" t="inlineStr">
        <is>
          <t>S26</t>
        </is>
      </c>
      <c r="AB15" s="305" t="inlineStr">
        <is>
          <t>S27</t>
        </is>
      </c>
      <c r="AC15" s="305" t="inlineStr">
        <is>
          <t>S28</t>
        </is>
      </c>
      <c r="AD15" s="305" t="inlineStr">
        <is>
          <t>S29</t>
        </is>
      </c>
      <c r="AE15" s="305" t="inlineStr">
        <is>
          <t>S30</t>
        </is>
      </c>
      <c r="AF15" s="305" t="inlineStr">
        <is>
          <t>S31</t>
        </is>
      </c>
      <c r="AG15" s="305" t="inlineStr">
        <is>
          <t>S32</t>
        </is>
      </c>
      <c r="AH15" s="305" t="inlineStr">
        <is>
          <t>S33</t>
        </is>
      </c>
      <c r="AI15" s="305" t="inlineStr">
        <is>
          <t>S34</t>
        </is>
      </c>
      <c r="AJ15" s="305" t="inlineStr">
        <is>
          <t>S35</t>
        </is>
      </c>
      <c r="AK15" s="305" t="inlineStr">
        <is>
          <t>S36</t>
        </is>
      </c>
      <c r="AL15" s="305" t="inlineStr">
        <is>
          <t>S37</t>
        </is>
      </c>
      <c r="AM15" s="305" t="inlineStr">
        <is>
          <t>S38</t>
        </is>
      </c>
      <c r="AN15" s="305" t="inlineStr">
        <is>
          <t>S39</t>
        </is>
      </c>
      <c r="AO15" s="305" t="inlineStr">
        <is>
          <t>S40</t>
        </is>
      </c>
      <c r="AP15" s="305" t="inlineStr">
        <is>
          <t>S41</t>
        </is>
      </c>
      <c r="AQ15" s="305" t="inlineStr">
        <is>
          <t>S42</t>
        </is>
      </c>
      <c r="AR15" s="305" t="inlineStr">
        <is>
          <t>S43</t>
        </is>
      </c>
      <c r="AS15" s="305" t="inlineStr">
        <is>
          <t>S44</t>
        </is>
      </c>
      <c r="AT15" s="305" t="inlineStr">
        <is>
          <t>S45</t>
        </is>
      </c>
      <c r="AU15" s="305" t="inlineStr">
        <is>
          <t>S46</t>
        </is>
      </c>
      <c r="AV15" s="305" t="inlineStr">
        <is>
          <t>S47</t>
        </is>
      </c>
      <c r="AW15" s="305" t="inlineStr">
        <is>
          <t>S48</t>
        </is>
      </c>
      <c r="AX15" s="305" t="inlineStr">
        <is>
          <t>S49</t>
        </is>
      </c>
      <c r="AY15" s="305" t="inlineStr">
        <is>
          <t>S50</t>
        </is>
      </c>
      <c r="AZ15" s="305" t="inlineStr">
        <is>
          <t>S51</t>
        </is>
      </c>
      <c r="BA15" s="305" t="inlineStr">
        <is>
          <t>S52</t>
        </is>
      </c>
      <c r="BB15" s="305" t="inlineStr">
        <is>
          <t>S53</t>
        </is>
      </c>
      <c r="BC15" s="305" t="inlineStr">
        <is>
          <t>S54</t>
        </is>
      </c>
      <c r="BD15" s="305" t="inlineStr">
        <is>
          <t>S55</t>
        </is>
      </c>
      <c r="BE15" s="305" t="inlineStr">
        <is>
          <t>S56</t>
        </is>
      </c>
      <c r="BF15" s="305" t="inlineStr">
        <is>
          <t>S57</t>
        </is>
      </c>
      <c r="BG15" s="305" t="inlineStr">
        <is>
          <t>S58</t>
        </is>
      </c>
      <c r="BH15" s="305" t="inlineStr">
        <is>
          <t>S59</t>
        </is>
      </c>
      <c r="BI15" s="523" t="inlineStr">
        <is>
          <t>TOTAL</t>
        </is>
      </c>
    </row>
    <row r="16" ht="15" customHeight="1" s="290">
      <c r="A16" s="515" t="inlineStr">
        <is>
          <t>Seg</t>
        </is>
      </c>
      <c r="B16" s="524" t="n"/>
      <c r="C16" s="526" t="n">
        <v>48</v>
      </c>
      <c r="D16" s="525" t="n">
        <v>13</v>
      </c>
      <c r="E16" s="524" t="n"/>
      <c r="F16" s="527" t="n">
        <v>30</v>
      </c>
      <c r="G16" s="524" t="n"/>
      <c r="H16" s="525" t="n">
        <v>1</v>
      </c>
      <c r="I16" s="526" t="n">
        <v>38</v>
      </c>
      <c r="J16" s="526" t="n">
        <v>41</v>
      </c>
      <c r="K16" s="525" t="n">
        <v>4</v>
      </c>
      <c r="L16" s="530" t="n">
        <v>63</v>
      </c>
      <c r="M16" s="524" t="n"/>
      <c r="N16" s="524" t="n"/>
      <c r="O16" s="524" t="n"/>
      <c r="P16" s="524" t="n"/>
      <c r="Q16" s="524" t="n"/>
      <c r="R16" s="524" t="n"/>
      <c r="S16" s="524" t="n"/>
      <c r="T16" s="524" t="n"/>
      <c r="U16" s="524" t="n"/>
      <c r="V16" s="524" t="n"/>
      <c r="W16" s="524" t="n"/>
      <c r="X16" s="524" t="n"/>
      <c r="Y16" s="524" t="n"/>
      <c r="Z16" s="524" t="n"/>
      <c r="AA16" s="524" t="n"/>
      <c r="AB16" s="524" t="n"/>
      <c r="AC16" s="524" t="n"/>
      <c r="AD16" s="524" t="n"/>
      <c r="AE16" s="524" t="n"/>
      <c r="AF16" s="524" t="n"/>
      <c r="AG16" s="524" t="n"/>
      <c r="AH16" s="524" t="n"/>
      <c r="AI16" s="524" t="n"/>
      <c r="AJ16" s="524" t="n"/>
      <c r="AK16" s="524" t="n"/>
      <c r="AL16" s="524" t="n"/>
      <c r="AM16" s="524" t="n"/>
      <c r="AN16" s="524" t="n"/>
      <c r="AO16" s="524" t="n"/>
      <c r="AP16" s="524" t="n"/>
      <c r="AQ16" s="524" t="n"/>
      <c r="AR16" s="524" t="n"/>
      <c r="AS16" s="524" t="n"/>
      <c r="AT16" s="524" t="n"/>
      <c r="AU16" s="524" t="n"/>
      <c r="AV16" s="524" t="n"/>
      <c r="AW16" s="524" t="n"/>
      <c r="AX16" s="524" t="n"/>
      <c r="AY16" s="524" t="n"/>
      <c r="AZ16" s="524" t="n"/>
      <c r="BA16" s="524" t="n"/>
      <c r="BB16" s="524" t="n"/>
      <c r="BC16" s="524" t="n"/>
      <c r="BD16" s="524" t="n"/>
      <c r="BE16" s="524" t="n"/>
      <c r="BF16" s="524" t="n"/>
      <c r="BG16" s="524" t="n"/>
      <c r="BH16" s="524" t="n"/>
      <c r="BI16" s="528">
        <f>SUM(B16:BH16)</f>
        <v/>
      </c>
    </row>
    <row r="17" ht="15" customHeight="1" s="290">
      <c r="A17" s="515" t="inlineStr">
        <is>
          <t>Ter</t>
        </is>
      </c>
      <c r="B17" s="524" t="n"/>
      <c r="C17" s="530" t="n">
        <v>58</v>
      </c>
      <c r="D17" s="525" t="n">
        <v>15</v>
      </c>
      <c r="E17" s="525" t="n">
        <v>6</v>
      </c>
      <c r="F17" s="525" t="n">
        <v>3</v>
      </c>
      <c r="G17" s="525" t="n">
        <v>4</v>
      </c>
      <c r="H17" s="525" t="n">
        <v>1</v>
      </c>
      <c r="I17" s="527" t="n">
        <v>33</v>
      </c>
      <c r="J17" s="526" t="n">
        <v>44</v>
      </c>
      <c r="K17" s="524" t="n"/>
      <c r="L17" s="529" t="n">
        <v>86</v>
      </c>
      <c r="M17" s="524" t="n"/>
      <c r="N17" s="524" t="n"/>
      <c r="O17" s="524" t="n"/>
      <c r="P17" s="524" t="n"/>
      <c r="Q17" s="524" t="n"/>
      <c r="R17" s="524" t="n"/>
      <c r="S17" s="524" t="n"/>
      <c r="T17" s="524" t="n"/>
      <c r="U17" s="524" t="n"/>
      <c r="V17" s="524" t="n"/>
      <c r="W17" s="524" t="n"/>
      <c r="X17" s="524" t="n"/>
      <c r="Y17" s="524" t="n"/>
      <c r="Z17" s="524" t="n"/>
      <c r="AA17" s="524" t="n"/>
      <c r="AB17" s="524" t="n"/>
      <c r="AC17" s="524" t="n"/>
      <c r="AD17" s="524" t="n"/>
      <c r="AE17" s="524" t="n"/>
      <c r="AF17" s="524" t="n"/>
      <c r="AG17" s="524" t="n"/>
      <c r="AH17" s="524" t="n"/>
      <c r="AI17" s="524" t="n"/>
      <c r="AJ17" s="524" t="n"/>
      <c r="AK17" s="524" t="n"/>
      <c r="AL17" s="524" t="n"/>
      <c r="AM17" s="524" t="n"/>
      <c r="AN17" s="524" t="n"/>
      <c r="AO17" s="524" t="n"/>
      <c r="AP17" s="524" t="n"/>
      <c r="AQ17" s="524" t="n"/>
      <c r="AR17" s="524" t="n"/>
      <c r="AS17" s="524" t="n"/>
      <c r="AT17" s="524" t="n"/>
      <c r="AU17" s="524" t="n"/>
      <c r="AV17" s="524" t="n"/>
      <c r="AW17" s="524" t="n"/>
      <c r="AX17" s="524" t="n"/>
      <c r="AY17" s="524" t="n"/>
      <c r="AZ17" s="524" t="n"/>
      <c r="BA17" s="524" t="n"/>
      <c r="BB17" s="524" t="n"/>
      <c r="BC17" s="524" t="n"/>
      <c r="BD17" s="524" t="n"/>
      <c r="BE17" s="524" t="n"/>
      <c r="BF17" s="524" t="n"/>
      <c r="BG17" s="524" t="n"/>
      <c r="BH17" s="524" t="n"/>
      <c r="BI17" s="528">
        <f>SUM(B17:BH17)</f>
        <v/>
      </c>
    </row>
    <row r="18" ht="15" customHeight="1" s="290">
      <c r="A18" s="515" t="inlineStr">
        <is>
          <t>Qua</t>
        </is>
      </c>
      <c r="B18" s="524" t="n"/>
      <c r="C18" s="526" t="n">
        <v>40</v>
      </c>
      <c r="D18" s="527" t="n">
        <v>28</v>
      </c>
      <c r="E18" s="525" t="n">
        <v>10</v>
      </c>
      <c r="F18" s="527" t="n">
        <v>24</v>
      </c>
      <c r="G18" s="525" t="n">
        <v>12</v>
      </c>
      <c r="H18" s="524" t="n"/>
      <c r="I18" s="526" t="n">
        <v>38</v>
      </c>
      <c r="J18" s="530" t="n">
        <v>58</v>
      </c>
      <c r="K18" s="524" t="n"/>
      <c r="L18" s="525" t="n">
        <v>12</v>
      </c>
      <c r="M18" s="524" t="n"/>
      <c r="N18" s="524" t="n"/>
      <c r="O18" s="524" t="n"/>
      <c r="P18" s="524" t="n"/>
      <c r="Q18" s="524" t="n"/>
      <c r="R18" s="524" t="n"/>
      <c r="S18" s="524" t="n"/>
      <c r="T18" s="524" t="n"/>
      <c r="U18" s="524" t="n"/>
      <c r="V18" s="524" t="n"/>
      <c r="W18" s="524" t="n"/>
      <c r="X18" s="524" t="n"/>
      <c r="Y18" s="524" t="n"/>
      <c r="Z18" s="524" t="n"/>
      <c r="AA18" s="524" t="n"/>
      <c r="AB18" s="524" t="n"/>
      <c r="AC18" s="524" t="n"/>
      <c r="AD18" s="524" t="n"/>
      <c r="AE18" s="524" t="n"/>
      <c r="AF18" s="524" t="n"/>
      <c r="AG18" s="524" t="n"/>
      <c r="AH18" s="524" t="n"/>
      <c r="AI18" s="524" t="n"/>
      <c r="AJ18" s="524" t="n"/>
      <c r="AK18" s="524" t="n"/>
      <c r="AL18" s="524" t="n"/>
      <c r="AM18" s="524" t="n"/>
      <c r="AN18" s="524" t="n"/>
      <c r="AO18" s="524" t="n"/>
      <c r="AP18" s="524" t="n"/>
      <c r="AQ18" s="524" t="n"/>
      <c r="AR18" s="524" t="n"/>
      <c r="AS18" s="524" t="n"/>
      <c r="AT18" s="524" t="n"/>
      <c r="AU18" s="524" t="n"/>
      <c r="AV18" s="524" t="n"/>
      <c r="AW18" s="524" t="n"/>
      <c r="AX18" s="524" t="n"/>
      <c r="AY18" s="524" t="n"/>
      <c r="AZ18" s="524" t="n"/>
      <c r="BA18" s="524" t="n"/>
      <c r="BB18" s="524" t="n"/>
      <c r="BC18" s="524" t="n"/>
      <c r="BD18" s="524" t="n"/>
      <c r="BE18" s="524" t="n"/>
      <c r="BF18" s="524" t="n"/>
      <c r="BG18" s="524" t="n"/>
      <c r="BH18" s="524" t="n"/>
      <c r="BI18" s="528">
        <f>SUM(B18:BH18)</f>
        <v/>
      </c>
    </row>
    <row r="19" ht="15" customHeight="1" s="290">
      <c r="A19" s="515" t="inlineStr">
        <is>
          <t>Qui</t>
        </is>
      </c>
      <c r="B19" s="524" t="n"/>
      <c r="C19" s="524" t="n"/>
      <c r="D19" s="527" t="n">
        <v>30</v>
      </c>
      <c r="E19" s="525" t="n">
        <v>12</v>
      </c>
      <c r="F19" s="524" t="n"/>
      <c r="G19" s="524" t="n"/>
      <c r="H19" s="524" t="n"/>
      <c r="I19" s="524" t="n"/>
      <c r="J19" s="524" t="n"/>
      <c r="K19" s="526" t="n">
        <v>46</v>
      </c>
      <c r="L19" s="524" t="n"/>
      <c r="M19" s="525" t="n">
        <v>10</v>
      </c>
      <c r="N19" s="524" t="n"/>
      <c r="O19" s="524" t="n"/>
      <c r="P19" s="524" t="n"/>
      <c r="Q19" s="524" t="n"/>
      <c r="R19" s="524" t="n"/>
      <c r="S19" s="524" t="n"/>
      <c r="T19" s="524" t="n"/>
      <c r="U19" s="524" t="n"/>
      <c r="V19" s="524" t="n"/>
      <c r="W19" s="524" t="n"/>
      <c r="X19" s="524" t="n"/>
      <c r="Y19" s="524" t="n"/>
      <c r="Z19" s="524" t="n"/>
      <c r="AA19" s="524" t="n"/>
      <c r="AB19" s="524" t="n"/>
      <c r="AC19" s="524" t="n"/>
      <c r="AD19" s="524" t="n"/>
      <c r="AE19" s="524" t="n"/>
      <c r="AF19" s="524" t="n"/>
      <c r="AG19" s="524" t="n"/>
      <c r="AH19" s="524" t="n"/>
      <c r="AI19" s="524" t="n"/>
      <c r="AJ19" s="524" t="n"/>
      <c r="AK19" s="524" t="n"/>
      <c r="AL19" s="524" t="n"/>
      <c r="AM19" s="524" t="n"/>
      <c r="AN19" s="524" t="n"/>
      <c r="AO19" s="524" t="n"/>
      <c r="AP19" s="524" t="n"/>
      <c r="AQ19" s="524" t="n"/>
      <c r="AR19" s="524" t="n"/>
      <c r="AS19" s="524" t="n"/>
      <c r="AT19" s="524" t="n"/>
      <c r="AU19" s="524" t="n"/>
      <c r="AV19" s="524" t="n"/>
      <c r="AW19" s="524" t="n"/>
      <c r="AX19" s="524" t="n"/>
      <c r="AY19" s="524" t="n"/>
      <c r="AZ19" s="524" t="n"/>
      <c r="BA19" s="524" t="n"/>
      <c r="BB19" s="524" t="n"/>
      <c r="BC19" s="524" t="n"/>
      <c r="BD19" s="524" t="n"/>
      <c r="BE19" s="524" t="n"/>
      <c r="BF19" s="524" t="n"/>
      <c r="BG19" s="524" t="n"/>
      <c r="BH19" s="524" t="n"/>
      <c r="BI19" s="528">
        <f>SUM(B19:BH19)</f>
        <v/>
      </c>
    </row>
    <row r="20" ht="15" customHeight="1" s="290">
      <c r="A20" s="515" t="inlineStr">
        <is>
          <t>Sex</t>
        </is>
      </c>
      <c r="B20" s="524" t="n"/>
      <c r="C20" s="524" t="n"/>
      <c r="D20" s="524" t="n"/>
      <c r="E20" s="525" t="n">
        <v>12</v>
      </c>
      <c r="F20" s="524" t="n"/>
      <c r="G20" s="524" t="n"/>
      <c r="H20" s="524" t="n"/>
      <c r="I20" s="524" t="n"/>
      <c r="J20" s="525" t="n">
        <v>6</v>
      </c>
      <c r="K20" s="527" t="n">
        <v>25</v>
      </c>
      <c r="L20" s="524" t="n"/>
      <c r="M20" s="524" t="n"/>
      <c r="N20" s="524" t="n"/>
      <c r="O20" s="524" t="n"/>
      <c r="P20" s="524" t="n"/>
      <c r="Q20" s="524" t="n"/>
      <c r="R20" s="524" t="n"/>
      <c r="S20" s="524" t="n"/>
      <c r="T20" s="524" t="n"/>
      <c r="U20" s="524" t="n"/>
      <c r="V20" s="524" t="n"/>
      <c r="W20" s="524" t="n"/>
      <c r="X20" s="524" t="n"/>
      <c r="Y20" s="524" t="n"/>
      <c r="Z20" s="524" t="n"/>
      <c r="AA20" s="524" t="n"/>
      <c r="AB20" s="524" t="n"/>
      <c r="AC20" s="524" t="n"/>
      <c r="AD20" s="524" t="n"/>
      <c r="AE20" s="524" t="n"/>
      <c r="AF20" s="524" t="n"/>
      <c r="AG20" s="524" t="n"/>
      <c r="AH20" s="524" t="n"/>
      <c r="AI20" s="524" t="n"/>
      <c r="AJ20" s="524" t="n"/>
      <c r="AK20" s="524" t="n"/>
      <c r="AL20" s="524" t="n"/>
      <c r="AM20" s="524" t="n"/>
      <c r="AN20" s="524" t="n"/>
      <c r="AO20" s="524" t="n"/>
      <c r="AP20" s="524" t="n"/>
      <c r="AQ20" s="524" t="n"/>
      <c r="AR20" s="524" t="n"/>
      <c r="AS20" s="524" t="n"/>
      <c r="AT20" s="524" t="n"/>
      <c r="AU20" s="524" t="n"/>
      <c r="AV20" s="524" t="n"/>
      <c r="AW20" s="524" t="n"/>
      <c r="AX20" s="524" t="n"/>
      <c r="AY20" s="524" t="n"/>
      <c r="AZ20" s="524" t="n"/>
      <c r="BA20" s="524" t="n"/>
      <c r="BB20" s="524" t="n"/>
      <c r="BC20" s="524" t="n"/>
      <c r="BD20" s="524" t="n"/>
      <c r="BE20" s="524" t="n"/>
      <c r="BF20" s="524" t="n"/>
      <c r="BG20" s="524" t="n"/>
      <c r="BH20" s="524" t="n"/>
      <c r="BI20" s="528">
        <f>SUM(B20:BH20)</f>
        <v/>
      </c>
    </row>
    <row r="21" ht="15" customHeight="1" s="290">
      <c r="A21" s="515" t="inlineStr">
        <is>
          <t>Sáb</t>
        </is>
      </c>
      <c r="B21" s="524" t="n"/>
      <c r="C21" s="524" t="n"/>
      <c r="D21" s="525" t="n">
        <v>6</v>
      </c>
      <c r="E21" s="525" t="n">
        <v>12</v>
      </c>
      <c r="F21" s="526" t="n">
        <v>42</v>
      </c>
      <c r="G21" s="527" t="n">
        <v>30</v>
      </c>
      <c r="H21" s="524" t="n"/>
      <c r="I21" s="524" t="n"/>
      <c r="J21" s="525" t="n">
        <v>2</v>
      </c>
      <c r="K21" s="524" t="n"/>
      <c r="L21" s="524" t="n"/>
      <c r="M21" s="524" t="n"/>
      <c r="N21" s="524" t="n"/>
      <c r="O21" s="524" t="n"/>
      <c r="P21" s="524" t="n"/>
      <c r="Q21" s="524" t="n"/>
      <c r="R21" s="524" t="n"/>
      <c r="S21" s="524" t="n"/>
      <c r="T21" s="524" t="n"/>
      <c r="U21" s="524" t="n"/>
      <c r="V21" s="524" t="n"/>
      <c r="W21" s="524" t="n"/>
      <c r="X21" s="524" t="n"/>
      <c r="Y21" s="524" t="n"/>
      <c r="Z21" s="524" t="n"/>
      <c r="AA21" s="524" t="n"/>
      <c r="AB21" s="524" t="n"/>
      <c r="AC21" s="524" t="n"/>
      <c r="AD21" s="524" t="n"/>
      <c r="AE21" s="524" t="n"/>
      <c r="AF21" s="524" t="n"/>
      <c r="AG21" s="524" t="n"/>
      <c r="AH21" s="524" t="n"/>
      <c r="AI21" s="524" t="n"/>
      <c r="AJ21" s="524" t="n"/>
      <c r="AK21" s="524" t="n"/>
      <c r="AL21" s="524" t="n"/>
      <c r="AM21" s="524" t="n"/>
      <c r="AN21" s="524" t="n"/>
      <c r="AO21" s="524" t="n"/>
      <c r="AP21" s="524" t="n"/>
      <c r="AQ21" s="524" t="n"/>
      <c r="AR21" s="524" t="n"/>
      <c r="AS21" s="524" t="n"/>
      <c r="AT21" s="524" t="n"/>
      <c r="AU21" s="524" t="n"/>
      <c r="AV21" s="524" t="n"/>
      <c r="AW21" s="524" t="n"/>
      <c r="AX21" s="524" t="n"/>
      <c r="AY21" s="524" t="n"/>
      <c r="AZ21" s="524" t="n"/>
      <c r="BA21" s="524" t="n"/>
      <c r="BB21" s="524" t="n"/>
      <c r="BC21" s="524" t="n"/>
      <c r="BD21" s="524" t="n"/>
      <c r="BE21" s="524" t="n"/>
      <c r="BF21" s="524" t="n"/>
      <c r="BG21" s="524" t="n"/>
      <c r="BH21" s="524" t="n"/>
      <c r="BI21" s="528">
        <f>SUM(B21:BH21)</f>
        <v/>
      </c>
    </row>
    <row r="22" ht="15" customHeight="1" s="290">
      <c r="A22" s="515" t="inlineStr">
        <is>
          <t>Dom</t>
        </is>
      </c>
      <c r="B22" s="524" t="n"/>
      <c r="C22" s="524" t="n"/>
      <c r="D22" s="524" t="n"/>
      <c r="E22" s="524" t="n"/>
      <c r="F22" s="524" t="n"/>
      <c r="G22" s="524" t="n"/>
      <c r="H22" s="524" t="n"/>
      <c r="I22" s="524" t="n"/>
      <c r="J22" s="524" t="n"/>
      <c r="K22" s="524" t="n"/>
      <c r="L22" s="524" t="n"/>
      <c r="M22" s="524" t="n"/>
      <c r="N22" s="524" t="n"/>
      <c r="O22" s="524" t="n"/>
      <c r="P22" s="524" t="n"/>
      <c r="Q22" s="524" t="n"/>
      <c r="R22" s="524" t="n"/>
      <c r="S22" s="524" t="n"/>
      <c r="T22" s="524" t="n"/>
      <c r="U22" s="524" t="n"/>
      <c r="V22" s="524" t="n"/>
      <c r="W22" s="524" t="n"/>
      <c r="X22" s="524" t="n"/>
      <c r="Y22" s="524" t="n"/>
      <c r="Z22" s="524" t="n"/>
      <c r="AA22" s="524" t="n"/>
      <c r="AB22" s="524" t="n"/>
      <c r="AC22" s="524" t="n"/>
      <c r="AD22" s="524" t="n"/>
      <c r="AE22" s="524" t="n"/>
      <c r="AF22" s="524" t="n"/>
      <c r="AG22" s="524" t="n"/>
      <c r="AH22" s="524" t="n"/>
      <c r="AI22" s="524" t="n"/>
      <c r="AJ22" s="524" t="n"/>
      <c r="AK22" s="524" t="n"/>
      <c r="AL22" s="524" t="n"/>
      <c r="AM22" s="524" t="n"/>
      <c r="AN22" s="524" t="n"/>
      <c r="AO22" s="524" t="n"/>
      <c r="AP22" s="524" t="n"/>
      <c r="AQ22" s="524" t="n"/>
      <c r="AR22" s="524" t="n"/>
      <c r="AS22" s="524" t="n"/>
      <c r="AT22" s="524" t="n"/>
      <c r="AU22" s="524" t="n"/>
      <c r="AV22" s="524" t="n"/>
      <c r="AW22" s="524" t="n"/>
      <c r="AX22" s="524" t="n"/>
      <c r="AY22" s="524" t="n"/>
      <c r="AZ22" s="524" t="n"/>
      <c r="BA22" s="524" t="n"/>
      <c r="BB22" s="524" t="n"/>
      <c r="BC22" s="524" t="n"/>
      <c r="BD22" s="524" t="n"/>
      <c r="BE22" s="524" t="n"/>
      <c r="BF22" s="524" t="n"/>
      <c r="BG22" s="524" t="n"/>
      <c r="BH22" s="524" t="n"/>
      <c r="BI22" s="528">
        <f>SUM(B22:BH22)</f>
        <v/>
      </c>
    </row>
    <row r="23" ht="15" customHeight="1" s="290">
      <c r="A23" s="523" t="inlineStr">
        <is>
          <t>TOTAL</t>
        </is>
      </c>
      <c r="B23" s="528">
        <f>SUM(B16:B22)</f>
        <v/>
      </c>
      <c r="C23" s="528">
        <f>SUM(C16:C22)</f>
        <v/>
      </c>
      <c r="D23" s="528">
        <f>SUM(D16:D22)</f>
        <v/>
      </c>
      <c r="E23" s="528">
        <f>SUM(E16:E22)</f>
        <v/>
      </c>
      <c r="F23" s="528">
        <f>SUM(F16:F22)</f>
        <v/>
      </c>
      <c r="G23" s="528">
        <f>SUM(G16:G22)</f>
        <v/>
      </c>
      <c r="H23" s="528">
        <f>SUM(H16:H22)</f>
        <v/>
      </c>
      <c r="I23" s="528">
        <f>SUM(I16:I22)</f>
        <v/>
      </c>
      <c r="J23" s="528">
        <f>SUM(J16:J22)</f>
        <v/>
      </c>
      <c r="K23" s="528">
        <f>SUM(K16:K22)</f>
        <v/>
      </c>
      <c r="L23" s="528">
        <f>SUM(L16:L22)</f>
        <v/>
      </c>
      <c r="M23" s="528">
        <f>SUM(M16:M22)</f>
        <v/>
      </c>
      <c r="N23" s="528">
        <f>SUM(N16:N22)</f>
        <v/>
      </c>
      <c r="O23" s="528">
        <f>SUM(O16:O22)</f>
        <v/>
      </c>
      <c r="P23" s="528">
        <f>SUM(P16:P22)</f>
        <v/>
      </c>
      <c r="Q23" s="528">
        <f>SUM(Q16:Q22)</f>
        <v/>
      </c>
      <c r="R23" s="528">
        <f>SUM(R16:R22)</f>
        <v/>
      </c>
      <c r="S23" s="528">
        <f>SUM(S16:S22)</f>
        <v/>
      </c>
      <c r="T23" s="528">
        <f>SUM(T16:T22)</f>
        <v/>
      </c>
      <c r="U23" s="528">
        <f>SUM(U16:U22)</f>
        <v/>
      </c>
      <c r="V23" s="528">
        <f>SUM(V16:V22)</f>
        <v/>
      </c>
      <c r="W23" s="528">
        <f>SUM(W16:W22)</f>
        <v/>
      </c>
      <c r="X23" s="528">
        <f>SUM(X16:X22)</f>
        <v/>
      </c>
      <c r="Y23" s="528">
        <f>SUM(Y16:Y22)</f>
        <v/>
      </c>
      <c r="Z23" s="528">
        <f>SUM(Z16:Z22)</f>
        <v/>
      </c>
      <c r="AA23" s="528">
        <f>SUM(AA16:AA22)</f>
        <v/>
      </c>
      <c r="AB23" s="528">
        <f>SUM(AB16:AB22)</f>
        <v/>
      </c>
      <c r="AC23" s="528">
        <f>SUM(AC16:AC22)</f>
        <v/>
      </c>
      <c r="AD23" s="528">
        <f>SUM(AD16:AD22)</f>
        <v/>
      </c>
      <c r="AE23" s="528">
        <f>SUM(AE16:AE22)</f>
        <v/>
      </c>
      <c r="AF23" s="528">
        <f>SUM(AF16:AF22)</f>
        <v/>
      </c>
      <c r="AG23" s="528">
        <f>SUM(AG16:AG22)</f>
        <v/>
      </c>
      <c r="AH23" s="528">
        <f>SUM(AH16:AH22)</f>
        <v/>
      </c>
      <c r="AI23" s="528">
        <f>SUM(AI16:AI22)</f>
        <v/>
      </c>
      <c r="AJ23" s="528">
        <f>SUM(AJ16:AJ22)</f>
        <v/>
      </c>
      <c r="AK23" s="528">
        <f>SUM(AK16:AK22)</f>
        <v/>
      </c>
      <c r="AL23" s="528">
        <f>SUM(AL16:AL22)</f>
        <v/>
      </c>
      <c r="AM23" s="528">
        <f>SUM(AM16:AM22)</f>
        <v/>
      </c>
      <c r="AN23" s="528">
        <f>SUM(AN16:AN22)</f>
        <v/>
      </c>
      <c r="AO23" s="528">
        <f>SUM(AO16:AO22)</f>
        <v/>
      </c>
      <c r="AP23" s="528">
        <f>SUM(AP16:AP22)</f>
        <v/>
      </c>
      <c r="AQ23" s="528">
        <f>SUM(AQ16:AQ22)</f>
        <v/>
      </c>
      <c r="AR23" s="528">
        <f>SUM(AR16:AR22)</f>
        <v/>
      </c>
      <c r="AS23" s="528">
        <f>SUM(AS16:AS22)</f>
        <v/>
      </c>
      <c r="AT23" s="528">
        <f>SUM(AT16:AT22)</f>
        <v/>
      </c>
      <c r="AU23" s="528">
        <f>SUM(AU16:AU22)</f>
        <v/>
      </c>
      <c r="AV23" s="528">
        <f>SUM(AV16:AV22)</f>
        <v/>
      </c>
      <c r="AW23" s="528">
        <f>SUM(AW16:AW22)</f>
        <v/>
      </c>
      <c r="AX23" s="528">
        <f>SUM(AX16:AX22)</f>
        <v/>
      </c>
      <c r="AY23" s="528">
        <f>SUM(AY16:AY22)</f>
        <v/>
      </c>
      <c r="AZ23" s="528">
        <f>SUM(AZ16:AZ22)</f>
        <v/>
      </c>
      <c r="BA23" s="528">
        <f>SUM(BA16:BA22)</f>
        <v/>
      </c>
      <c r="BB23" s="528">
        <f>SUM(BB16:BB22)</f>
        <v/>
      </c>
      <c r="BC23" s="528">
        <f>SUM(BC16:BC22)</f>
        <v/>
      </c>
      <c r="BD23" s="528">
        <f>SUM(BD16:BD22)</f>
        <v/>
      </c>
      <c r="BE23" s="528">
        <f>SUM(BE16:BE22)</f>
        <v/>
      </c>
      <c r="BF23" s="528">
        <f>SUM(BF16:BF22)</f>
        <v/>
      </c>
      <c r="BG23" s="528">
        <f>SUM(BG16:BG22)</f>
        <v/>
      </c>
      <c r="BH23" s="528">
        <f>SUM(BH16:BH22)</f>
        <v/>
      </c>
      <c r="BI23" s="528">
        <f>SUM(BI16:BI22)</f>
        <v/>
      </c>
    </row>
    <row r="24" ht="21.75" customHeight="1" s="290">
      <c r="A24" s="522" t="inlineStr">
        <is>
          <t>Vila Israel — REDE (metros/dia) | EQ: 6 | Total: 464m</t>
        </is>
      </c>
      <c r="B24" s="303" t="n"/>
      <c r="C24" s="303" t="n"/>
      <c r="D24" s="303" t="n"/>
      <c r="E24" s="303" t="n"/>
      <c r="F24" s="303" t="n"/>
      <c r="G24" s="303" t="n"/>
      <c r="H24" s="303" t="n"/>
      <c r="I24" s="303" t="n"/>
      <c r="J24" s="303" t="n"/>
      <c r="K24" s="303" t="n"/>
      <c r="L24" s="303" t="n"/>
      <c r="M24" s="303" t="n"/>
      <c r="N24" s="303" t="n"/>
      <c r="O24" s="303" t="n"/>
      <c r="P24" s="303" t="n"/>
      <c r="Q24" s="303" t="n"/>
      <c r="R24" s="303" t="n"/>
      <c r="S24" s="303" t="n"/>
      <c r="T24" s="303" t="n"/>
      <c r="U24" s="303" t="n"/>
      <c r="V24" s="303" t="n"/>
      <c r="W24" s="303" t="n"/>
      <c r="X24" s="303" t="n"/>
      <c r="Y24" s="303" t="n"/>
      <c r="Z24" s="303" t="n"/>
      <c r="AA24" s="303" t="n"/>
      <c r="AB24" s="303" t="n"/>
      <c r="AC24" s="303" t="n"/>
      <c r="AD24" s="303" t="n"/>
      <c r="AE24" s="303" t="n"/>
      <c r="AF24" s="303" t="n"/>
      <c r="AG24" s="303" t="n"/>
      <c r="AH24" s="303" t="n"/>
      <c r="AI24" s="303" t="n"/>
      <c r="AJ24" s="303" t="n"/>
      <c r="AK24" s="303" t="n"/>
      <c r="AL24" s="303" t="n"/>
      <c r="AM24" s="303" t="n"/>
      <c r="AN24" s="303" t="n"/>
      <c r="AO24" s="303" t="n"/>
      <c r="AP24" s="303" t="n"/>
      <c r="AQ24" s="303" t="n"/>
      <c r="AR24" s="303" t="n"/>
      <c r="AS24" s="303" t="n"/>
      <c r="AT24" s="303" t="n"/>
      <c r="AU24" s="303" t="n"/>
      <c r="AV24" s="303" t="n"/>
      <c r="AW24" s="303" t="n"/>
      <c r="AX24" s="303" t="n"/>
      <c r="AY24" s="303" t="n"/>
      <c r="AZ24" s="303" t="n"/>
      <c r="BA24" s="303" t="n"/>
      <c r="BB24" s="303" t="n"/>
      <c r="BC24" s="303" t="n"/>
      <c r="BD24" s="303" t="n"/>
      <c r="BE24" s="303" t="n"/>
      <c r="BF24" s="303" t="n"/>
      <c r="BG24" s="303" t="n"/>
      <c r="BH24" s="303" t="n"/>
      <c r="BI24" s="303" t="n"/>
    </row>
    <row r="25" ht="15" customHeight="1" s="290">
      <c r="A25" s="305" t="n"/>
      <c r="B25" s="305" t="inlineStr">
        <is>
          <t>S1</t>
        </is>
      </c>
      <c r="C25" s="305" t="inlineStr">
        <is>
          <t>S2</t>
        </is>
      </c>
      <c r="D25" s="305" t="inlineStr">
        <is>
          <t>S3</t>
        </is>
      </c>
      <c r="E25" s="305" t="inlineStr">
        <is>
          <t>S4</t>
        </is>
      </c>
      <c r="F25" s="305" t="inlineStr">
        <is>
          <t>S5</t>
        </is>
      </c>
      <c r="G25" s="305" t="inlineStr">
        <is>
          <t>S6</t>
        </is>
      </c>
      <c r="H25" s="305" t="inlineStr">
        <is>
          <t>S7</t>
        </is>
      </c>
      <c r="I25" s="305" t="inlineStr">
        <is>
          <t>S8</t>
        </is>
      </c>
      <c r="J25" s="305" t="inlineStr">
        <is>
          <t>S9</t>
        </is>
      </c>
      <c r="K25" s="305" t="inlineStr">
        <is>
          <t>S10</t>
        </is>
      </c>
      <c r="L25" s="305" t="inlineStr">
        <is>
          <t>S11</t>
        </is>
      </c>
      <c r="M25" s="305" t="inlineStr">
        <is>
          <t>S12</t>
        </is>
      </c>
      <c r="N25" s="305" t="inlineStr">
        <is>
          <t>S13</t>
        </is>
      </c>
      <c r="O25" s="305" t="inlineStr">
        <is>
          <t>S14</t>
        </is>
      </c>
      <c r="P25" s="305" t="inlineStr">
        <is>
          <t>S15</t>
        </is>
      </c>
      <c r="Q25" s="305" t="inlineStr">
        <is>
          <t>S16</t>
        </is>
      </c>
      <c r="R25" s="305" t="inlineStr">
        <is>
          <t>S17</t>
        </is>
      </c>
      <c r="S25" s="305" t="inlineStr">
        <is>
          <t>S18</t>
        </is>
      </c>
      <c r="T25" s="305" t="inlineStr">
        <is>
          <t>S19</t>
        </is>
      </c>
      <c r="U25" s="305" t="inlineStr">
        <is>
          <t>S20</t>
        </is>
      </c>
      <c r="V25" s="305" t="inlineStr">
        <is>
          <t>S21</t>
        </is>
      </c>
      <c r="W25" s="305" t="inlineStr">
        <is>
          <t>S22</t>
        </is>
      </c>
      <c r="X25" s="305" t="inlineStr">
        <is>
          <t>S23</t>
        </is>
      </c>
      <c r="Y25" s="305" t="inlineStr">
        <is>
          <t>S24</t>
        </is>
      </c>
      <c r="Z25" s="305" t="inlineStr">
        <is>
          <t>S25</t>
        </is>
      </c>
      <c r="AA25" s="305" t="inlineStr">
        <is>
          <t>S26</t>
        </is>
      </c>
      <c r="AB25" s="305" t="inlineStr">
        <is>
          <t>S27</t>
        </is>
      </c>
      <c r="AC25" s="305" t="inlineStr">
        <is>
          <t>S28</t>
        </is>
      </c>
      <c r="AD25" s="305" t="inlineStr">
        <is>
          <t>S29</t>
        </is>
      </c>
      <c r="AE25" s="305" t="inlineStr">
        <is>
          <t>S30</t>
        </is>
      </c>
      <c r="AF25" s="305" t="inlineStr">
        <is>
          <t>S31</t>
        </is>
      </c>
      <c r="AG25" s="305" t="inlineStr">
        <is>
          <t>S32</t>
        </is>
      </c>
      <c r="AH25" s="305" t="inlineStr">
        <is>
          <t>S33</t>
        </is>
      </c>
      <c r="AI25" s="305" t="inlineStr">
        <is>
          <t>S34</t>
        </is>
      </c>
      <c r="AJ25" s="305" t="inlineStr">
        <is>
          <t>S35</t>
        </is>
      </c>
      <c r="AK25" s="305" t="inlineStr">
        <is>
          <t>S36</t>
        </is>
      </c>
      <c r="AL25" s="305" t="inlineStr">
        <is>
          <t>S37</t>
        </is>
      </c>
      <c r="AM25" s="305" t="inlineStr">
        <is>
          <t>S38</t>
        </is>
      </c>
      <c r="AN25" s="305" t="inlineStr">
        <is>
          <t>S39</t>
        </is>
      </c>
      <c r="AO25" s="305" t="inlineStr">
        <is>
          <t>S40</t>
        </is>
      </c>
      <c r="AP25" s="305" t="inlineStr">
        <is>
          <t>S41</t>
        </is>
      </c>
      <c r="AQ25" s="305" t="inlineStr">
        <is>
          <t>S42</t>
        </is>
      </c>
      <c r="AR25" s="305" t="inlineStr">
        <is>
          <t>S43</t>
        </is>
      </c>
      <c r="AS25" s="305" t="inlineStr">
        <is>
          <t>S44</t>
        </is>
      </c>
      <c r="AT25" s="305" t="inlineStr">
        <is>
          <t>S45</t>
        </is>
      </c>
      <c r="AU25" s="305" t="inlineStr">
        <is>
          <t>S46</t>
        </is>
      </c>
      <c r="AV25" s="305" t="inlineStr">
        <is>
          <t>S47</t>
        </is>
      </c>
      <c r="AW25" s="305" t="inlineStr">
        <is>
          <t>S48</t>
        </is>
      </c>
      <c r="AX25" s="305" t="inlineStr">
        <is>
          <t>S49</t>
        </is>
      </c>
      <c r="AY25" s="305" t="inlineStr">
        <is>
          <t>S50</t>
        </is>
      </c>
      <c r="AZ25" s="305" t="inlineStr">
        <is>
          <t>S51</t>
        </is>
      </c>
      <c r="BA25" s="305" t="inlineStr">
        <is>
          <t>S52</t>
        </is>
      </c>
      <c r="BB25" s="305" t="inlineStr">
        <is>
          <t>S53</t>
        </is>
      </c>
      <c r="BC25" s="305" t="inlineStr">
        <is>
          <t>S54</t>
        </is>
      </c>
      <c r="BD25" s="305" t="inlineStr">
        <is>
          <t>S55</t>
        </is>
      </c>
      <c r="BE25" s="305" t="inlineStr">
        <is>
          <t>S56</t>
        </is>
      </c>
      <c r="BF25" s="305" t="inlineStr">
        <is>
          <t>S57</t>
        </is>
      </c>
      <c r="BG25" s="305" t="inlineStr">
        <is>
          <t>S58</t>
        </is>
      </c>
      <c r="BH25" s="305" t="inlineStr">
        <is>
          <t>S59</t>
        </is>
      </c>
      <c r="BI25" s="523" t="inlineStr">
        <is>
          <t>TOTAL</t>
        </is>
      </c>
    </row>
    <row r="26" ht="15" customHeight="1" s="290">
      <c r="A26" s="515" t="inlineStr">
        <is>
          <t>Seg</t>
        </is>
      </c>
      <c r="B26" s="524" t="n"/>
      <c r="C26" s="524" t="n"/>
      <c r="D26" s="524" t="n"/>
      <c r="E26" s="524" t="n"/>
      <c r="F26" s="526" t="n">
        <v>35</v>
      </c>
      <c r="G26" s="529" t="n">
        <v>64</v>
      </c>
      <c r="H26" s="524" t="n"/>
      <c r="I26" s="524" t="n"/>
      <c r="J26" s="524" t="n"/>
      <c r="K26" s="524" t="n"/>
      <c r="L26" s="524" t="n"/>
      <c r="M26" s="524" t="n"/>
      <c r="N26" s="524" t="n"/>
      <c r="O26" s="524" t="n"/>
      <c r="P26" s="524" t="n"/>
      <c r="Q26" s="524" t="n"/>
      <c r="R26" s="524" t="n"/>
      <c r="S26" s="524" t="n"/>
      <c r="T26" s="524" t="n"/>
      <c r="U26" s="524" t="n"/>
      <c r="V26" s="524" t="n"/>
      <c r="W26" s="524" t="n"/>
      <c r="X26" s="524" t="n"/>
      <c r="Y26" s="524" t="n"/>
      <c r="Z26" s="524" t="n"/>
      <c r="AA26" s="524" t="n"/>
      <c r="AB26" s="524" t="n"/>
      <c r="AC26" s="524" t="n"/>
      <c r="AD26" s="524" t="n"/>
      <c r="AE26" s="524" t="n"/>
      <c r="AF26" s="524" t="n"/>
      <c r="AG26" s="524" t="n"/>
      <c r="AH26" s="524" t="n"/>
      <c r="AI26" s="524" t="n"/>
      <c r="AJ26" s="524" t="n"/>
      <c r="AK26" s="524" t="n"/>
      <c r="AL26" s="524" t="n"/>
      <c r="AM26" s="524" t="n"/>
      <c r="AN26" s="524" t="n"/>
      <c r="AO26" s="524" t="n"/>
      <c r="AP26" s="524" t="n"/>
      <c r="AQ26" s="524" t="n"/>
      <c r="AR26" s="524" t="n"/>
      <c r="AS26" s="524" t="n"/>
      <c r="AT26" s="524" t="n"/>
      <c r="AU26" s="524" t="n"/>
      <c r="AV26" s="524" t="n"/>
      <c r="AW26" s="524" t="n"/>
      <c r="AX26" s="524" t="n"/>
      <c r="AY26" s="524" t="n"/>
      <c r="AZ26" s="524" t="n"/>
      <c r="BA26" s="524" t="n"/>
      <c r="BB26" s="524" t="n"/>
      <c r="BC26" s="524" t="n"/>
      <c r="BD26" s="524" t="n"/>
      <c r="BE26" s="524" t="n"/>
      <c r="BF26" s="524" t="n"/>
      <c r="BG26" s="524" t="n"/>
      <c r="BH26" s="524" t="n"/>
      <c r="BI26" s="528">
        <f>SUM(B26:BH26)</f>
        <v/>
      </c>
    </row>
    <row r="27" ht="15" customHeight="1" s="290">
      <c r="A27" s="515" t="inlineStr">
        <is>
          <t>Ter</t>
        </is>
      </c>
      <c r="B27" s="524" t="n"/>
      <c r="C27" s="526" t="n">
        <v>40</v>
      </c>
      <c r="D27" s="524" t="n"/>
      <c r="E27" s="527" t="n">
        <v>21</v>
      </c>
      <c r="F27" s="529" t="n">
        <v>68</v>
      </c>
      <c r="G27" s="524" t="n"/>
      <c r="H27" s="524" t="n"/>
      <c r="I27" s="524" t="n"/>
      <c r="J27" s="524" t="n"/>
      <c r="K27" s="524" t="n"/>
      <c r="L27" s="526" t="n">
        <v>33</v>
      </c>
      <c r="M27" s="524" t="n"/>
      <c r="N27" s="524" t="n"/>
      <c r="O27" s="524" t="n"/>
      <c r="P27" s="524" t="n"/>
      <c r="Q27" s="524" t="n"/>
      <c r="R27" s="524" t="n"/>
      <c r="S27" s="524" t="n"/>
      <c r="T27" s="524" t="n"/>
      <c r="U27" s="524" t="n"/>
      <c r="V27" s="524" t="n"/>
      <c r="W27" s="524" t="n"/>
      <c r="X27" s="524" t="n"/>
      <c r="Y27" s="524" t="n"/>
      <c r="Z27" s="524" t="n"/>
      <c r="AA27" s="524" t="n"/>
      <c r="AB27" s="524" t="n"/>
      <c r="AC27" s="524" t="n"/>
      <c r="AD27" s="524" t="n"/>
      <c r="AE27" s="524" t="n"/>
      <c r="AF27" s="524" t="n"/>
      <c r="AG27" s="524" t="n"/>
      <c r="AH27" s="524" t="n"/>
      <c r="AI27" s="524" t="n"/>
      <c r="AJ27" s="524" t="n"/>
      <c r="AK27" s="524" t="n"/>
      <c r="AL27" s="524" t="n"/>
      <c r="AM27" s="524" t="n"/>
      <c r="AN27" s="524" t="n"/>
      <c r="AO27" s="524" t="n"/>
      <c r="AP27" s="524" t="n"/>
      <c r="AQ27" s="524" t="n"/>
      <c r="AR27" s="524" t="n"/>
      <c r="AS27" s="524" t="n"/>
      <c r="AT27" s="524" t="n"/>
      <c r="AU27" s="524" t="n"/>
      <c r="AV27" s="524" t="n"/>
      <c r="AW27" s="524" t="n"/>
      <c r="AX27" s="524" t="n"/>
      <c r="AY27" s="524" t="n"/>
      <c r="AZ27" s="524" t="n"/>
      <c r="BA27" s="524" t="n"/>
      <c r="BB27" s="524" t="n"/>
      <c r="BC27" s="524" t="n"/>
      <c r="BD27" s="524" t="n"/>
      <c r="BE27" s="524" t="n"/>
      <c r="BF27" s="524" t="n"/>
      <c r="BG27" s="524" t="n"/>
      <c r="BH27" s="524" t="n"/>
      <c r="BI27" s="528">
        <f>SUM(B27:BH27)</f>
        <v/>
      </c>
    </row>
    <row r="28" ht="15" customHeight="1" s="290">
      <c r="A28" s="515" t="inlineStr">
        <is>
          <t>Qua</t>
        </is>
      </c>
      <c r="B28" s="524" t="n"/>
      <c r="C28" s="524" t="n"/>
      <c r="D28" s="525" t="n">
        <v>11</v>
      </c>
      <c r="E28" s="525" t="n">
        <v>13</v>
      </c>
      <c r="F28" s="527" t="n">
        <v>16</v>
      </c>
      <c r="G28" s="524" t="n"/>
      <c r="H28" s="524" t="n"/>
      <c r="I28" s="524" t="n"/>
      <c r="J28" s="525" t="n">
        <v>3</v>
      </c>
      <c r="K28" s="524" t="n"/>
      <c r="L28" s="526" t="n">
        <v>36</v>
      </c>
      <c r="M28" s="524" t="n"/>
      <c r="N28" s="524" t="n"/>
      <c r="O28" s="524" t="n"/>
      <c r="P28" s="524" t="n"/>
      <c r="Q28" s="524" t="n"/>
      <c r="R28" s="524" t="n"/>
      <c r="S28" s="524" t="n"/>
      <c r="T28" s="524" t="n"/>
      <c r="U28" s="524" t="n"/>
      <c r="V28" s="524" t="n"/>
      <c r="W28" s="524" t="n"/>
      <c r="X28" s="524" t="n"/>
      <c r="Y28" s="524" t="n"/>
      <c r="Z28" s="524" t="n"/>
      <c r="AA28" s="524" t="n"/>
      <c r="AB28" s="524" t="n"/>
      <c r="AC28" s="524" t="n"/>
      <c r="AD28" s="524" t="n"/>
      <c r="AE28" s="524" t="n"/>
      <c r="AF28" s="524" t="n"/>
      <c r="AG28" s="524" t="n"/>
      <c r="AH28" s="524" t="n"/>
      <c r="AI28" s="524" t="n"/>
      <c r="AJ28" s="524" t="n"/>
      <c r="AK28" s="524" t="n"/>
      <c r="AL28" s="524" t="n"/>
      <c r="AM28" s="524" t="n"/>
      <c r="AN28" s="524" t="n"/>
      <c r="AO28" s="524" t="n"/>
      <c r="AP28" s="524" t="n"/>
      <c r="AQ28" s="524" t="n"/>
      <c r="AR28" s="524" t="n"/>
      <c r="AS28" s="524" t="n"/>
      <c r="AT28" s="524" t="n"/>
      <c r="AU28" s="524" t="n"/>
      <c r="AV28" s="524" t="n"/>
      <c r="AW28" s="524" t="n"/>
      <c r="AX28" s="524" t="n"/>
      <c r="AY28" s="524" t="n"/>
      <c r="AZ28" s="524" t="n"/>
      <c r="BA28" s="524" t="n"/>
      <c r="BB28" s="524" t="n"/>
      <c r="BC28" s="524" t="n"/>
      <c r="BD28" s="524" t="n"/>
      <c r="BE28" s="524" t="n"/>
      <c r="BF28" s="524" t="n"/>
      <c r="BG28" s="524" t="n"/>
      <c r="BH28" s="524" t="n"/>
      <c r="BI28" s="528">
        <f>SUM(B28:BH28)</f>
        <v/>
      </c>
    </row>
    <row r="29" ht="15" customHeight="1" s="290">
      <c r="A29" s="515" t="inlineStr">
        <is>
          <t>Qui</t>
        </is>
      </c>
      <c r="B29" s="524" t="n"/>
      <c r="C29" s="524" t="n"/>
      <c r="D29" s="524" t="n"/>
      <c r="E29" s="524" t="n"/>
      <c r="F29" s="530" t="n">
        <v>52</v>
      </c>
      <c r="G29" s="524" t="n"/>
      <c r="H29" s="524" t="n"/>
      <c r="I29" s="524" t="n"/>
      <c r="J29" s="524" t="n"/>
      <c r="K29" s="525" t="n">
        <v>1</v>
      </c>
      <c r="L29" s="524" t="n"/>
      <c r="M29" s="527" t="n">
        <v>25</v>
      </c>
      <c r="N29" s="524" t="n"/>
      <c r="O29" s="524" t="n"/>
      <c r="P29" s="524" t="n"/>
      <c r="Q29" s="524" t="n"/>
      <c r="R29" s="524" t="n"/>
      <c r="S29" s="524" t="n"/>
      <c r="T29" s="524" t="n"/>
      <c r="U29" s="524" t="n"/>
      <c r="V29" s="524" t="n"/>
      <c r="W29" s="524" t="n"/>
      <c r="X29" s="524" t="n"/>
      <c r="Y29" s="524" t="n"/>
      <c r="Z29" s="524" t="n"/>
      <c r="AA29" s="524" t="n"/>
      <c r="AB29" s="524" t="n"/>
      <c r="AC29" s="524" t="n"/>
      <c r="AD29" s="524" t="n"/>
      <c r="AE29" s="524" t="n"/>
      <c r="AF29" s="524" t="n"/>
      <c r="AG29" s="524" t="n"/>
      <c r="AH29" s="524" t="n"/>
      <c r="AI29" s="524" t="n"/>
      <c r="AJ29" s="524" t="n"/>
      <c r="AK29" s="524" t="n"/>
      <c r="AL29" s="524" t="n"/>
      <c r="AM29" s="524" t="n"/>
      <c r="AN29" s="524" t="n"/>
      <c r="AO29" s="524" t="n"/>
      <c r="AP29" s="524" t="n"/>
      <c r="AQ29" s="524" t="n"/>
      <c r="AR29" s="524" t="n"/>
      <c r="AS29" s="524" t="n"/>
      <c r="AT29" s="524" t="n"/>
      <c r="AU29" s="524" t="n"/>
      <c r="AV29" s="524" t="n"/>
      <c r="AW29" s="524" t="n"/>
      <c r="AX29" s="524" t="n"/>
      <c r="AY29" s="524" t="n"/>
      <c r="AZ29" s="524" t="n"/>
      <c r="BA29" s="524" t="n"/>
      <c r="BB29" s="524" t="n"/>
      <c r="BC29" s="524" t="n"/>
      <c r="BD29" s="524" t="n"/>
      <c r="BE29" s="524" t="n"/>
      <c r="BF29" s="524" t="n"/>
      <c r="BG29" s="524" t="n"/>
      <c r="BH29" s="524" t="n"/>
      <c r="BI29" s="528">
        <f>SUM(B29:BH29)</f>
        <v/>
      </c>
    </row>
    <row r="30" ht="15" customHeight="1" s="290">
      <c r="A30" s="515" t="inlineStr">
        <is>
          <t>Sex</t>
        </is>
      </c>
      <c r="B30" s="524" t="n"/>
      <c r="C30" s="524" t="n"/>
      <c r="D30" s="524" t="n"/>
      <c r="E30" s="524" t="n"/>
      <c r="F30" s="524" t="n"/>
      <c r="G30" s="524" t="n"/>
      <c r="H30" s="527" t="n">
        <v>26</v>
      </c>
      <c r="I30" s="524" t="n"/>
      <c r="J30" s="525" t="n">
        <v>1</v>
      </c>
      <c r="K30" s="527" t="n">
        <v>17</v>
      </c>
      <c r="L30" s="525" t="n">
        <v>2</v>
      </c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524" t="n"/>
      <c r="AI30" s="524" t="n"/>
      <c r="AJ30" s="524" t="n"/>
      <c r="AK30" s="524" t="n"/>
      <c r="AL30" s="524" t="n"/>
      <c r="AM30" s="524" t="n"/>
      <c r="AN30" s="524" t="n"/>
      <c r="AO30" s="524" t="n"/>
      <c r="AP30" s="524" t="n"/>
      <c r="AQ30" s="524" t="n"/>
      <c r="AR30" s="524" t="n"/>
      <c r="AS30" s="524" t="n"/>
      <c r="AT30" s="524" t="n"/>
      <c r="AU30" s="524" t="n"/>
      <c r="AV30" s="524" t="n"/>
      <c r="AW30" s="524" t="n"/>
      <c r="AX30" s="524" t="n"/>
      <c r="AY30" s="524" t="n"/>
      <c r="AZ30" s="524" t="n"/>
      <c r="BA30" s="524" t="n"/>
      <c r="BB30" s="524" t="n"/>
      <c r="BC30" s="524" t="n"/>
      <c r="BD30" s="524" t="n"/>
      <c r="BE30" s="524" t="n"/>
      <c r="BF30" s="524" t="n"/>
      <c r="BG30" s="524" t="n"/>
      <c r="BH30" s="524" t="n"/>
      <c r="BI30" s="528">
        <f>SUM(B30:BH30)</f>
        <v/>
      </c>
    </row>
    <row r="31" ht="15" customHeight="1" s="290">
      <c r="A31" s="515" t="inlineStr">
        <is>
          <t>Sáb</t>
        </is>
      </c>
      <c r="B31" s="524" t="n"/>
      <c r="C31" s="524" t="n"/>
      <c r="D31" s="524" t="n"/>
      <c r="E31" s="524" t="n"/>
      <c r="F31" s="524" t="n"/>
      <c r="G31" s="524" t="n"/>
      <c r="H31" s="524" t="n"/>
      <c r="I31" s="524" t="n"/>
      <c r="J31" s="524" t="n"/>
      <c r="K31" s="524" t="n"/>
      <c r="L31" s="524" t="n"/>
      <c r="M31" s="524" t="n"/>
      <c r="N31" s="524" t="n"/>
      <c r="O31" s="524" t="n"/>
      <c r="P31" s="524" t="n"/>
      <c r="Q31" s="524" t="n"/>
      <c r="R31" s="524" t="n"/>
      <c r="S31" s="524" t="n"/>
      <c r="T31" s="524" t="n"/>
      <c r="U31" s="524" t="n"/>
      <c r="V31" s="524" t="n"/>
      <c r="W31" s="524" t="n"/>
      <c r="X31" s="524" t="n"/>
      <c r="Y31" s="524" t="n"/>
      <c r="Z31" s="524" t="n"/>
      <c r="AA31" s="524" t="n"/>
      <c r="AB31" s="524" t="n"/>
      <c r="AC31" s="524" t="n"/>
      <c r="AD31" s="524" t="n"/>
      <c r="AE31" s="524" t="n"/>
      <c r="AF31" s="524" t="n"/>
      <c r="AG31" s="524" t="n"/>
      <c r="AH31" s="524" t="n"/>
      <c r="AI31" s="524" t="n"/>
      <c r="AJ31" s="524" t="n"/>
      <c r="AK31" s="524" t="n"/>
      <c r="AL31" s="524" t="n"/>
      <c r="AM31" s="524" t="n"/>
      <c r="AN31" s="524" t="n"/>
      <c r="AO31" s="524" t="n"/>
      <c r="AP31" s="524" t="n"/>
      <c r="AQ31" s="524" t="n"/>
      <c r="AR31" s="524" t="n"/>
      <c r="AS31" s="524" t="n"/>
      <c r="AT31" s="524" t="n"/>
      <c r="AU31" s="524" t="n"/>
      <c r="AV31" s="524" t="n"/>
      <c r="AW31" s="524" t="n"/>
      <c r="AX31" s="524" t="n"/>
      <c r="AY31" s="524" t="n"/>
      <c r="AZ31" s="524" t="n"/>
      <c r="BA31" s="524" t="n"/>
      <c r="BB31" s="524" t="n"/>
      <c r="BC31" s="524" t="n"/>
      <c r="BD31" s="524" t="n"/>
      <c r="BE31" s="524" t="n"/>
      <c r="BF31" s="524" t="n"/>
      <c r="BG31" s="524" t="n"/>
      <c r="BH31" s="524" t="n"/>
      <c r="BI31" s="528">
        <f>SUM(B31:BH31)</f>
        <v/>
      </c>
    </row>
    <row r="32" ht="15" customHeight="1" s="290">
      <c r="A32" s="515" t="inlineStr">
        <is>
          <t>Dom</t>
        </is>
      </c>
      <c r="B32" s="524" t="n"/>
      <c r="C32" s="524" t="n"/>
      <c r="D32" s="524" t="n"/>
      <c r="E32" s="524" t="n"/>
      <c r="F32" s="524" t="n"/>
      <c r="G32" s="524" t="n"/>
      <c r="H32" s="524" t="n"/>
      <c r="I32" s="524" t="n"/>
      <c r="J32" s="524" t="n"/>
      <c r="K32" s="524" t="n"/>
      <c r="L32" s="524" t="n"/>
      <c r="M32" s="524" t="n"/>
      <c r="N32" s="524" t="n"/>
      <c r="O32" s="524" t="n"/>
      <c r="P32" s="524" t="n"/>
      <c r="Q32" s="524" t="n"/>
      <c r="R32" s="524" t="n"/>
      <c r="S32" s="524" t="n"/>
      <c r="T32" s="524" t="n"/>
      <c r="U32" s="524" t="n"/>
      <c r="V32" s="524" t="n"/>
      <c r="W32" s="524" t="n"/>
      <c r="X32" s="524" t="n"/>
      <c r="Y32" s="524" t="n"/>
      <c r="Z32" s="524" t="n"/>
      <c r="AA32" s="524" t="n"/>
      <c r="AB32" s="524" t="n"/>
      <c r="AC32" s="524" t="n"/>
      <c r="AD32" s="524" t="n"/>
      <c r="AE32" s="524" t="n"/>
      <c r="AF32" s="524" t="n"/>
      <c r="AG32" s="524" t="n"/>
      <c r="AH32" s="524" t="n"/>
      <c r="AI32" s="524" t="n"/>
      <c r="AJ32" s="524" t="n"/>
      <c r="AK32" s="524" t="n"/>
      <c r="AL32" s="524" t="n"/>
      <c r="AM32" s="524" t="n"/>
      <c r="AN32" s="524" t="n"/>
      <c r="AO32" s="524" t="n"/>
      <c r="AP32" s="524" t="n"/>
      <c r="AQ32" s="524" t="n"/>
      <c r="AR32" s="524" t="n"/>
      <c r="AS32" s="524" t="n"/>
      <c r="AT32" s="524" t="n"/>
      <c r="AU32" s="524" t="n"/>
      <c r="AV32" s="524" t="n"/>
      <c r="AW32" s="524" t="n"/>
      <c r="AX32" s="524" t="n"/>
      <c r="AY32" s="524" t="n"/>
      <c r="AZ32" s="524" t="n"/>
      <c r="BA32" s="524" t="n"/>
      <c r="BB32" s="524" t="n"/>
      <c r="BC32" s="524" t="n"/>
      <c r="BD32" s="524" t="n"/>
      <c r="BE32" s="524" t="n"/>
      <c r="BF32" s="524" t="n"/>
      <c r="BG32" s="524" t="n"/>
      <c r="BH32" s="524" t="n"/>
      <c r="BI32" s="528">
        <f>SUM(B32:BH32)</f>
        <v/>
      </c>
    </row>
    <row r="33" ht="15" customHeight="1" s="290">
      <c r="A33" s="523" t="inlineStr">
        <is>
          <t>TOTAL</t>
        </is>
      </c>
      <c r="B33" s="528">
        <f>SUM(B26:B32)</f>
        <v/>
      </c>
      <c r="C33" s="528">
        <f>SUM(C26:C32)</f>
        <v/>
      </c>
      <c r="D33" s="528">
        <f>SUM(D26:D32)</f>
        <v/>
      </c>
      <c r="E33" s="528">
        <f>SUM(E26:E32)</f>
        <v/>
      </c>
      <c r="F33" s="528">
        <f>SUM(F26:F32)</f>
        <v/>
      </c>
      <c r="G33" s="528">
        <f>SUM(G26:G32)</f>
        <v/>
      </c>
      <c r="H33" s="528">
        <f>SUM(H26:H32)</f>
        <v/>
      </c>
      <c r="I33" s="528">
        <f>SUM(I26:I32)</f>
        <v/>
      </c>
      <c r="J33" s="528">
        <f>SUM(J26:J32)</f>
        <v/>
      </c>
      <c r="K33" s="528">
        <f>SUM(K26:K32)</f>
        <v/>
      </c>
      <c r="L33" s="528">
        <f>SUM(L26:L32)</f>
        <v/>
      </c>
      <c r="M33" s="528">
        <f>SUM(M26:M32)</f>
        <v/>
      </c>
      <c r="N33" s="528">
        <f>SUM(N26:N32)</f>
        <v/>
      </c>
      <c r="O33" s="528">
        <f>SUM(O26:O32)</f>
        <v/>
      </c>
      <c r="P33" s="528">
        <f>SUM(P26:P32)</f>
        <v/>
      </c>
      <c r="Q33" s="528">
        <f>SUM(Q26:Q32)</f>
        <v/>
      </c>
      <c r="R33" s="528">
        <f>SUM(R26:R32)</f>
        <v/>
      </c>
      <c r="S33" s="528">
        <f>SUM(S26:S32)</f>
        <v/>
      </c>
      <c r="T33" s="528">
        <f>SUM(T26:T32)</f>
        <v/>
      </c>
      <c r="U33" s="528">
        <f>SUM(U26:U32)</f>
        <v/>
      </c>
      <c r="V33" s="528">
        <f>SUM(V26:V32)</f>
        <v/>
      </c>
      <c r="W33" s="528">
        <f>SUM(W26:W32)</f>
        <v/>
      </c>
      <c r="X33" s="528">
        <f>SUM(X26:X32)</f>
        <v/>
      </c>
      <c r="Y33" s="528">
        <f>SUM(Y26:Y32)</f>
        <v/>
      </c>
      <c r="Z33" s="528">
        <f>SUM(Z26:Z32)</f>
        <v/>
      </c>
      <c r="AA33" s="528">
        <f>SUM(AA26:AA32)</f>
        <v/>
      </c>
      <c r="AB33" s="528">
        <f>SUM(AB26:AB32)</f>
        <v/>
      </c>
      <c r="AC33" s="528">
        <f>SUM(AC26:AC32)</f>
        <v/>
      </c>
      <c r="AD33" s="528">
        <f>SUM(AD26:AD32)</f>
        <v/>
      </c>
      <c r="AE33" s="528">
        <f>SUM(AE26:AE32)</f>
        <v/>
      </c>
      <c r="AF33" s="528">
        <f>SUM(AF26:AF32)</f>
        <v/>
      </c>
      <c r="AG33" s="528">
        <f>SUM(AG26:AG32)</f>
        <v/>
      </c>
      <c r="AH33" s="528">
        <f>SUM(AH26:AH32)</f>
        <v/>
      </c>
      <c r="AI33" s="528">
        <f>SUM(AI26:AI32)</f>
        <v/>
      </c>
      <c r="AJ33" s="528">
        <f>SUM(AJ26:AJ32)</f>
        <v/>
      </c>
      <c r="AK33" s="528">
        <f>SUM(AK26:AK32)</f>
        <v/>
      </c>
      <c r="AL33" s="528">
        <f>SUM(AL26:AL32)</f>
        <v/>
      </c>
      <c r="AM33" s="528">
        <f>SUM(AM26:AM32)</f>
        <v/>
      </c>
      <c r="AN33" s="528">
        <f>SUM(AN26:AN32)</f>
        <v/>
      </c>
      <c r="AO33" s="528">
        <f>SUM(AO26:AO32)</f>
        <v/>
      </c>
      <c r="AP33" s="528">
        <f>SUM(AP26:AP32)</f>
        <v/>
      </c>
      <c r="AQ33" s="528">
        <f>SUM(AQ26:AQ32)</f>
        <v/>
      </c>
      <c r="AR33" s="528">
        <f>SUM(AR26:AR32)</f>
        <v/>
      </c>
      <c r="AS33" s="528">
        <f>SUM(AS26:AS32)</f>
        <v/>
      </c>
      <c r="AT33" s="528">
        <f>SUM(AT26:AT32)</f>
        <v/>
      </c>
      <c r="AU33" s="528">
        <f>SUM(AU26:AU32)</f>
        <v/>
      </c>
      <c r="AV33" s="528">
        <f>SUM(AV26:AV32)</f>
        <v/>
      </c>
      <c r="AW33" s="528">
        <f>SUM(AW26:AW32)</f>
        <v/>
      </c>
      <c r="AX33" s="528">
        <f>SUM(AX26:AX32)</f>
        <v/>
      </c>
      <c r="AY33" s="528">
        <f>SUM(AY26:AY32)</f>
        <v/>
      </c>
      <c r="AZ33" s="528">
        <f>SUM(AZ26:AZ32)</f>
        <v/>
      </c>
      <c r="BA33" s="528">
        <f>SUM(BA26:BA32)</f>
        <v/>
      </c>
      <c r="BB33" s="528">
        <f>SUM(BB26:BB32)</f>
        <v/>
      </c>
      <c r="BC33" s="528">
        <f>SUM(BC26:BC32)</f>
        <v/>
      </c>
      <c r="BD33" s="528">
        <f>SUM(BD26:BD32)</f>
        <v/>
      </c>
      <c r="BE33" s="528">
        <f>SUM(BE26:BE32)</f>
        <v/>
      </c>
      <c r="BF33" s="528">
        <f>SUM(BF26:BF32)</f>
        <v/>
      </c>
      <c r="BG33" s="528">
        <f>SUM(BG26:BG32)</f>
        <v/>
      </c>
      <c r="BH33" s="528">
        <f>SUM(BH26:BH32)</f>
        <v/>
      </c>
      <c r="BI33" s="528">
        <f>SUM(BI26:BI32)</f>
        <v/>
      </c>
    </row>
    <row r="34" ht="21.75" customHeight="1" s="290">
      <c r="A34" s="522" t="inlineStr">
        <is>
          <t>Morro Tetéu — REDE (metros/dia) | EQ: 4 | Total: 1255m</t>
        </is>
      </c>
      <c r="B34" s="303" t="n"/>
      <c r="C34" s="303" t="n"/>
      <c r="D34" s="303" t="n"/>
      <c r="E34" s="303" t="n"/>
      <c r="F34" s="303" t="n"/>
      <c r="G34" s="303" t="n"/>
      <c r="H34" s="303" t="n"/>
      <c r="I34" s="303" t="n"/>
      <c r="J34" s="303" t="n"/>
      <c r="K34" s="303" t="n"/>
      <c r="L34" s="303" t="n"/>
      <c r="M34" s="303" t="n"/>
      <c r="N34" s="303" t="n"/>
      <c r="O34" s="303" t="n"/>
      <c r="P34" s="303" t="n"/>
      <c r="Q34" s="303" t="n"/>
      <c r="R34" s="303" t="n"/>
      <c r="S34" s="303" t="n"/>
      <c r="T34" s="303" t="n"/>
      <c r="U34" s="303" t="n"/>
      <c r="V34" s="303" t="n"/>
      <c r="W34" s="303" t="n"/>
      <c r="X34" s="303" t="n"/>
      <c r="Y34" s="303" t="n"/>
      <c r="Z34" s="303" t="n"/>
      <c r="AA34" s="303" t="n"/>
      <c r="AB34" s="303" t="n"/>
      <c r="AC34" s="303" t="n"/>
      <c r="AD34" s="303" t="n"/>
      <c r="AE34" s="303" t="n"/>
      <c r="AF34" s="303" t="n"/>
      <c r="AG34" s="303" t="n"/>
      <c r="AH34" s="303" t="n"/>
      <c r="AI34" s="303" t="n"/>
      <c r="AJ34" s="303" t="n"/>
      <c r="AK34" s="303" t="n"/>
      <c r="AL34" s="303" t="n"/>
      <c r="AM34" s="303" t="n"/>
      <c r="AN34" s="303" t="n"/>
      <c r="AO34" s="303" t="n"/>
      <c r="AP34" s="303" t="n"/>
      <c r="AQ34" s="303" t="n"/>
      <c r="AR34" s="303" t="n"/>
      <c r="AS34" s="303" t="n"/>
      <c r="AT34" s="303" t="n"/>
      <c r="AU34" s="303" t="n"/>
      <c r="AV34" s="303" t="n"/>
      <c r="AW34" s="303" t="n"/>
      <c r="AX34" s="303" t="n"/>
      <c r="AY34" s="303" t="n"/>
      <c r="AZ34" s="303" t="n"/>
      <c r="BA34" s="303" t="n"/>
      <c r="BB34" s="303" t="n"/>
      <c r="BC34" s="303" t="n"/>
      <c r="BD34" s="303" t="n"/>
      <c r="BE34" s="303" t="n"/>
      <c r="BF34" s="303" t="n"/>
      <c r="BG34" s="303" t="n"/>
      <c r="BH34" s="303" t="n"/>
      <c r="BI34" s="303" t="n"/>
    </row>
    <row r="35" ht="15" customHeight="1" s="290">
      <c r="A35" s="305" t="n"/>
      <c r="B35" s="305" t="inlineStr">
        <is>
          <t>S1</t>
        </is>
      </c>
      <c r="C35" s="305" t="inlineStr">
        <is>
          <t>S2</t>
        </is>
      </c>
      <c r="D35" s="305" t="inlineStr">
        <is>
          <t>S3</t>
        </is>
      </c>
      <c r="E35" s="305" t="inlineStr">
        <is>
          <t>S4</t>
        </is>
      </c>
      <c r="F35" s="305" t="inlineStr">
        <is>
          <t>S5</t>
        </is>
      </c>
      <c r="G35" s="305" t="inlineStr">
        <is>
          <t>S6</t>
        </is>
      </c>
      <c r="H35" s="305" t="inlineStr">
        <is>
          <t>S7</t>
        </is>
      </c>
      <c r="I35" s="305" t="inlineStr">
        <is>
          <t>S8</t>
        </is>
      </c>
      <c r="J35" s="305" t="inlineStr">
        <is>
          <t>S9</t>
        </is>
      </c>
      <c r="K35" s="305" t="inlineStr">
        <is>
          <t>S10</t>
        </is>
      </c>
      <c r="L35" s="305" t="inlineStr">
        <is>
          <t>S11</t>
        </is>
      </c>
      <c r="M35" s="305" t="inlineStr">
        <is>
          <t>S12</t>
        </is>
      </c>
      <c r="N35" s="305" t="inlineStr">
        <is>
          <t>S13</t>
        </is>
      </c>
      <c r="O35" s="305" t="inlineStr">
        <is>
          <t>S14</t>
        </is>
      </c>
      <c r="P35" s="305" t="inlineStr">
        <is>
          <t>S15</t>
        </is>
      </c>
      <c r="Q35" s="305" t="inlineStr">
        <is>
          <t>S16</t>
        </is>
      </c>
      <c r="R35" s="305" t="inlineStr">
        <is>
          <t>S17</t>
        </is>
      </c>
      <c r="S35" s="305" t="inlineStr">
        <is>
          <t>S18</t>
        </is>
      </c>
      <c r="T35" s="305" t="inlineStr">
        <is>
          <t>S19</t>
        </is>
      </c>
      <c r="U35" s="305" t="inlineStr">
        <is>
          <t>S20</t>
        </is>
      </c>
      <c r="V35" s="305" t="inlineStr">
        <is>
          <t>S21</t>
        </is>
      </c>
      <c r="W35" s="305" t="inlineStr">
        <is>
          <t>S22</t>
        </is>
      </c>
      <c r="X35" s="305" t="inlineStr">
        <is>
          <t>S23</t>
        </is>
      </c>
      <c r="Y35" s="305" t="inlineStr">
        <is>
          <t>S24</t>
        </is>
      </c>
      <c r="Z35" s="305" t="inlineStr">
        <is>
          <t>S25</t>
        </is>
      </c>
      <c r="AA35" s="305" t="inlineStr">
        <is>
          <t>S26</t>
        </is>
      </c>
      <c r="AB35" s="305" t="inlineStr">
        <is>
          <t>S27</t>
        </is>
      </c>
      <c r="AC35" s="305" t="inlineStr">
        <is>
          <t>S28</t>
        </is>
      </c>
      <c r="AD35" s="305" t="inlineStr">
        <is>
          <t>S29</t>
        </is>
      </c>
      <c r="AE35" s="305" t="inlineStr">
        <is>
          <t>S30</t>
        </is>
      </c>
      <c r="AF35" s="305" t="inlineStr">
        <is>
          <t>S31</t>
        </is>
      </c>
      <c r="AG35" s="305" t="inlineStr">
        <is>
          <t>S32</t>
        </is>
      </c>
      <c r="AH35" s="305" t="inlineStr">
        <is>
          <t>S33</t>
        </is>
      </c>
      <c r="AI35" s="305" t="inlineStr">
        <is>
          <t>S34</t>
        </is>
      </c>
      <c r="AJ35" s="305" t="inlineStr">
        <is>
          <t>S35</t>
        </is>
      </c>
      <c r="AK35" s="305" t="inlineStr">
        <is>
          <t>S36</t>
        </is>
      </c>
      <c r="AL35" s="305" t="inlineStr">
        <is>
          <t>S37</t>
        </is>
      </c>
      <c r="AM35" s="305" t="inlineStr">
        <is>
          <t>S38</t>
        </is>
      </c>
      <c r="AN35" s="305" t="inlineStr">
        <is>
          <t>S39</t>
        </is>
      </c>
      <c r="AO35" s="305" t="inlineStr">
        <is>
          <t>S40</t>
        </is>
      </c>
      <c r="AP35" s="305" t="inlineStr">
        <is>
          <t>S41</t>
        </is>
      </c>
      <c r="AQ35" s="305" t="inlineStr">
        <is>
          <t>S42</t>
        </is>
      </c>
      <c r="AR35" s="305" t="inlineStr">
        <is>
          <t>S43</t>
        </is>
      </c>
      <c r="AS35" s="305" t="inlineStr">
        <is>
          <t>S44</t>
        </is>
      </c>
      <c r="AT35" s="305" t="inlineStr">
        <is>
          <t>S45</t>
        </is>
      </c>
      <c r="AU35" s="305" t="inlineStr">
        <is>
          <t>S46</t>
        </is>
      </c>
      <c r="AV35" s="305" t="inlineStr">
        <is>
          <t>S47</t>
        </is>
      </c>
      <c r="AW35" s="305" t="inlineStr">
        <is>
          <t>S48</t>
        </is>
      </c>
      <c r="AX35" s="305" t="inlineStr">
        <is>
          <t>S49</t>
        </is>
      </c>
      <c r="AY35" s="305" t="inlineStr">
        <is>
          <t>S50</t>
        </is>
      </c>
      <c r="AZ35" s="305" t="inlineStr">
        <is>
          <t>S51</t>
        </is>
      </c>
      <c r="BA35" s="305" t="inlineStr">
        <is>
          <t>S52</t>
        </is>
      </c>
      <c r="BB35" s="305" t="inlineStr">
        <is>
          <t>S53</t>
        </is>
      </c>
      <c r="BC35" s="305" t="inlineStr">
        <is>
          <t>S54</t>
        </is>
      </c>
      <c r="BD35" s="305" t="inlineStr">
        <is>
          <t>S55</t>
        </is>
      </c>
      <c r="BE35" s="305" t="inlineStr">
        <is>
          <t>S56</t>
        </is>
      </c>
      <c r="BF35" s="305" t="inlineStr">
        <is>
          <t>S57</t>
        </is>
      </c>
      <c r="BG35" s="305" t="inlineStr">
        <is>
          <t>S58</t>
        </is>
      </c>
      <c r="BH35" s="305" t="inlineStr">
        <is>
          <t>S59</t>
        </is>
      </c>
      <c r="BI35" s="523" t="inlineStr">
        <is>
          <t>TOTAL</t>
        </is>
      </c>
    </row>
    <row r="36" ht="15" customHeight="1" s="290">
      <c r="A36" s="515" t="inlineStr">
        <is>
          <t>Seg</t>
        </is>
      </c>
      <c r="B36" s="524" t="n"/>
      <c r="C36" s="525" t="n">
        <v>16</v>
      </c>
      <c r="D36" s="525" t="n">
        <v>3</v>
      </c>
      <c r="E36" s="524" t="n"/>
      <c r="F36" s="530" t="n">
        <v>63</v>
      </c>
      <c r="G36" s="525" t="n">
        <v>5</v>
      </c>
      <c r="H36" s="524" t="n"/>
      <c r="I36" s="530" t="n">
        <v>71</v>
      </c>
      <c r="J36" s="525" t="n">
        <v>7</v>
      </c>
      <c r="K36" s="524" t="n"/>
      <c r="L36" s="527" t="n">
        <v>26</v>
      </c>
      <c r="M36" s="524" t="n"/>
      <c r="N36" s="524" t="n"/>
      <c r="O36" s="524" t="n"/>
      <c r="P36" s="524" t="n"/>
      <c r="Q36" s="524" t="n"/>
      <c r="R36" s="524" t="n"/>
      <c r="S36" s="524" t="n"/>
      <c r="T36" s="524" t="n"/>
      <c r="U36" s="524" t="n"/>
      <c r="V36" s="524" t="n"/>
      <c r="W36" s="524" t="n"/>
      <c r="X36" s="524" t="n"/>
      <c r="Y36" s="524" t="n"/>
      <c r="Z36" s="524" t="n"/>
      <c r="AA36" s="524" t="n"/>
      <c r="AB36" s="524" t="n"/>
      <c r="AC36" s="524" t="n"/>
      <c r="AD36" s="524" t="n"/>
      <c r="AE36" s="524" t="n"/>
      <c r="AF36" s="524" t="n"/>
      <c r="AG36" s="524" t="n"/>
      <c r="AH36" s="524" t="n"/>
      <c r="AI36" s="524" t="n"/>
      <c r="AJ36" s="524" t="n"/>
      <c r="AK36" s="524" t="n"/>
      <c r="AL36" s="524" t="n"/>
      <c r="AM36" s="524" t="n"/>
      <c r="AN36" s="524" t="n"/>
      <c r="AO36" s="524" t="n"/>
      <c r="AP36" s="524" t="n"/>
      <c r="AQ36" s="524" t="n"/>
      <c r="AR36" s="524" t="n"/>
      <c r="AS36" s="524" t="n"/>
      <c r="AT36" s="524" t="n"/>
      <c r="AU36" s="524" t="n"/>
      <c r="AV36" s="524" t="n"/>
      <c r="AW36" s="524" t="n"/>
      <c r="AX36" s="524" t="n"/>
      <c r="AY36" s="524" t="n"/>
      <c r="AZ36" s="524" t="n"/>
      <c r="BA36" s="524" t="n"/>
      <c r="BB36" s="524" t="n"/>
      <c r="BC36" s="524" t="n"/>
      <c r="BD36" s="524" t="n"/>
      <c r="BE36" s="524" t="n"/>
      <c r="BF36" s="524" t="n"/>
      <c r="BG36" s="524" t="n"/>
      <c r="BH36" s="524" t="n"/>
      <c r="BI36" s="528">
        <f>SUM(B36:BH36)</f>
        <v/>
      </c>
    </row>
    <row r="37" ht="15" customHeight="1" s="290">
      <c r="A37" s="515" t="inlineStr">
        <is>
          <t>Ter</t>
        </is>
      </c>
      <c r="B37" s="524" t="n"/>
      <c r="C37" s="527" t="n">
        <v>37</v>
      </c>
      <c r="D37" s="525" t="n">
        <v>18</v>
      </c>
      <c r="E37" s="525" t="n">
        <v>9</v>
      </c>
      <c r="F37" s="525" t="n">
        <v>16</v>
      </c>
      <c r="G37" s="527" t="n">
        <v>20</v>
      </c>
      <c r="H37" s="525" t="n">
        <v>18</v>
      </c>
      <c r="I37" s="526" t="n">
        <v>40</v>
      </c>
      <c r="J37" s="527" t="n">
        <v>24</v>
      </c>
      <c r="K37" s="524" t="n"/>
      <c r="L37" s="530" t="n">
        <v>61</v>
      </c>
      <c r="M37" s="524" t="n"/>
      <c r="N37" s="524" t="n"/>
      <c r="O37" s="524" t="n"/>
      <c r="P37" s="524" t="n"/>
      <c r="Q37" s="524" t="n"/>
      <c r="R37" s="524" t="n"/>
      <c r="S37" s="524" t="n"/>
      <c r="T37" s="524" t="n"/>
      <c r="U37" s="524" t="n"/>
      <c r="V37" s="524" t="n"/>
      <c r="W37" s="524" t="n"/>
      <c r="X37" s="524" t="n"/>
      <c r="Y37" s="524" t="n"/>
      <c r="Z37" s="524" t="n"/>
      <c r="AA37" s="524" t="n"/>
      <c r="AB37" s="524" t="n"/>
      <c r="AC37" s="524" t="n"/>
      <c r="AD37" s="524" t="n"/>
      <c r="AE37" s="524" t="n"/>
      <c r="AF37" s="524" t="n"/>
      <c r="AG37" s="524" t="n"/>
      <c r="AH37" s="524" t="n"/>
      <c r="AI37" s="524" t="n"/>
      <c r="AJ37" s="524" t="n"/>
      <c r="AK37" s="524" t="n"/>
      <c r="AL37" s="524" t="n"/>
      <c r="AM37" s="524" t="n"/>
      <c r="AN37" s="524" t="n"/>
      <c r="AO37" s="524" t="n"/>
      <c r="AP37" s="524" t="n"/>
      <c r="AQ37" s="524" t="n"/>
      <c r="AR37" s="524" t="n"/>
      <c r="AS37" s="524" t="n"/>
      <c r="AT37" s="524" t="n"/>
      <c r="AU37" s="524" t="n"/>
      <c r="AV37" s="524" t="n"/>
      <c r="AW37" s="524" t="n"/>
      <c r="AX37" s="524" t="n"/>
      <c r="AY37" s="524" t="n"/>
      <c r="AZ37" s="524" t="n"/>
      <c r="BA37" s="524" t="n"/>
      <c r="BB37" s="524" t="n"/>
      <c r="BC37" s="524" t="n"/>
      <c r="BD37" s="524" t="n"/>
      <c r="BE37" s="524" t="n"/>
      <c r="BF37" s="524" t="n"/>
      <c r="BG37" s="524" t="n"/>
      <c r="BH37" s="524" t="n"/>
      <c r="BI37" s="528">
        <f>SUM(B37:BH37)</f>
        <v/>
      </c>
    </row>
    <row r="38" ht="15" customHeight="1" s="290">
      <c r="A38" s="515" t="inlineStr">
        <is>
          <t>Qua</t>
        </is>
      </c>
      <c r="B38" s="524" t="n"/>
      <c r="C38" s="525" t="n">
        <v>8</v>
      </c>
      <c r="D38" s="525" t="n">
        <v>7</v>
      </c>
      <c r="E38" s="525" t="n">
        <v>18</v>
      </c>
      <c r="F38" s="526" t="n">
        <v>45</v>
      </c>
      <c r="G38" s="527" t="n">
        <v>34</v>
      </c>
      <c r="H38" s="529" t="n">
        <v>100</v>
      </c>
      <c r="I38" s="525" t="n">
        <v>12</v>
      </c>
      <c r="J38" s="525" t="n">
        <v>7</v>
      </c>
      <c r="K38" s="526" t="n">
        <v>50</v>
      </c>
      <c r="L38" s="525" t="n">
        <v>15</v>
      </c>
      <c r="M38" s="524" t="n"/>
      <c r="N38" s="524" t="n"/>
      <c r="O38" s="524" t="n"/>
      <c r="P38" s="524" t="n"/>
      <c r="Q38" s="524" t="n"/>
      <c r="R38" s="524" t="n"/>
      <c r="S38" s="524" t="n"/>
      <c r="T38" s="524" t="n"/>
      <c r="U38" s="524" t="n"/>
      <c r="V38" s="524" t="n"/>
      <c r="W38" s="524" t="n"/>
      <c r="X38" s="524" t="n"/>
      <c r="Y38" s="524" t="n"/>
      <c r="Z38" s="524" t="n"/>
      <c r="AA38" s="524" t="n"/>
      <c r="AB38" s="524" t="n"/>
      <c r="AC38" s="524" t="n"/>
      <c r="AD38" s="524" t="n"/>
      <c r="AE38" s="524" t="n"/>
      <c r="AF38" s="524" t="n"/>
      <c r="AG38" s="524" t="n"/>
      <c r="AH38" s="524" t="n"/>
      <c r="AI38" s="524" t="n"/>
      <c r="AJ38" s="524" t="n"/>
      <c r="AK38" s="524" t="n"/>
      <c r="AL38" s="524" t="n"/>
      <c r="AM38" s="524" t="n"/>
      <c r="AN38" s="524" t="n"/>
      <c r="AO38" s="524" t="n"/>
      <c r="AP38" s="524" t="n"/>
      <c r="AQ38" s="524" t="n"/>
      <c r="AR38" s="524" t="n"/>
      <c r="AS38" s="524" t="n"/>
      <c r="AT38" s="524" t="n"/>
      <c r="AU38" s="524" t="n"/>
      <c r="AV38" s="524" t="n"/>
      <c r="AW38" s="524" t="n"/>
      <c r="AX38" s="524" t="n"/>
      <c r="AY38" s="524" t="n"/>
      <c r="AZ38" s="524" t="n"/>
      <c r="BA38" s="524" t="n"/>
      <c r="BB38" s="524" t="n"/>
      <c r="BC38" s="524" t="n"/>
      <c r="BD38" s="524" t="n"/>
      <c r="BE38" s="524" t="n"/>
      <c r="BF38" s="524" t="n"/>
      <c r="BG38" s="524" t="n"/>
      <c r="BH38" s="524" t="n"/>
      <c r="BI38" s="528">
        <f>SUM(B38:BH38)</f>
        <v/>
      </c>
    </row>
    <row r="39" ht="15" customHeight="1" s="290">
      <c r="A39" s="515" t="inlineStr">
        <is>
          <t>Qui</t>
        </is>
      </c>
      <c r="B39" s="524" t="n"/>
      <c r="C39" s="524" t="n"/>
      <c r="D39" s="530" t="n">
        <v>62</v>
      </c>
      <c r="E39" s="525" t="n">
        <v>9</v>
      </c>
      <c r="F39" s="525" t="n">
        <v>16</v>
      </c>
      <c r="G39" s="524" t="n"/>
      <c r="H39" s="530" t="n">
        <v>60</v>
      </c>
      <c r="I39" s="527" t="n">
        <v>38</v>
      </c>
      <c r="J39" s="524" t="n"/>
      <c r="K39" s="526" t="n">
        <v>44</v>
      </c>
      <c r="L39" s="524" t="n"/>
      <c r="M39" s="527" t="n">
        <v>20</v>
      </c>
      <c r="N39" s="524" t="n"/>
      <c r="O39" s="524" t="n"/>
      <c r="P39" s="524" t="n"/>
      <c r="Q39" s="524" t="n"/>
      <c r="R39" s="524" t="n"/>
      <c r="S39" s="524" t="n"/>
      <c r="T39" s="524" t="n"/>
      <c r="U39" s="524" t="n"/>
      <c r="V39" s="524" t="n"/>
      <c r="W39" s="524" t="n"/>
      <c r="X39" s="524" t="n"/>
      <c r="Y39" s="524" t="n"/>
      <c r="Z39" s="524" t="n"/>
      <c r="AA39" s="524" t="n"/>
      <c r="AB39" s="524" t="n"/>
      <c r="AC39" s="524" t="n"/>
      <c r="AD39" s="524" t="n"/>
      <c r="AE39" s="524" t="n"/>
      <c r="AF39" s="524" t="n"/>
      <c r="AG39" s="524" t="n"/>
      <c r="AH39" s="524" t="n"/>
      <c r="AI39" s="524" t="n"/>
      <c r="AJ39" s="524" t="n"/>
      <c r="AK39" s="524" t="n"/>
      <c r="AL39" s="524" t="n"/>
      <c r="AM39" s="524" t="n"/>
      <c r="AN39" s="524" t="n"/>
      <c r="AO39" s="524" t="n"/>
      <c r="AP39" s="524" t="n"/>
      <c r="AQ39" s="524" t="n"/>
      <c r="AR39" s="524" t="n"/>
      <c r="AS39" s="524" t="n"/>
      <c r="AT39" s="524" t="n"/>
      <c r="AU39" s="524" t="n"/>
      <c r="AV39" s="524" t="n"/>
      <c r="AW39" s="524" t="n"/>
      <c r="AX39" s="524" t="n"/>
      <c r="AY39" s="524" t="n"/>
      <c r="AZ39" s="524" t="n"/>
      <c r="BA39" s="524" t="n"/>
      <c r="BB39" s="524" t="n"/>
      <c r="BC39" s="524" t="n"/>
      <c r="BD39" s="524" t="n"/>
      <c r="BE39" s="524" t="n"/>
      <c r="BF39" s="524" t="n"/>
      <c r="BG39" s="524" t="n"/>
      <c r="BH39" s="524" t="n"/>
      <c r="BI39" s="528">
        <f>SUM(B39:BH39)</f>
        <v/>
      </c>
    </row>
    <row r="40" ht="15" customHeight="1" s="290">
      <c r="A40" s="515" t="inlineStr">
        <is>
          <t>Sex</t>
        </is>
      </c>
      <c r="B40" s="524" t="n"/>
      <c r="C40" s="525" t="n">
        <v>6</v>
      </c>
      <c r="D40" s="527" t="n">
        <v>31</v>
      </c>
      <c r="E40" s="530" t="n">
        <v>60</v>
      </c>
      <c r="F40" s="527" t="n">
        <v>23</v>
      </c>
      <c r="G40" s="525" t="n">
        <v>6</v>
      </c>
      <c r="H40" s="525" t="n">
        <v>17</v>
      </c>
      <c r="I40" s="526" t="n">
        <v>41</v>
      </c>
      <c r="J40" s="524" t="n"/>
      <c r="K40" s="527" t="n">
        <v>30</v>
      </c>
      <c r="L40" s="525" t="n">
        <v>14</v>
      </c>
      <c r="M40" s="524" t="n"/>
      <c r="N40" s="524" t="n"/>
      <c r="O40" s="524" t="n"/>
      <c r="P40" s="524" t="n"/>
      <c r="Q40" s="524" t="n"/>
      <c r="R40" s="524" t="n"/>
      <c r="S40" s="524" t="n"/>
      <c r="T40" s="524" t="n"/>
      <c r="U40" s="524" t="n"/>
      <c r="V40" s="524" t="n"/>
      <c r="W40" s="524" t="n"/>
      <c r="X40" s="524" t="n"/>
      <c r="Y40" s="524" t="n"/>
      <c r="Z40" s="524" t="n"/>
      <c r="AA40" s="524" t="n"/>
      <c r="AB40" s="524" t="n"/>
      <c r="AC40" s="524" t="n"/>
      <c r="AD40" s="524" t="n"/>
      <c r="AE40" s="524" t="n"/>
      <c r="AF40" s="524" t="n"/>
      <c r="AG40" s="524" t="n"/>
      <c r="AH40" s="524" t="n"/>
      <c r="AI40" s="524" t="n"/>
      <c r="AJ40" s="524" t="n"/>
      <c r="AK40" s="524" t="n"/>
      <c r="AL40" s="524" t="n"/>
      <c r="AM40" s="524" t="n"/>
      <c r="AN40" s="524" t="n"/>
      <c r="AO40" s="524" t="n"/>
      <c r="AP40" s="524" t="n"/>
      <c r="AQ40" s="524" t="n"/>
      <c r="AR40" s="524" t="n"/>
      <c r="AS40" s="524" t="n"/>
      <c r="AT40" s="524" t="n"/>
      <c r="AU40" s="524" t="n"/>
      <c r="AV40" s="524" t="n"/>
      <c r="AW40" s="524" t="n"/>
      <c r="AX40" s="524" t="n"/>
      <c r="AY40" s="524" t="n"/>
      <c r="AZ40" s="524" t="n"/>
      <c r="BA40" s="524" t="n"/>
      <c r="BB40" s="524" t="n"/>
      <c r="BC40" s="524" t="n"/>
      <c r="BD40" s="524" t="n"/>
      <c r="BE40" s="524" t="n"/>
      <c r="BF40" s="524" t="n"/>
      <c r="BG40" s="524" t="n"/>
      <c r="BH40" s="524" t="n"/>
      <c r="BI40" s="528">
        <f>SUM(B40:BH40)</f>
        <v/>
      </c>
    </row>
    <row r="41" ht="15" customHeight="1" s="290">
      <c r="A41" s="515" t="inlineStr">
        <is>
          <t>Sáb</t>
        </is>
      </c>
      <c r="B41" s="524" t="n"/>
      <c r="C41" s="527" t="n">
        <v>20</v>
      </c>
      <c r="D41" s="524" t="n"/>
      <c r="E41" s="524" t="n"/>
      <c r="F41" s="525" t="n">
        <v>3</v>
      </c>
      <c r="G41" s="527" t="n">
        <v>25</v>
      </c>
      <c r="H41" s="524" t="n"/>
      <c r="I41" s="524" t="n"/>
      <c r="J41" s="524" t="n"/>
      <c r="K41" s="524" t="n"/>
      <c r="L41" s="524" t="n"/>
      <c r="M41" s="524" t="n"/>
      <c r="N41" s="524" t="n"/>
      <c r="O41" s="524" t="n"/>
      <c r="P41" s="524" t="n"/>
      <c r="Q41" s="524" t="n"/>
      <c r="R41" s="524" t="n"/>
      <c r="S41" s="524" t="n"/>
      <c r="T41" s="524" t="n"/>
      <c r="U41" s="524" t="n"/>
      <c r="V41" s="524" t="n"/>
      <c r="W41" s="524" t="n"/>
      <c r="X41" s="524" t="n"/>
      <c r="Y41" s="524" t="n"/>
      <c r="Z41" s="524" t="n"/>
      <c r="AA41" s="524" t="n"/>
      <c r="AB41" s="524" t="n"/>
      <c r="AC41" s="524" t="n"/>
      <c r="AD41" s="524" t="n"/>
      <c r="AE41" s="524" t="n"/>
      <c r="AF41" s="524" t="n"/>
      <c r="AG41" s="524" t="n"/>
      <c r="AH41" s="524" t="n"/>
      <c r="AI41" s="524" t="n"/>
      <c r="AJ41" s="524" t="n"/>
      <c r="AK41" s="524" t="n"/>
      <c r="AL41" s="524" t="n"/>
      <c r="AM41" s="524" t="n"/>
      <c r="AN41" s="524" t="n"/>
      <c r="AO41" s="524" t="n"/>
      <c r="AP41" s="524" t="n"/>
      <c r="AQ41" s="524" t="n"/>
      <c r="AR41" s="524" t="n"/>
      <c r="AS41" s="524" t="n"/>
      <c r="AT41" s="524" t="n"/>
      <c r="AU41" s="524" t="n"/>
      <c r="AV41" s="524" t="n"/>
      <c r="AW41" s="524" t="n"/>
      <c r="AX41" s="524" t="n"/>
      <c r="AY41" s="524" t="n"/>
      <c r="AZ41" s="524" t="n"/>
      <c r="BA41" s="524" t="n"/>
      <c r="BB41" s="524" t="n"/>
      <c r="BC41" s="524" t="n"/>
      <c r="BD41" s="524" t="n"/>
      <c r="BE41" s="524" t="n"/>
      <c r="BF41" s="524" t="n"/>
      <c r="BG41" s="524" t="n"/>
      <c r="BH41" s="524" t="n"/>
      <c r="BI41" s="528">
        <f>SUM(B41:BH41)</f>
        <v/>
      </c>
    </row>
    <row r="42" ht="15" customHeight="1" s="290">
      <c r="A42" s="515" t="inlineStr">
        <is>
          <t>Dom</t>
        </is>
      </c>
      <c r="B42" s="524" t="n"/>
      <c r="C42" s="524" t="n"/>
      <c r="D42" s="524" t="n"/>
      <c r="E42" s="524" t="n"/>
      <c r="F42" s="524" t="n"/>
      <c r="G42" s="524" t="n"/>
      <c r="H42" s="524" t="n"/>
      <c r="I42" s="524" t="n"/>
      <c r="J42" s="524" t="n"/>
      <c r="K42" s="524" t="n"/>
      <c r="L42" s="524" t="n"/>
      <c r="M42" s="524" t="n"/>
      <c r="N42" s="524" t="n"/>
      <c r="O42" s="524" t="n"/>
      <c r="P42" s="524" t="n"/>
      <c r="Q42" s="524" t="n"/>
      <c r="R42" s="524" t="n"/>
      <c r="S42" s="524" t="n"/>
      <c r="T42" s="524" t="n"/>
      <c r="U42" s="524" t="n"/>
      <c r="V42" s="524" t="n"/>
      <c r="W42" s="524" t="n"/>
      <c r="X42" s="524" t="n"/>
      <c r="Y42" s="524" t="n"/>
      <c r="Z42" s="524" t="n"/>
      <c r="AA42" s="524" t="n"/>
      <c r="AB42" s="524" t="n"/>
      <c r="AC42" s="524" t="n"/>
      <c r="AD42" s="524" t="n"/>
      <c r="AE42" s="524" t="n"/>
      <c r="AF42" s="524" t="n"/>
      <c r="AG42" s="524" t="n"/>
      <c r="AH42" s="524" t="n"/>
      <c r="AI42" s="524" t="n"/>
      <c r="AJ42" s="524" t="n"/>
      <c r="AK42" s="524" t="n"/>
      <c r="AL42" s="524" t="n"/>
      <c r="AM42" s="524" t="n"/>
      <c r="AN42" s="524" t="n"/>
      <c r="AO42" s="524" t="n"/>
      <c r="AP42" s="524" t="n"/>
      <c r="AQ42" s="524" t="n"/>
      <c r="AR42" s="524" t="n"/>
      <c r="AS42" s="524" t="n"/>
      <c r="AT42" s="524" t="n"/>
      <c r="AU42" s="524" t="n"/>
      <c r="AV42" s="524" t="n"/>
      <c r="AW42" s="524" t="n"/>
      <c r="AX42" s="524" t="n"/>
      <c r="AY42" s="524" t="n"/>
      <c r="AZ42" s="524" t="n"/>
      <c r="BA42" s="524" t="n"/>
      <c r="BB42" s="524" t="n"/>
      <c r="BC42" s="524" t="n"/>
      <c r="BD42" s="524" t="n"/>
      <c r="BE42" s="524" t="n"/>
      <c r="BF42" s="524" t="n"/>
      <c r="BG42" s="524" t="n"/>
      <c r="BH42" s="524" t="n"/>
      <c r="BI42" s="528">
        <f>SUM(B42:BH42)</f>
        <v/>
      </c>
    </row>
    <row r="43" ht="15" customHeight="1" s="290">
      <c r="A43" s="523" t="inlineStr">
        <is>
          <t>TOTAL</t>
        </is>
      </c>
      <c r="B43" s="528">
        <f>SUM(B36:B42)</f>
        <v/>
      </c>
      <c r="C43" s="528">
        <f>SUM(C36:C42)</f>
        <v/>
      </c>
      <c r="D43" s="528">
        <f>SUM(D36:D42)</f>
        <v/>
      </c>
      <c r="E43" s="528">
        <f>SUM(E36:E42)</f>
        <v/>
      </c>
      <c r="F43" s="528">
        <f>SUM(F36:F42)</f>
        <v/>
      </c>
      <c r="G43" s="528">
        <f>SUM(G36:G42)</f>
        <v/>
      </c>
      <c r="H43" s="528">
        <f>SUM(H36:H42)</f>
        <v/>
      </c>
      <c r="I43" s="528">
        <f>SUM(I36:I42)</f>
        <v/>
      </c>
      <c r="J43" s="528">
        <f>SUM(J36:J42)</f>
        <v/>
      </c>
      <c r="K43" s="528">
        <f>SUM(K36:K42)</f>
        <v/>
      </c>
      <c r="L43" s="528">
        <f>SUM(L36:L42)</f>
        <v/>
      </c>
      <c r="M43" s="528">
        <f>SUM(M36:M42)</f>
        <v/>
      </c>
      <c r="N43" s="528">
        <f>SUM(N36:N42)</f>
        <v/>
      </c>
      <c r="O43" s="528">
        <f>SUM(O36:O42)</f>
        <v/>
      </c>
      <c r="P43" s="528">
        <f>SUM(P36:P42)</f>
        <v/>
      </c>
      <c r="Q43" s="528">
        <f>SUM(Q36:Q42)</f>
        <v/>
      </c>
      <c r="R43" s="528">
        <f>SUM(R36:R42)</f>
        <v/>
      </c>
      <c r="S43" s="528">
        <f>SUM(S36:S42)</f>
        <v/>
      </c>
      <c r="T43" s="528">
        <f>SUM(T36:T42)</f>
        <v/>
      </c>
      <c r="U43" s="528">
        <f>SUM(U36:U42)</f>
        <v/>
      </c>
      <c r="V43" s="528">
        <f>SUM(V36:V42)</f>
        <v/>
      </c>
      <c r="W43" s="528">
        <f>SUM(W36:W42)</f>
        <v/>
      </c>
      <c r="X43" s="528">
        <f>SUM(X36:X42)</f>
        <v/>
      </c>
      <c r="Y43" s="528">
        <f>SUM(Y36:Y42)</f>
        <v/>
      </c>
      <c r="Z43" s="528">
        <f>SUM(Z36:Z42)</f>
        <v/>
      </c>
      <c r="AA43" s="528">
        <f>SUM(AA36:AA42)</f>
        <v/>
      </c>
      <c r="AB43" s="528">
        <f>SUM(AB36:AB42)</f>
        <v/>
      </c>
      <c r="AC43" s="528">
        <f>SUM(AC36:AC42)</f>
        <v/>
      </c>
      <c r="AD43" s="528">
        <f>SUM(AD36:AD42)</f>
        <v/>
      </c>
      <c r="AE43" s="528">
        <f>SUM(AE36:AE42)</f>
        <v/>
      </c>
      <c r="AF43" s="528">
        <f>SUM(AF36:AF42)</f>
        <v/>
      </c>
      <c r="AG43" s="528">
        <f>SUM(AG36:AG42)</f>
        <v/>
      </c>
      <c r="AH43" s="528">
        <f>SUM(AH36:AH42)</f>
        <v/>
      </c>
      <c r="AI43" s="528">
        <f>SUM(AI36:AI42)</f>
        <v/>
      </c>
      <c r="AJ43" s="528">
        <f>SUM(AJ36:AJ42)</f>
        <v/>
      </c>
      <c r="AK43" s="528">
        <f>SUM(AK36:AK42)</f>
        <v/>
      </c>
      <c r="AL43" s="528">
        <f>SUM(AL36:AL42)</f>
        <v/>
      </c>
      <c r="AM43" s="528">
        <f>SUM(AM36:AM42)</f>
        <v/>
      </c>
      <c r="AN43" s="528">
        <f>SUM(AN36:AN42)</f>
        <v/>
      </c>
      <c r="AO43" s="528">
        <f>SUM(AO36:AO42)</f>
        <v/>
      </c>
      <c r="AP43" s="528">
        <f>SUM(AP36:AP42)</f>
        <v/>
      </c>
      <c r="AQ43" s="528">
        <f>SUM(AQ36:AQ42)</f>
        <v/>
      </c>
      <c r="AR43" s="528">
        <f>SUM(AR36:AR42)</f>
        <v/>
      </c>
      <c r="AS43" s="528">
        <f>SUM(AS36:AS42)</f>
        <v/>
      </c>
      <c r="AT43" s="528">
        <f>SUM(AT36:AT42)</f>
        <v/>
      </c>
      <c r="AU43" s="528">
        <f>SUM(AU36:AU42)</f>
        <v/>
      </c>
      <c r="AV43" s="528">
        <f>SUM(AV36:AV42)</f>
        <v/>
      </c>
      <c r="AW43" s="528">
        <f>SUM(AW36:AW42)</f>
        <v/>
      </c>
      <c r="AX43" s="528">
        <f>SUM(AX36:AX42)</f>
        <v/>
      </c>
      <c r="AY43" s="528">
        <f>SUM(AY36:AY42)</f>
        <v/>
      </c>
      <c r="AZ43" s="528">
        <f>SUM(AZ36:AZ42)</f>
        <v/>
      </c>
      <c r="BA43" s="528">
        <f>SUM(BA36:BA42)</f>
        <v/>
      </c>
      <c r="BB43" s="528">
        <f>SUM(BB36:BB42)</f>
        <v/>
      </c>
      <c r="BC43" s="528">
        <f>SUM(BC36:BC42)</f>
        <v/>
      </c>
      <c r="BD43" s="528">
        <f>SUM(BD36:BD42)</f>
        <v/>
      </c>
      <c r="BE43" s="528">
        <f>SUM(BE36:BE42)</f>
        <v/>
      </c>
      <c r="BF43" s="528">
        <f>SUM(BF36:BF42)</f>
        <v/>
      </c>
      <c r="BG43" s="528">
        <f>SUM(BG36:BG42)</f>
        <v/>
      </c>
      <c r="BH43" s="528">
        <f>SUM(BH36:BH42)</f>
        <v/>
      </c>
      <c r="BI43" s="528">
        <f>SUM(BI36:BI42)</f>
        <v/>
      </c>
    </row>
    <row r="44" ht="21.75" customHeight="1" s="290">
      <c r="A44" s="522" t="inlineStr">
        <is>
          <t>Vila Criadores — REDE (metros/dia) | EQ: 7 | Total: 880m</t>
        </is>
      </c>
      <c r="B44" s="303" t="n"/>
      <c r="C44" s="303" t="n"/>
      <c r="D44" s="303" t="n"/>
      <c r="E44" s="303" t="n"/>
      <c r="F44" s="303" t="n"/>
      <c r="G44" s="303" t="n"/>
      <c r="H44" s="303" t="n"/>
      <c r="I44" s="303" t="n"/>
      <c r="J44" s="303" t="n"/>
      <c r="K44" s="303" t="n"/>
      <c r="L44" s="303" t="n"/>
      <c r="M44" s="303" t="n"/>
      <c r="N44" s="303" t="n"/>
      <c r="O44" s="303" t="n"/>
      <c r="P44" s="303" t="n"/>
      <c r="Q44" s="303" t="n"/>
      <c r="R44" s="303" t="n"/>
      <c r="S44" s="303" t="n"/>
      <c r="T44" s="303" t="n"/>
      <c r="U44" s="303" t="n"/>
      <c r="V44" s="303" t="n"/>
      <c r="W44" s="303" t="n"/>
      <c r="X44" s="303" t="n"/>
      <c r="Y44" s="303" t="n"/>
      <c r="Z44" s="303" t="n"/>
      <c r="AA44" s="303" t="n"/>
      <c r="AB44" s="303" t="n"/>
      <c r="AC44" s="303" t="n"/>
      <c r="AD44" s="303" t="n"/>
      <c r="AE44" s="303" t="n"/>
      <c r="AF44" s="303" t="n"/>
      <c r="AG44" s="303" t="n"/>
      <c r="AH44" s="303" t="n"/>
      <c r="AI44" s="303" t="n"/>
      <c r="AJ44" s="303" t="n"/>
      <c r="AK44" s="303" t="n"/>
      <c r="AL44" s="303" t="n"/>
      <c r="AM44" s="303" t="n"/>
      <c r="AN44" s="303" t="n"/>
      <c r="AO44" s="303" t="n"/>
      <c r="AP44" s="303" t="n"/>
      <c r="AQ44" s="303" t="n"/>
      <c r="AR44" s="303" t="n"/>
      <c r="AS44" s="303" t="n"/>
      <c r="AT44" s="303" t="n"/>
      <c r="AU44" s="303" t="n"/>
      <c r="AV44" s="303" t="n"/>
      <c r="AW44" s="303" t="n"/>
      <c r="AX44" s="303" t="n"/>
      <c r="AY44" s="303" t="n"/>
      <c r="AZ44" s="303" t="n"/>
      <c r="BA44" s="303" t="n"/>
      <c r="BB44" s="303" t="n"/>
      <c r="BC44" s="303" t="n"/>
      <c r="BD44" s="303" t="n"/>
      <c r="BE44" s="303" t="n"/>
      <c r="BF44" s="303" t="n"/>
      <c r="BG44" s="303" t="n"/>
      <c r="BH44" s="303" t="n"/>
      <c r="BI44" s="303" t="n"/>
    </row>
    <row r="45" ht="15" customHeight="1" s="290">
      <c r="A45" s="305" t="n"/>
      <c r="B45" s="305" t="inlineStr">
        <is>
          <t>S1</t>
        </is>
      </c>
      <c r="C45" s="305" t="inlineStr">
        <is>
          <t>S2</t>
        </is>
      </c>
      <c r="D45" s="305" t="inlineStr">
        <is>
          <t>S3</t>
        </is>
      </c>
      <c r="E45" s="305" t="inlineStr">
        <is>
          <t>S4</t>
        </is>
      </c>
      <c r="F45" s="305" t="inlineStr">
        <is>
          <t>S5</t>
        </is>
      </c>
      <c r="G45" s="305" t="inlineStr">
        <is>
          <t>S6</t>
        </is>
      </c>
      <c r="H45" s="305" t="inlineStr">
        <is>
          <t>S7</t>
        </is>
      </c>
      <c r="I45" s="305" t="inlineStr">
        <is>
          <t>S8</t>
        </is>
      </c>
      <c r="J45" s="305" t="inlineStr">
        <is>
          <t>S9</t>
        </is>
      </c>
      <c r="K45" s="305" t="inlineStr">
        <is>
          <t>S10</t>
        </is>
      </c>
      <c r="L45" s="305" t="inlineStr">
        <is>
          <t>S11</t>
        </is>
      </c>
      <c r="M45" s="305" t="inlineStr">
        <is>
          <t>S12</t>
        </is>
      </c>
      <c r="N45" s="305" t="inlineStr">
        <is>
          <t>S13</t>
        </is>
      </c>
      <c r="O45" s="305" t="inlineStr">
        <is>
          <t>S14</t>
        </is>
      </c>
      <c r="P45" s="305" t="inlineStr">
        <is>
          <t>S15</t>
        </is>
      </c>
      <c r="Q45" s="305" t="inlineStr">
        <is>
          <t>S16</t>
        </is>
      </c>
      <c r="R45" s="305" t="inlineStr">
        <is>
          <t>S17</t>
        </is>
      </c>
      <c r="S45" s="305" t="inlineStr">
        <is>
          <t>S18</t>
        </is>
      </c>
      <c r="T45" s="305" t="inlineStr">
        <is>
          <t>S19</t>
        </is>
      </c>
      <c r="U45" s="305" t="inlineStr">
        <is>
          <t>S20</t>
        </is>
      </c>
      <c r="V45" s="305" t="inlineStr">
        <is>
          <t>S21</t>
        </is>
      </c>
      <c r="W45" s="305" t="inlineStr">
        <is>
          <t>S22</t>
        </is>
      </c>
      <c r="X45" s="305" t="inlineStr">
        <is>
          <t>S23</t>
        </is>
      </c>
      <c r="Y45" s="305" t="inlineStr">
        <is>
          <t>S24</t>
        </is>
      </c>
      <c r="Z45" s="305" t="inlineStr">
        <is>
          <t>S25</t>
        </is>
      </c>
      <c r="AA45" s="305" t="inlineStr">
        <is>
          <t>S26</t>
        </is>
      </c>
      <c r="AB45" s="305" t="inlineStr">
        <is>
          <t>S27</t>
        </is>
      </c>
      <c r="AC45" s="305" t="inlineStr">
        <is>
          <t>S28</t>
        </is>
      </c>
      <c r="AD45" s="305" t="inlineStr">
        <is>
          <t>S29</t>
        </is>
      </c>
      <c r="AE45" s="305" t="inlineStr">
        <is>
          <t>S30</t>
        </is>
      </c>
      <c r="AF45" s="305" t="inlineStr">
        <is>
          <t>S31</t>
        </is>
      </c>
      <c r="AG45" s="305" t="inlineStr">
        <is>
          <t>S32</t>
        </is>
      </c>
      <c r="AH45" s="305" t="inlineStr">
        <is>
          <t>S33</t>
        </is>
      </c>
      <c r="AI45" s="305" t="inlineStr">
        <is>
          <t>S34</t>
        </is>
      </c>
      <c r="AJ45" s="305" t="inlineStr">
        <is>
          <t>S35</t>
        </is>
      </c>
      <c r="AK45" s="305" t="inlineStr">
        <is>
          <t>S36</t>
        </is>
      </c>
      <c r="AL45" s="305" t="inlineStr">
        <is>
          <t>S37</t>
        </is>
      </c>
      <c r="AM45" s="305" t="inlineStr">
        <is>
          <t>S38</t>
        </is>
      </c>
      <c r="AN45" s="305" t="inlineStr">
        <is>
          <t>S39</t>
        </is>
      </c>
      <c r="AO45" s="305" t="inlineStr">
        <is>
          <t>S40</t>
        </is>
      </c>
      <c r="AP45" s="305" t="inlineStr">
        <is>
          <t>S41</t>
        </is>
      </c>
      <c r="AQ45" s="305" t="inlineStr">
        <is>
          <t>S42</t>
        </is>
      </c>
      <c r="AR45" s="305" t="inlineStr">
        <is>
          <t>S43</t>
        </is>
      </c>
      <c r="AS45" s="305" t="inlineStr">
        <is>
          <t>S44</t>
        </is>
      </c>
      <c r="AT45" s="305" t="inlineStr">
        <is>
          <t>S45</t>
        </is>
      </c>
      <c r="AU45" s="305" t="inlineStr">
        <is>
          <t>S46</t>
        </is>
      </c>
      <c r="AV45" s="305" t="inlineStr">
        <is>
          <t>S47</t>
        </is>
      </c>
      <c r="AW45" s="305" t="inlineStr">
        <is>
          <t>S48</t>
        </is>
      </c>
      <c r="AX45" s="305" t="inlineStr">
        <is>
          <t>S49</t>
        </is>
      </c>
      <c r="AY45" s="305" t="inlineStr">
        <is>
          <t>S50</t>
        </is>
      </c>
      <c r="AZ45" s="305" t="inlineStr">
        <is>
          <t>S51</t>
        </is>
      </c>
      <c r="BA45" s="305" t="inlineStr">
        <is>
          <t>S52</t>
        </is>
      </c>
      <c r="BB45" s="305" t="inlineStr">
        <is>
          <t>S53</t>
        </is>
      </c>
      <c r="BC45" s="305" t="inlineStr">
        <is>
          <t>S54</t>
        </is>
      </c>
      <c r="BD45" s="305" t="inlineStr">
        <is>
          <t>S55</t>
        </is>
      </c>
      <c r="BE45" s="305" t="inlineStr">
        <is>
          <t>S56</t>
        </is>
      </c>
      <c r="BF45" s="305" t="inlineStr">
        <is>
          <t>S57</t>
        </is>
      </c>
      <c r="BG45" s="305" t="inlineStr">
        <is>
          <t>S58</t>
        </is>
      </c>
      <c r="BH45" s="305" t="inlineStr">
        <is>
          <t>S59</t>
        </is>
      </c>
      <c r="BI45" s="523" t="inlineStr">
        <is>
          <t>TOTAL</t>
        </is>
      </c>
    </row>
    <row r="46" ht="15" customHeight="1" s="290">
      <c r="A46" s="515" t="inlineStr">
        <is>
          <t>Seg</t>
        </is>
      </c>
      <c r="B46" s="524" t="n"/>
      <c r="C46" s="525" t="n">
        <v>7</v>
      </c>
      <c r="D46" s="524" t="n"/>
      <c r="E46" s="524" t="n"/>
      <c r="F46" s="524" t="n"/>
      <c r="G46" s="527" t="n">
        <v>58</v>
      </c>
      <c r="H46" s="525" t="n">
        <v>48</v>
      </c>
      <c r="I46" s="525" t="n">
        <v>2</v>
      </c>
      <c r="J46" s="524" t="n"/>
      <c r="K46" s="524" t="n"/>
      <c r="L46" s="529" t="n">
        <v>257</v>
      </c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8">
        <f>SUM(B46:BH46)</f>
        <v/>
      </c>
    </row>
    <row r="47" ht="15" customHeight="1" s="290">
      <c r="A47" s="515" t="inlineStr">
        <is>
          <t>Ter</t>
        </is>
      </c>
      <c r="B47" s="524" t="n"/>
      <c r="C47" s="525" t="n">
        <v>13</v>
      </c>
      <c r="D47" s="524" t="n"/>
      <c r="E47" s="524" t="n"/>
      <c r="F47" s="524" t="n"/>
      <c r="G47" s="524" t="n"/>
      <c r="H47" s="524" t="n"/>
      <c r="I47" s="524" t="n"/>
      <c r="J47" s="525" t="n">
        <v>4</v>
      </c>
      <c r="K47" s="524" t="n"/>
      <c r="L47" s="527" t="n">
        <v>94</v>
      </c>
      <c r="M47" s="524" t="n"/>
      <c r="N47" s="524" t="n"/>
      <c r="O47" s="524" t="n"/>
      <c r="P47" s="524" t="n"/>
      <c r="Q47" s="524" t="n"/>
      <c r="R47" s="524" t="n"/>
      <c r="S47" s="524" t="n"/>
      <c r="T47" s="524" t="n"/>
      <c r="U47" s="524" t="n"/>
      <c r="V47" s="524" t="n"/>
      <c r="W47" s="524" t="n"/>
      <c r="X47" s="524" t="n"/>
      <c r="Y47" s="524" t="n"/>
      <c r="Z47" s="524" t="n"/>
      <c r="AA47" s="524" t="n"/>
      <c r="AB47" s="524" t="n"/>
      <c r="AC47" s="524" t="n"/>
      <c r="AD47" s="524" t="n"/>
      <c r="AE47" s="524" t="n"/>
      <c r="AF47" s="524" t="n"/>
      <c r="AG47" s="524" t="n"/>
      <c r="AH47" s="524" t="n"/>
      <c r="AI47" s="524" t="n"/>
      <c r="AJ47" s="524" t="n"/>
      <c r="AK47" s="524" t="n"/>
      <c r="AL47" s="524" t="n"/>
      <c r="AM47" s="524" t="n"/>
      <c r="AN47" s="524" t="n"/>
      <c r="AO47" s="524" t="n"/>
      <c r="AP47" s="524" t="n"/>
      <c r="AQ47" s="524" t="n"/>
      <c r="AR47" s="524" t="n"/>
      <c r="AS47" s="524" t="n"/>
      <c r="AT47" s="524" t="n"/>
      <c r="AU47" s="524" t="n"/>
      <c r="AV47" s="524" t="n"/>
      <c r="AW47" s="524" t="n"/>
      <c r="AX47" s="524" t="n"/>
      <c r="AY47" s="524" t="n"/>
      <c r="AZ47" s="524" t="n"/>
      <c r="BA47" s="524" t="n"/>
      <c r="BB47" s="524" t="n"/>
      <c r="BC47" s="524" t="n"/>
      <c r="BD47" s="524" t="n"/>
      <c r="BE47" s="524" t="n"/>
      <c r="BF47" s="524" t="n"/>
      <c r="BG47" s="524" t="n"/>
      <c r="BH47" s="524" t="n"/>
      <c r="BI47" s="528">
        <f>SUM(B47:BH47)</f>
        <v/>
      </c>
    </row>
    <row r="48" ht="15" customHeight="1" s="290">
      <c r="A48" s="515" t="inlineStr">
        <is>
          <t>Qua</t>
        </is>
      </c>
      <c r="B48" s="524" t="n"/>
      <c r="C48" s="524" t="n"/>
      <c r="D48" s="524" t="n"/>
      <c r="E48" s="524" t="n"/>
      <c r="F48" s="524" t="n"/>
      <c r="G48" s="524" t="n"/>
      <c r="H48" s="524" t="n"/>
      <c r="I48" s="524" t="n"/>
      <c r="J48" s="525" t="n">
        <v>2</v>
      </c>
      <c r="K48" s="525" t="n">
        <v>8</v>
      </c>
      <c r="L48" s="525" t="n">
        <v>2</v>
      </c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8">
        <f>SUM(B48:BH48)</f>
        <v/>
      </c>
    </row>
    <row r="49" ht="15" customHeight="1" s="290">
      <c r="A49" s="515" t="inlineStr">
        <is>
          <t>Qui</t>
        </is>
      </c>
      <c r="B49" s="524" t="n"/>
      <c r="C49" s="524" t="n"/>
      <c r="D49" s="524" t="n"/>
      <c r="E49" s="524" t="n"/>
      <c r="F49" s="524" t="n"/>
      <c r="G49" s="527" t="n">
        <v>54</v>
      </c>
      <c r="H49" s="525" t="n">
        <v>47</v>
      </c>
      <c r="I49" s="524" t="n"/>
      <c r="J49" s="524" t="n"/>
      <c r="K49" s="525" t="n">
        <v>2</v>
      </c>
      <c r="L49" s="524" t="n"/>
      <c r="M49" s="527" t="n">
        <v>101</v>
      </c>
      <c r="N49" s="524" t="n"/>
      <c r="O49" s="524" t="n"/>
      <c r="P49" s="524" t="n"/>
      <c r="Q49" s="524" t="n"/>
      <c r="R49" s="524" t="n"/>
      <c r="S49" s="524" t="n"/>
      <c r="T49" s="524" t="n"/>
      <c r="U49" s="524" t="n"/>
      <c r="V49" s="524" t="n"/>
      <c r="W49" s="524" t="n"/>
      <c r="X49" s="524" t="n"/>
      <c r="Y49" s="524" t="n"/>
      <c r="Z49" s="524" t="n"/>
      <c r="AA49" s="524" t="n"/>
      <c r="AB49" s="524" t="n"/>
      <c r="AC49" s="524" t="n"/>
      <c r="AD49" s="524" t="n"/>
      <c r="AE49" s="524" t="n"/>
      <c r="AF49" s="524" t="n"/>
      <c r="AG49" s="524" t="n"/>
      <c r="AH49" s="524" t="n"/>
      <c r="AI49" s="524" t="n"/>
      <c r="AJ49" s="524" t="n"/>
      <c r="AK49" s="524" t="n"/>
      <c r="AL49" s="524" t="n"/>
      <c r="AM49" s="524" t="n"/>
      <c r="AN49" s="524" t="n"/>
      <c r="AO49" s="524" t="n"/>
      <c r="AP49" s="524" t="n"/>
      <c r="AQ49" s="524" t="n"/>
      <c r="AR49" s="524" t="n"/>
      <c r="AS49" s="524" t="n"/>
      <c r="AT49" s="524" t="n"/>
      <c r="AU49" s="524" t="n"/>
      <c r="AV49" s="524" t="n"/>
      <c r="AW49" s="524" t="n"/>
      <c r="AX49" s="524" t="n"/>
      <c r="AY49" s="524" t="n"/>
      <c r="AZ49" s="524" t="n"/>
      <c r="BA49" s="524" t="n"/>
      <c r="BB49" s="524" t="n"/>
      <c r="BC49" s="524" t="n"/>
      <c r="BD49" s="524" t="n"/>
      <c r="BE49" s="524" t="n"/>
      <c r="BF49" s="524" t="n"/>
      <c r="BG49" s="524" t="n"/>
      <c r="BH49" s="524" t="n"/>
      <c r="BI49" s="528">
        <f>SUM(B49:BH49)</f>
        <v/>
      </c>
    </row>
    <row r="50" ht="15" customHeight="1" s="290">
      <c r="A50" s="515" t="inlineStr">
        <is>
          <t>Sex</t>
        </is>
      </c>
      <c r="B50" s="524" t="n"/>
      <c r="C50" s="524" t="n"/>
      <c r="D50" s="524" t="n"/>
      <c r="E50" s="524" t="n"/>
      <c r="F50" s="524" t="n"/>
      <c r="G50" s="525" t="n">
        <v>30</v>
      </c>
      <c r="H50" s="525" t="n">
        <v>30</v>
      </c>
      <c r="I50" s="525" t="n">
        <v>2</v>
      </c>
      <c r="J50" s="524" t="n"/>
      <c r="K50" s="525" t="n">
        <v>2</v>
      </c>
      <c r="L50" s="527" t="n">
        <v>66</v>
      </c>
      <c r="M50" s="524" t="n"/>
      <c r="N50" s="524" t="n"/>
      <c r="O50" s="524" t="n"/>
      <c r="P50" s="524" t="n"/>
      <c r="Q50" s="524" t="n"/>
      <c r="R50" s="524" t="n"/>
      <c r="S50" s="524" t="n"/>
      <c r="T50" s="524" t="n"/>
      <c r="U50" s="524" t="n"/>
      <c r="V50" s="524" t="n"/>
      <c r="W50" s="524" t="n"/>
      <c r="X50" s="524" t="n"/>
      <c r="Y50" s="524" t="n"/>
      <c r="Z50" s="524" t="n"/>
      <c r="AA50" s="524" t="n"/>
      <c r="AB50" s="524" t="n"/>
      <c r="AC50" s="524" t="n"/>
      <c r="AD50" s="524" t="n"/>
      <c r="AE50" s="524" t="n"/>
      <c r="AF50" s="524" t="n"/>
      <c r="AG50" s="524" t="n"/>
      <c r="AH50" s="524" t="n"/>
      <c r="AI50" s="524" t="n"/>
      <c r="AJ50" s="524" t="n"/>
      <c r="AK50" s="524" t="n"/>
      <c r="AL50" s="524" t="n"/>
      <c r="AM50" s="524" t="n"/>
      <c r="AN50" s="524" t="n"/>
      <c r="AO50" s="524" t="n"/>
      <c r="AP50" s="524" t="n"/>
      <c r="AQ50" s="524" t="n"/>
      <c r="AR50" s="524" t="n"/>
      <c r="AS50" s="524" t="n"/>
      <c r="AT50" s="524" t="n"/>
      <c r="AU50" s="524" t="n"/>
      <c r="AV50" s="524" t="n"/>
      <c r="AW50" s="524" t="n"/>
      <c r="AX50" s="524" t="n"/>
      <c r="AY50" s="524" t="n"/>
      <c r="AZ50" s="524" t="n"/>
      <c r="BA50" s="524" t="n"/>
      <c r="BB50" s="524" t="n"/>
      <c r="BC50" s="524" t="n"/>
      <c r="BD50" s="524" t="n"/>
      <c r="BE50" s="524" t="n"/>
      <c r="BF50" s="524" t="n"/>
      <c r="BG50" s="524" t="n"/>
      <c r="BH50" s="524" t="n"/>
      <c r="BI50" s="528">
        <f>SUM(B50:BH50)</f>
        <v/>
      </c>
    </row>
    <row r="51" ht="15" customHeight="1" s="290">
      <c r="A51" s="515" t="inlineStr">
        <is>
          <t>Sáb</t>
        </is>
      </c>
      <c r="B51" s="524" t="n"/>
      <c r="C51" s="524" t="n"/>
      <c r="D51" s="524" t="n"/>
      <c r="E51" s="524" t="n"/>
      <c r="F51" s="524" t="n"/>
      <c r="G51" s="525" t="n">
        <v>10</v>
      </c>
      <c r="H51" s="524" t="n"/>
      <c r="I51" s="524" t="n"/>
      <c r="J51" s="524" t="n"/>
      <c r="K51" s="524" t="n"/>
      <c r="L51" s="525" t="n">
        <v>41</v>
      </c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8">
        <f>SUM(B51:BH51)</f>
        <v/>
      </c>
    </row>
    <row r="52" ht="15" customHeight="1" s="290">
      <c r="A52" s="515" t="inlineStr">
        <is>
          <t>Dom</t>
        </is>
      </c>
      <c r="B52" s="524" t="n"/>
      <c r="C52" s="524" t="n"/>
      <c r="D52" s="524" t="n"/>
      <c r="E52" s="524" t="n"/>
      <c r="F52" s="524" t="n"/>
      <c r="G52" s="524" t="n"/>
      <c r="H52" s="524" t="n"/>
      <c r="I52" s="524" t="n"/>
      <c r="J52" s="524" t="n"/>
      <c r="K52" s="524" t="n"/>
      <c r="L52" s="524" t="n"/>
      <c r="M52" s="524" t="n"/>
      <c r="N52" s="524" t="n"/>
      <c r="O52" s="524" t="n"/>
      <c r="P52" s="524" t="n"/>
      <c r="Q52" s="524" t="n"/>
      <c r="R52" s="524" t="n"/>
      <c r="S52" s="524" t="n"/>
      <c r="T52" s="524" t="n"/>
      <c r="U52" s="524" t="n"/>
      <c r="V52" s="524" t="n"/>
      <c r="W52" s="524" t="n"/>
      <c r="X52" s="524" t="n"/>
      <c r="Y52" s="524" t="n"/>
      <c r="Z52" s="524" t="n"/>
      <c r="AA52" s="524" t="n"/>
      <c r="AB52" s="524" t="n"/>
      <c r="AC52" s="524" t="n"/>
      <c r="AD52" s="524" t="n"/>
      <c r="AE52" s="524" t="n"/>
      <c r="AF52" s="524" t="n"/>
      <c r="AG52" s="524" t="n"/>
      <c r="AH52" s="524" t="n"/>
      <c r="AI52" s="524" t="n"/>
      <c r="AJ52" s="524" t="n"/>
      <c r="AK52" s="524" t="n"/>
      <c r="AL52" s="524" t="n"/>
      <c r="AM52" s="524" t="n"/>
      <c r="AN52" s="524" t="n"/>
      <c r="AO52" s="524" t="n"/>
      <c r="AP52" s="524" t="n"/>
      <c r="AQ52" s="524" t="n"/>
      <c r="AR52" s="524" t="n"/>
      <c r="AS52" s="524" t="n"/>
      <c r="AT52" s="524" t="n"/>
      <c r="AU52" s="524" t="n"/>
      <c r="AV52" s="524" t="n"/>
      <c r="AW52" s="524" t="n"/>
      <c r="AX52" s="524" t="n"/>
      <c r="AY52" s="524" t="n"/>
      <c r="AZ52" s="524" t="n"/>
      <c r="BA52" s="524" t="n"/>
      <c r="BB52" s="524" t="n"/>
      <c r="BC52" s="524" t="n"/>
      <c r="BD52" s="524" t="n"/>
      <c r="BE52" s="524" t="n"/>
      <c r="BF52" s="524" t="n"/>
      <c r="BG52" s="524" t="n"/>
      <c r="BH52" s="524" t="n"/>
      <c r="BI52" s="528">
        <f>SUM(B52:BH52)</f>
        <v/>
      </c>
    </row>
    <row r="53" ht="15" customHeight="1" s="290">
      <c r="A53" s="523" t="inlineStr">
        <is>
          <t>TOTAL</t>
        </is>
      </c>
      <c r="B53" s="528">
        <f>SUM(B46:B52)</f>
        <v/>
      </c>
      <c r="C53" s="528">
        <f>SUM(C46:C52)</f>
        <v/>
      </c>
      <c r="D53" s="528">
        <f>SUM(D46:D52)</f>
        <v/>
      </c>
      <c r="E53" s="528">
        <f>SUM(E46:E52)</f>
        <v/>
      </c>
      <c r="F53" s="528">
        <f>SUM(F46:F52)</f>
        <v/>
      </c>
      <c r="G53" s="528">
        <f>SUM(G46:G52)</f>
        <v/>
      </c>
      <c r="H53" s="528">
        <f>SUM(H46:H52)</f>
        <v/>
      </c>
      <c r="I53" s="528">
        <f>SUM(I46:I52)</f>
        <v/>
      </c>
      <c r="J53" s="528">
        <f>SUM(J46:J52)</f>
        <v/>
      </c>
      <c r="K53" s="528">
        <f>SUM(K46:K52)</f>
        <v/>
      </c>
      <c r="L53" s="528">
        <f>SUM(L46:L52)</f>
        <v/>
      </c>
      <c r="M53" s="528">
        <f>SUM(M46:M52)</f>
        <v/>
      </c>
      <c r="N53" s="528">
        <f>SUM(N46:N52)</f>
        <v/>
      </c>
      <c r="O53" s="528">
        <f>SUM(O46:O52)</f>
        <v/>
      </c>
      <c r="P53" s="528">
        <f>SUM(P46:P52)</f>
        <v/>
      </c>
      <c r="Q53" s="528">
        <f>SUM(Q46:Q52)</f>
        <v/>
      </c>
      <c r="R53" s="528">
        <f>SUM(R46:R52)</f>
        <v/>
      </c>
      <c r="S53" s="528">
        <f>SUM(S46:S52)</f>
        <v/>
      </c>
      <c r="T53" s="528">
        <f>SUM(T46:T52)</f>
        <v/>
      </c>
      <c r="U53" s="528">
        <f>SUM(U46:U52)</f>
        <v/>
      </c>
      <c r="V53" s="528">
        <f>SUM(V46:V52)</f>
        <v/>
      </c>
      <c r="W53" s="528">
        <f>SUM(W46:W52)</f>
        <v/>
      </c>
      <c r="X53" s="528">
        <f>SUM(X46:X52)</f>
        <v/>
      </c>
      <c r="Y53" s="528">
        <f>SUM(Y46:Y52)</f>
        <v/>
      </c>
      <c r="Z53" s="528">
        <f>SUM(Z46:Z52)</f>
        <v/>
      </c>
      <c r="AA53" s="528">
        <f>SUM(AA46:AA52)</f>
        <v/>
      </c>
      <c r="AB53" s="528">
        <f>SUM(AB46:AB52)</f>
        <v/>
      </c>
      <c r="AC53" s="528">
        <f>SUM(AC46:AC52)</f>
        <v/>
      </c>
      <c r="AD53" s="528">
        <f>SUM(AD46:AD52)</f>
        <v/>
      </c>
      <c r="AE53" s="528">
        <f>SUM(AE46:AE52)</f>
        <v/>
      </c>
      <c r="AF53" s="528">
        <f>SUM(AF46:AF52)</f>
        <v/>
      </c>
      <c r="AG53" s="528">
        <f>SUM(AG46:AG52)</f>
        <v/>
      </c>
      <c r="AH53" s="528">
        <f>SUM(AH46:AH52)</f>
        <v/>
      </c>
      <c r="AI53" s="528">
        <f>SUM(AI46:AI52)</f>
        <v/>
      </c>
      <c r="AJ53" s="528">
        <f>SUM(AJ46:AJ52)</f>
        <v/>
      </c>
      <c r="AK53" s="528">
        <f>SUM(AK46:AK52)</f>
        <v/>
      </c>
      <c r="AL53" s="528">
        <f>SUM(AL46:AL52)</f>
        <v/>
      </c>
      <c r="AM53" s="528">
        <f>SUM(AM46:AM52)</f>
        <v/>
      </c>
      <c r="AN53" s="528">
        <f>SUM(AN46:AN52)</f>
        <v/>
      </c>
      <c r="AO53" s="528">
        <f>SUM(AO46:AO52)</f>
        <v/>
      </c>
      <c r="AP53" s="528">
        <f>SUM(AP46:AP52)</f>
        <v/>
      </c>
      <c r="AQ53" s="528">
        <f>SUM(AQ46:AQ52)</f>
        <v/>
      </c>
      <c r="AR53" s="528">
        <f>SUM(AR46:AR52)</f>
        <v/>
      </c>
      <c r="AS53" s="528">
        <f>SUM(AS46:AS52)</f>
        <v/>
      </c>
      <c r="AT53" s="528">
        <f>SUM(AT46:AT52)</f>
        <v/>
      </c>
      <c r="AU53" s="528">
        <f>SUM(AU46:AU52)</f>
        <v/>
      </c>
      <c r="AV53" s="528">
        <f>SUM(AV46:AV52)</f>
        <v/>
      </c>
      <c r="AW53" s="528">
        <f>SUM(AW46:AW52)</f>
        <v/>
      </c>
      <c r="AX53" s="528">
        <f>SUM(AX46:AX52)</f>
        <v/>
      </c>
      <c r="AY53" s="528">
        <f>SUM(AY46:AY52)</f>
        <v/>
      </c>
      <c r="AZ53" s="528">
        <f>SUM(AZ46:AZ52)</f>
        <v/>
      </c>
      <c r="BA53" s="528">
        <f>SUM(BA46:BA52)</f>
        <v/>
      </c>
      <c r="BB53" s="528">
        <f>SUM(BB46:BB52)</f>
        <v/>
      </c>
      <c r="BC53" s="528">
        <f>SUM(BC46:BC52)</f>
        <v/>
      </c>
      <c r="BD53" s="528">
        <f>SUM(BD46:BD52)</f>
        <v/>
      </c>
      <c r="BE53" s="528">
        <f>SUM(BE46:BE52)</f>
        <v/>
      </c>
      <c r="BF53" s="528">
        <f>SUM(BF46:BF52)</f>
        <v/>
      </c>
      <c r="BG53" s="528">
        <f>SUM(BG46:BG52)</f>
        <v/>
      </c>
      <c r="BH53" s="528">
        <f>SUM(BH46:BH52)</f>
        <v/>
      </c>
      <c r="BI53" s="528">
        <f>SUM(BI46:BI52)</f>
        <v/>
      </c>
    </row>
    <row r="54" ht="21.75" customHeight="1" s="290">
      <c r="A54" s="522" t="inlineStr">
        <is>
          <t>Pantanal Baixo — REDE (metros/dia) | EQ: 8 | Total: 874m</t>
        </is>
      </c>
      <c r="B54" s="303" t="n"/>
      <c r="C54" s="303" t="n"/>
      <c r="D54" s="303" t="n"/>
      <c r="E54" s="303" t="n"/>
      <c r="F54" s="303" t="n"/>
      <c r="G54" s="303" t="n"/>
      <c r="H54" s="303" t="n"/>
      <c r="I54" s="303" t="n"/>
      <c r="J54" s="303" t="n"/>
      <c r="K54" s="303" t="n"/>
      <c r="L54" s="303" t="n"/>
      <c r="M54" s="303" t="n"/>
      <c r="N54" s="303" t="n"/>
      <c r="O54" s="303" t="n"/>
      <c r="P54" s="303" t="n"/>
      <c r="Q54" s="303" t="n"/>
      <c r="R54" s="303" t="n"/>
      <c r="S54" s="303" t="n"/>
      <c r="T54" s="303" t="n"/>
      <c r="U54" s="303" t="n"/>
      <c r="V54" s="303" t="n"/>
      <c r="W54" s="303" t="n"/>
      <c r="X54" s="303" t="n"/>
      <c r="Y54" s="303" t="n"/>
      <c r="Z54" s="303" t="n"/>
      <c r="AA54" s="303" t="n"/>
      <c r="AB54" s="303" t="n"/>
      <c r="AC54" s="303" t="n"/>
      <c r="AD54" s="303" t="n"/>
      <c r="AE54" s="303" t="n"/>
      <c r="AF54" s="303" t="n"/>
      <c r="AG54" s="303" t="n"/>
      <c r="AH54" s="303" t="n"/>
      <c r="AI54" s="303" t="n"/>
      <c r="AJ54" s="303" t="n"/>
      <c r="AK54" s="303" t="n"/>
      <c r="AL54" s="303" t="n"/>
      <c r="AM54" s="303" t="n"/>
      <c r="AN54" s="303" t="n"/>
      <c r="AO54" s="303" t="n"/>
      <c r="AP54" s="303" t="n"/>
      <c r="AQ54" s="303" t="n"/>
      <c r="AR54" s="303" t="n"/>
      <c r="AS54" s="303" t="n"/>
      <c r="AT54" s="303" t="n"/>
      <c r="AU54" s="303" t="n"/>
      <c r="AV54" s="303" t="n"/>
      <c r="AW54" s="303" t="n"/>
      <c r="AX54" s="303" t="n"/>
      <c r="AY54" s="303" t="n"/>
      <c r="AZ54" s="303" t="n"/>
      <c r="BA54" s="303" t="n"/>
      <c r="BB54" s="303" t="n"/>
      <c r="BC54" s="303" t="n"/>
      <c r="BD54" s="303" t="n"/>
      <c r="BE54" s="303" t="n"/>
      <c r="BF54" s="303" t="n"/>
      <c r="BG54" s="303" t="n"/>
      <c r="BH54" s="303" t="n"/>
      <c r="BI54" s="303" t="n"/>
    </row>
    <row r="55" ht="15" customHeight="1" s="290">
      <c r="A55" s="305" t="n"/>
      <c r="B55" s="305" t="inlineStr">
        <is>
          <t>S1</t>
        </is>
      </c>
      <c r="C55" s="305" t="inlineStr">
        <is>
          <t>S2</t>
        </is>
      </c>
      <c r="D55" s="305" t="inlineStr">
        <is>
          <t>S3</t>
        </is>
      </c>
      <c r="E55" s="305" t="inlineStr">
        <is>
          <t>S4</t>
        </is>
      </c>
      <c r="F55" s="305" t="inlineStr">
        <is>
          <t>S5</t>
        </is>
      </c>
      <c r="G55" s="305" t="inlineStr">
        <is>
          <t>S6</t>
        </is>
      </c>
      <c r="H55" s="305" t="inlineStr">
        <is>
          <t>S7</t>
        </is>
      </c>
      <c r="I55" s="305" t="inlineStr">
        <is>
          <t>S8</t>
        </is>
      </c>
      <c r="J55" s="305" t="inlineStr">
        <is>
          <t>S9</t>
        </is>
      </c>
      <c r="K55" s="305" t="inlineStr">
        <is>
          <t>S10</t>
        </is>
      </c>
      <c r="L55" s="305" t="inlineStr">
        <is>
          <t>S11</t>
        </is>
      </c>
      <c r="M55" s="305" t="inlineStr">
        <is>
          <t>S12</t>
        </is>
      </c>
      <c r="N55" s="305" t="inlineStr">
        <is>
          <t>S13</t>
        </is>
      </c>
      <c r="O55" s="305" t="inlineStr">
        <is>
          <t>S14</t>
        </is>
      </c>
      <c r="P55" s="305" t="inlineStr">
        <is>
          <t>S15</t>
        </is>
      </c>
      <c r="Q55" s="305" t="inlineStr">
        <is>
          <t>S16</t>
        </is>
      </c>
      <c r="R55" s="305" t="inlineStr">
        <is>
          <t>S17</t>
        </is>
      </c>
      <c r="S55" s="305" t="inlineStr">
        <is>
          <t>S18</t>
        </is>
      </c>
      <c r="T55" s="305" t="inlineStr">
        <is>
          <t>S19</t>
        </is>
      </c>
      <c r="U55" s="305" t="inlineStr">
        <is>
          <t>S20</t>
        </is>
      </c>
      <c r="V55" s="305" t="inlineStr">
        <is>
          <t>S21</t>
        </is>
      </c>
      <c r="W55" s="305" t="inlineStr">
        <is>
          <t>S22</t>
        </is>
      </c>
      <c r="X55" s="305" t="inlineStr">
        <is>
          <t>S23</t>
        </is>
      </c>
      <c r="Y55" s="305" t="inlineStr">
        <is>
          <t>S24</t>
        </is>
      </c>
      <c r="Z55" s="305" t="inlineStr">
        <is>
          <t>S25</t>
        </is>
      </c>
      <c r="AA55" s="305" t="inlineStr">
        <is>
          <t>S26</t>
        </is>
      </c>
      <c r="AB55" s="305" t="inlineStr">
        <is>
          <t>S27</t>
        </is>
      </c>
      <c r="AC55" s="305" t="inlineStr">
        <is>
          <t>S28</t>
        </is>
      </c>
      <c r="AD55" s="305" t="inlineStr">
        <is>
          <t>S29</t>
        </is>
      </c>
      <c r="AE55" s="305" t="inlineStr">
        <is>
          <t>S30</t>
        </is>
      </c>
      <c r="AF55" s="305" t="inlineStr">
        <is>
          <t>S31</t>
        </is>
      </c>
      <c r="AG55" s="305" t="inlineStr">
        <is>
          <t>S32</t>
        </is>
      </c>
      <c r="AH55" s="305" t="inlineStr">
        <is>
          <t>S33</t>
        </is>
      </c>
      <c r="AI55" s="305" t="inlineStr">
        <is>
          <t>S34</t>
        </is>
      </c>
      <c r="AJ55" s="305" t="inlineStr">
        <is>
          <t>S35</t>
        </is>
      </c>
      <c r="AK55" s="305" t="inlineStr">
        <is>
          <t>S36</t>
        </is>
      </c>
      <c r="AL55" s="305" t="inlineStr">
        <is>
          <t>S37</t>
        </is>
      </c>
      <c r="AM55" s="305" t="inlineStr">
        <is>
          <t>S38</t>
        </is>
      </c>
      <c r="AN55" s="305" t="inlineStr">
        <is>
          <t>S39</t>
        </is>
      </c>
      <c r="AO55" s="305" t="inlineStr">
        <is>
          <t>S40</t>
        </is>
      </c>
      <c r="AP55" s="305" t="inlineStr">
        <is>
          <t>S41</t>
        </is>
      </c>
      <c r="AQ55" s="305" t="inlineStr">
        <is>
          <t>S42</t>
        </is>
      </c>
      <c r="AR55" s="305" t="inlineStr">
        <is>
          <t>S43</t>
        </is>
      </c>
      <c r="AS55" s="305" t="inlineStr">
        <is>
          <t>S44</t>
        </is>
      </c>
      <c r="AT55" s="305" t="inlineStr">
        <is>
          <t>S45</t>
        </is>
      </c>
      <c r="AU55" s="305" t="inlineStr">
        <is>
          <t>S46</t>
        </is>
      </c>
      <c r="AV55" s="305" t="inlineStr">
        <is>
          <t>S47</t>
        </is>
      </c>
      <c r="AW55" s="305" t="inlineStr">
        <is>
          <t>S48</t>
        </is>
      </c>
      <c r="AX55" s="305" t="inlineStr">
        <is>
          <t>S49</t>
        </is>
      </c>
      <c r="AY55" s="305" t="inlineStr">
        <is>
          <t>S50</t>
        </is>
      </c>
      <c r="AZ55" s="305" t="inlineStr">
        <is>
          <t>S51</t>
        </is>
      </c>
      <c r="BA55" s="305" t="inlineStr">
        <is>
          <t>S52</t>
        </is>
      </c>
      <c r="BB55" s="305" t="inlineStr">
        <is>
          <t>S53</t>
        </is>
      </c>
      <c r="BC55" s="305" t="inlineStr">
        <is>
          <t>S54</t>
        </is>
      </c>
      <c r="BD55" s="305" t="inlineStr">
        <is>
          <t>S55</t>
        </is>
      </c>
      <c r="BE55" s="305" t="inlineStr">
        <is>
          <t>S56</t>
        </is>
      </c>
      <c r="BF55" s="305" t="inlineStr">
        <is>
          <t>S57</t>
        </is>
      </c>
      <c r="BG55" s="305" t="inlineStr">
        <is>
          <t>S58</t>
        </is>
      </c>
      <c r="BH55" s="305" t="inlineStr">
        <is>
          <t>S59</t>
        </is>
      </c>
      <c r="BI55" s="523" t="inlineStr">
        <is>
          <t>TOTAL</t>
        </is>
      </c>
    </row>
    <row r="56" ht="15" customHeight="1" s="290">
      <c r="A56" s="515" t="inlineStr">
        <is>
          <t>Seg</t>
        </is>
      </c>
      <c r="B56" s="525" t="n">
        <v>3</v>
      </c>
      <c r="C56" s="525" t="n">
        <v>3</v>
      </c>
      <c r="D56" s="524" t="n"/>
      <c r="E56" s="524" t="n"/>
      <c r="F56" s="524" t="n"/>
      <c r="G56" s="525" t="n">
        <v>24</v>
      </c>
      <c r="H56" s="524" t="n"/>
      <c r="I56" s="527" t="n">
        <v>43</v>
      </c>
      <c r="J56" s="525" t="n">
        <v>7</v>
      </c>
      <c r="K56" s="525" t="n">
        <v>12</v>
      </c>
      <c r="L56" s="524" t="n"/>
      <c r="M56" s="524" t="n"/>
      <c r="N56" s="524" t="n"/>
      <c r="O56" s="524" t="n"/>
      <c r="P56" s="524" t="n"/>
      <c r="Q56" s="524" t="n"/>
      <c r="R56" s="524" t="n"/>
      <c r="S56" s="524" t="n"/>
      <c r="T56" s="524" t="n"/>
      <c r="U56" s="524" t="n"/>
      <c r="V56" s="524" t="n"/>
      <c r="W56" s="524" t="n"/>
      <c r="X56" s="524" t="n"/>
      <c r="Y56" s="524" t="n"/>
      <c r="Z56" s="524" t="n"/>
      <c r="AA56" s="524" t="n"/>
      <c r="AB56" s="524" t="n"/>
      <c r="AC56" s="524" t="n"/>
      <c r="AD56" s="524" t="n"/>
      <c r="AE56" s="524" t="n"/>
      <c r="AF56" s="524" t="n"/>
      <c r="AG56" s="524" t="n"/>
      <c r="AH56" s="524" t="n"/>
      <c r="AI56" s="524" t="n"/>
      <c r="AJ56" s="524" t="n"/>
      <c r="AK56" s="524" t="n"/>
      <c r="AL56" s="524" t="n"/>
      <c r="AM56" s="524" t="n"/>
      <c r="AN56" s="524" t="n"/>
      <c r="AO56" s="524" t="n"/>
      <c r="AP56" s="524" t="n"/>
      <c r="AQ56" s="524" t="n"/>
      <c r="AR56" s="524" t="n"/>
      <c r="AS56" s="524" t="n"/>
      <c r="AT56" s="524" t="n"/>
      <c r="AU56" s="524" t="n"/>
      <c r="AV56" s="524" t="n"/>
      <c r="AW56" s="524" t="n"/>
      <c r="AX56" s="524" t="n"/>
      <c r="AY56" s="524" t="n"/>
      <c r="AZ56" s="524" t="n"/>
      <c r="BA56" s="524" t="n"/>
      <c r="BB56" s="524" t="n"/>
      <c r="BC56" s="524" t="n"/>
      <c r="BD56" s="524" t="n"/>
      <c r="BE56" s="524" t="n"/>
      <c r="BF56" s="524" t="n"/>
      <c r="BG56" s="524" t="n"/>
      <c r="BH56" s="524" t="n"/>
      <c r="BI56" s="528">
        <f>SUM(B56:BH56)</f>
        <v/>
      </c>
    </row>
    <row r="57" ht="15" customHeight="1" s="290">
      <c r="A57" s="515" t="inlineStr">
        <is>
          <t>Ter</t>
        </is>
      </c>
      <c r="B57" s="525" t="n">
        <v>3</v>
      </c>
      <c r="C57" s="525" t="n">
        <v>3</v>
      </c>
      <c r="D57" s="524" t="n"/>
      <c r="E57" s="525" t="n">
        <v>24</v>
      </c>
      <c r="F57" s="524" t="n"/>
      <c r="G57" s="525" t="n">
        <v>4</v>
      </c>
      <c r="H57" s="524" t="n"/>
      <c r="I57" s="525" t="n">
        <v>11</v>
      </c>
      <c r="J57" s="527" t="n">
        <v>29</v>
      </c>
      <c r="K57" s="524" t="n"/>
      <c r="L57" s="524" t="n"/>
      <c r="M57" s="524" t="n"/>
      <c r="N57" s="524" t="n"/>
      <c r="O57" s="524" t="n"/>
      <c r="P57" s="524" t="n"/>
      <c r="Q57" s="524" t="n"/>
      <c r="R57" s="524" t="n"/>
      <c r="S57" s="524" t="n"/>
      <c r="T57" s="524" t="n"/>
      <c r="U57" s="524" t="n"/>
      <c r="V57" s="524" t="n"/>
      <c r="W57" s="524" t="n"/>
      <c r="X57" s="524" t="n"/>
      <c r="Y57" s="524" t="n"/>
      <c r="Z57" s="524" t="n"/>
      <c r="AA57" s="524" t="n"/>
      <c r="AB57" s="524" t="n"/>
      <c r="AC57" s="524" t="n"/>
      <c r="AD57" s="524" t="n"/>
      <c r="AE57" s="524" t="n"/>
      <c r="AF57" s="524" t="n"/>
      <c r="AG57" s="524" t="n"/>
      <c r="AH57" s="524" t="n"/>
      <c r="AI57" s="524" t="n"/>
      <c r="AJ57" s="524" t="n"/>
      <c r="AK57" s="524" t="n"/>
      <c r="AL57" s="524" t="n"/>
      <c r="AM57" s="524" t="n"/>
      <c r="AN57" s="524" t="n"/>
      <c r="AO57" s="524" t="n"/>
      <c r="AP57" s="524" t="n"/>
      <c r="AQ57" s="524" t="n"/>
      <c r="AR57" s="524" t="n"/>
      <c r="AS57" s="524" t="n"/>
      <c r="AT57" s="524" t="n"/>
      <c r="AU57" s="524" t="n"/>
      <c r="AV57" s="524" t="n"/>
      <c r="AW57" s="524" t="n"/>
      <c r="AX57" s="524" t="n"/>
      <c r="AY57" s="524" t="n"/>
      <c r="AZ57" s="524" t="n"/>
      <c r="BA57" s="524" t="n"/>
      <c r="BB57" s="524" t="n"/>
      <c r="BC57" s="524" t="n"/>
      <c r="BD57" s="524" t="n"/>
      <c r="BE57" s="524" t="n"/>
      <c r="BF57" s="524" t="n"/>
      <c r="BG57" s="524" t="n"/>
      <c r="BH57" s="524" t="n"/>
      <c r="BI57" s="528">
        <f>SUM(B57:BH57)</f>
        <v/>
      </c>
    </row>
    <row r="58" ht="15" customHeight="1" s="290">
      <c r="A58" s="515" t="inlineStr">
        <is>
          <t>Qua</t>
        </is>
      </c>
      <c r="B58" s="525" t="n">
        <v>3</v>
      </c>
      <c r="C58" s="525" t="n">
        <v>3</v>
      </c>
      <c r="D58" s="525" t="n">
        <v>11</v>
      </c>
      <c r="E58" s="527" t="n">
        <v>37</v>
      </c>
      <c r="F58" s="524" t="n"/>
      <c r="G58" s="525" t="n">
        <v>7</v>
      </c>
      <c r="H58" s="529" t="n">
        <v>102</v>
      </c>
      <c r="I58" s="525" t="n">
        <v>8</v>
      </c>
      <c r="J58" s="525" t="n">
        <v>13</v>
      </c>
      <c r="K58" s="527" t="n">
        <v>34</v>
      </c>
      <c r="L58" s="526" t="n">
        <v>58</v>
      </c>
      <c r="M58" s="524" t="n"/>
      <c r="N58" s="524" t="n"/>
      <c r="O58" s="524" t="n"/>
      <c r="P58" s="524" t="n"/>
      <c r="Q58" s="524" t="n"/>
      <c r="R58" s="524" t="n"/>
      <c r="S58" s="524" t="n"/>
      <c r="T58" s="524" t="n"/>
      <c r="U58" s="524" t="n"/>
      <c r="V58" s="524" t="n"/>
      <c r="W58" s="524" t="n"/>
      <c r="X58" s="524" t="n"/>
      <c r="Y58" s="524" t="n"/>
      <c r="Z58" s="524" t="n"/>
      <c r="AA58" s="524" t="n"/>
      <c r="AB58" s="524" t="n"/>
      <c r="AC58" s="524" t="n"/>
      <c r="AD58" s="524" t="n"/>
      <c r="AE58" s="524" t="n"/>
      <c r="AF58" s="524" t="n"/>
      <c r="AG58" s="524" t="n"/>
      <c r="AH58" s="524" t="n"/>
      <c r="AI58" s="524" t="n"/>
      <c r="AJ58" s="524" t="n"/>
      <c r="AK58" s="524" t="n"/>
      <c r="AL58" s="524" t="n"/>
      <c r="AM58" s="524" t="n"/>
      <c r="AN58" s="524" t="n"/>
      <c r="AO58" s="524" t="n"/>
      <c r="AP58" s="524" t="n"/>
      <c r="AQ58" s="524" t="n"/>
      <c r="AR58" s="524" t="n"/>
      <c r="AS58" s="524" t="n"/>
      <c r="AT58" s="524" t="n"/>
      <c r="AU58" s="524" t="n"/>
      <c r="AV58" s="524" t="n"/>
      <c r="AW58" s="524" t="n"/>
      <c r="AX58" s="524" t="n"/>
      <c r="AY58" s="524" t="n"/>
      <c r="AZ58" s="524" t="n"/>
      <c r="BA58" s="524" t="n"/>
      <c r="BB58" s="524" t="n"/>
      <c r="BC58" s="524" t="n"/>
      <c r="BD58" s="524" t="n"/>
      <c r="BE58" s="524" t="n"/>
      <c r="BF58" s="524" t="n"/>
      <c r="BG58" s="524" t="n"/>
      <c r="BH58" s="524" t="n"/>
      <c r="BI58" s="528">
        <f>SUM(B58:BH58)</f>
        <v/>
      </c>
    </row>
    <row r="59" ht="15" customHeight="1" s="290">
      <c r="A59" s="515" t="inlineStr">
        <is>
          <t>Qui</t>
        </is>
      </c>
      <c r="B59" s="524" t="n"/>
      <c r="C59" s="525" t="n">
        <v>3</v>
      </c>
      <c r="D59" s="525" t="n">
        <v>3</v>
      </c>
      <c r="E59" s="527" t="n">
        <v>30</v>
      </c>
      <c r="F59" s="525" t="n">
        <v>9</v>
      </c>
      <c r="G59" s="524" t="n"/>
      <c r="H59" s="524" t="n"/>
      <c r="I59" s="525" t="n">
        <v>3</v>
      </c>
      <c r="J59" s="524" t="n"/>
      <c r="K59" s="526" t="n">
        <v>64</v>
      </c>
      <c r="L59" s="524" t="n"/>
      <c r="M59" s="527" t="n">
        <v>37</v>
      </c>
      <c r="N59" s="524" t="n"/>
      <c r="O59" s="524" t="n"/>
      <c r="P59" s="524" t="n"/>
      <c r="Q59" s="524" t="n"/>
      <c r="R59" s="524" t="n"/>
      <c r="S59" s="524" t="n"/>
      <c r="T59" s="524" t="n"/>
      <c r="U59" s="524" t="n"/>
      <c r="V59" s="524" t="n"/>
      <c r="W59" s="524" t="n"/>
      <c r="X59" s="524" t="n"/>
      <c r="Y59" s="524" t="n"/>
      <c r="Z59" s="524" t="n"/>
      <c r="AA59" s="524" t="n"/>
      <c r="AB59" s="524" t="n"/>
      <c r="AC59" s="524" t="n"/>
      <c r="AD59" s="524" t="n"/>
      <c r="AE59" s="524" t="n"/>
      <c r="AF59" s="524" t="n"/>
      <c r="AG59" s="524" t="n"/>
      <c r="AH59" s="524" t="n"/>
      <c r="AI59" s="524" t="n"/>
      <c r="AJ59" s="524" t="n"/>
      <c r="AK59" s="524" t="n"/>
      <c r="AL59" s="524" t="n"/>
      <c r="AM59" s="524" t="n"/>
      <c r="AN59" s="524" t="n"/>
      <c r="AO59" s="524" t="n"/>
      <c r="AP59" s="524" t="n"/>
      <c r="AQ59" s="524" t="n"/>
      <c r="AR59" s="524" t="n"/>
      <c r="AS59" s="524" t="n"/>
      <c r="AT59" s="524" t="n"/>
      <c r="AU59" s="524" t="n"/>
      <c r="AV59" s="524" t="n"/>
      <c r="AW59" s="524" t="n"/>
      <c r="AX59" s="524" t="n"/>
      <c r="AY59" s="524" t="n"/>
      <c r="AZ59" s="524" t="n"/>
      <c r="BA59" s="524" t="n"/>
      <c r="BB59" s="524" t="n"/>
      <c r="BC59" s="524" t="n"/>
      <c r="BD59" s="524" t="n"/>
      <c r="BE59" s="524" t="n"/>
      <c r="BF59" s="524" t="n"/>
      <c r="BG59" s="524" t="n"/>
      <c r="BH59" s="524" t="n"/>
      <c r="BI59" s="528">
        <f>SUM(B59:BH59)</f>
        <v/>
      </c>
    </row>
    <row r="60" ht="15" customHeight="1" s="290">
      <c r="A60" s="515" t="inlineStr">
        <is>
          <t>Sex</t>
        </is>
      </c>
      <c r="B60" s="524" t="n"/>
      <c r="C60" s="525" t="n">
        <v>3</v>
      </c>
      <c r="D60" s="524" t="n"/>
      <c r="E60" s="525" t="n">
        <v>8</v>
      </c>
      <c r="F60" s="525" t="n">
        <v>15</v>
      </c>
      <c r="G60" s="524" t="n"/>
      <c r="H60" s="525" t="n">
        <v>15</v>
      </c>
      <c r="I60" s="525" t="n">
        <v>3</v>
      </c>
      <c r="J60" s="527" t="n">
        <v>33</v>
      </c>
      <c r="K60" s="529" t="n">
        <v>126</v>
      </c>
      <c r="L60" s="525" t="n">
        <v>20</v>
      </c>
      <c r="M60" s="524" t="n"/>
      <c r="N60" s="524" t="n"/>
      <c r="O60" s="524" t="n"/>
      <c r="P60" s="524" t="n"/>
      <c r="Q60" s="524" t="n"/>
      <c r="R60" s="524" t="n"/>
      <c r="S60" s="524" t="n"/>
      <c r="T60" s="524" t="n"/>
      <c r="U60" s="524" t="n"/>
      <c r="V60" s="524" t="n"/>
      <c r="W60" s="524" t="n"/>
      <c r="X60" s="524" t="n"/>
      <c r="Y60" s="524" t="n"/>
      <c r="Z60" s="524" t="n"/>
      <c r="AA60" s="524" t="n"/>
      <c r="AB60" s="524" t="n"/>
      <c r="AC60" s="524" t="n"/>
      <c r="AD60" s="524" t="n"/>
      <c r="AE60" s="524" t="n"/>
      <c r="AF60" s="524" t="n"/>
      <c r="AG60" s="524" t="n"/>
      <c r="AH60" s="524" t="n"/>
      <c r="AI60" s="524" t="n"/>
      <c r="AJ60" s="524" t="n"/>
      <c r="AK60" s="524" t="n"/>
      <c r="AL60" s="524" t="n"/>
      <c r="AM60" s="524" t="n"/>
      <c r="AN60" s="524" t="n"/>
      <c r="AO60" s="524" t="n"/>
      <c r="AP60" s="524" t="n"/>
      <c r="AQ60" s="524" t="n"/>
      <c r="AR60" s="524" t="n"/>
      <c r="AS60" s="524" t="n"/>
      <c r="AT60" s="524" t="n"/>
      <c r="AU60" s="524" t="n"/>
      <c r="AV60" s="524" t="n"/>
      <c r="AW60" s="524" t="n"/>
      <c r="AX60" s="524" t="n"/>
      <c r="AY60" s="524" t="n"/>
      <c r="AZ60" s="524" t="n"/>
      <c r="BA60" s="524" t="n"/>
      <c r="BB60" s="524" t="n"/>
      <c r="BC60" s="524" t="n"/>
      <c r="BD60" s="524" t="n"/>
      <c r="BE60" s="524" t="n"/>
      <c r="BF60" s="524" t="n"/>
      <c r="BG60" s="524" t="n"/>
      <c r="BH60" s="524" t="n"/>
      <c r="BI60" s="528">
        <f>SUM(B60:BH60)</f>
        <v/>
      </c>
    </row>
    <row r="61" ht="15" customHeight="1" s="290">
      <c r="A61" s="515" t="inlineStr">
        <is>
          <t>Sáb</t>
        </is>
      </c>
      <c r="B61" s="524" t="n"/>
      <c r="C61" s="525" t="n">
        <v>3</v>
      </c>
      <c r="D61" s="524" t="n"/>
      <c r="E61" s="524" t="n"/>
      <c r="F61" s="525" t="n">
        <v>22</v>
      </c>
      <c r="G61" s="525" t="n">
        <v>13</v>
      </c>
      <c r="H61" s="524" t="n"/>
      <c r="I61" s="524" t="n"/>
      <c r="J61" s="525" t="n">
        <v>22</v>
      </c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8">
        <f>SUM(B61:BH61)</f>
        <v/>
      </c>
    </row>
    <row r="62" ht="15" customHeight="1" s="290">
      <c r="A62" s="515" t="inlineStr">
        <is>
          <t>Dom</t>
        </is>
      </c>
      <c r="B62" s="524" t="n"/>
      <c r="C62" s="524" t="n"/>
      <c r="D62" s="524" t="n"/>
      <c r="E62" s="524" t="n"/>
      <c r="F62" s="524" t="n"/>
      <c r="G62" s="524" t="n"/>
      <c r="H62" s="524" t="n"/>
      <c r="I62" s="524" t="n"/>
      <c r="J62" s="524" t="n"/>
      <c r="K62" s="524" t="n"/>
      <c r="L62" s="524" t="n"/>
      <c r="M62" s="524" t="n"/>
      <c r="N62" s="524" t="n"/>
      <c r="O62" s="524" t="n"/>
      <c r="P62" s="524" t="n"/>
      <c r="Q62" s="524" t="n"/>
      <c r="R62" s="524" t="n"/>
      <c r="S62" s="524" t="n"/>
      <c r="T62" s="524" t="n"/>
      <c r="U62" s="524" t="n"/>
      <c r="V62" s="524" t="n"/>
      <c r="W62" s="524" t="n"/>
      <c r="X62" s="524" t="n"/>
      <c r="Y62" s="524" t="n"/>
      <c r="Z62" s="524" t="n"/>
      <c r="AA62" s="524" t="n"/>
      <c r="AB62" s="524" t="n"/>
      <c r="AC62" s="524" t="n"/>
      <c r="AD62" s="524" t="n"/>
      <c r="AE62" s="524" t="n"/>
      <c r="AF62" s="524" t="n"/>
      <c r="AG62" s="524" t="n"/>
      <c r="AH62" s="524" t="n"/>
      <c r="AI62" s="524" t="n"/>
      <c r="AJ62" s="524" t="n"/>
      <c r="AK62" s="524" t="n"/>
      <c r="AL62" s="524" t="n"/>
      <c r="AM62" s="524" t="n"/>
      <c r="AN62" s="524" t="n"/>
      <c r="AO62" s="524" t="n"/>
      <c r="AP62" s="524" t="n"/>
      <c r="AQ62" s="524" t="n"/>
      <c r="AR62" s="524" t="n"/>
      <c r="AS62" s="524" t="n"/>
      <c r="AT62" s="524" t="n"/>
      <c r="AU62" s="524" t="n"/>
      <c r="AV62" s="524" t="n"/>
      <c r="AW62" s="524" t="n"/>
      <c r="AX62" s="524" t="n"/>
      <c r="AY62" s="524" t="n"/>
      <c r="AZ62" s="524" t="n"/>
      <c r="BA62" s="524" t="n"/>
      <c r="BB62" s="524" t="n"/>
      <c r="BC62" s="524" t="n"/>
      <c r="BD62" s="524" t="n"/>
      <c r="BE62" s="524" t="n"/>
      <c r="BF62" s="524" t="n"/>
      <c r="BG62" s="524" t="n"/>
      <c r="BH62" s="524" t="n"/>
      <c r="BI62" s="528">
        <f>SUM(B62:BH62)</f>
        <v/>
      </c>
    </row>
    <row r="63" ht="15" customHeight="1" s="290">
      <c r="A63" s="523" t="inlineStr">
        <is>
          <t>TOTAL</t>
        </is>
      </c>
      <c r="B63" s="528">
        <f>SUM(B56:B62)</f>
        <v/>
      </c>
      <c r="C63" s="528">
        <f>SUM(C56:C62)</f>
        <v/>
      </c>
      <c r="D63" s="528">
        <f>SUM(D56:D62)</f>
        <v/>
      </c>
      <c r="E63" s="528">
        <f>SUM(E56:E62)</f>
        <v/>
      </c>
      <c r="F63" s="528">
        <f>SUM(F56:F62)</f>
        <v/>
      </c>
      <c r="G63" s="528">
        <f>SUM(G56:G62)</f>
        <v/>
      </c>
      <c r="H63" s="528">
        <f>SUM(H56:H62)</f>
        <v/>
      </c>
      <c r="I63" s="528">
        <f>SUM(I56:I62)</f>
        <v/>
      </c>
      <c r="J63" s="528">
        <f>SUM(J56:J62)</f>
        <v/>
      </c>
      <c r="K63" s="528">
        <f>SUM(K56:K62)</f>
        <v/>
      </c>
      <c r="L63" s="528">
        <f>SUM(L56:L62)</f>
        <v/>
      </c>
      <c r="M63" s="528">
        <f>SUM(M56:M62)</f>
        <v/>
      </c>
      <c r="N63" s="528">
        <f>SUM(N56:N62)</f>
        <v/>
      </c>
      <c r="O63" s="528">
        <f>SUM(O56:O62)</f>
        <v/>
      </c>
      <c r="P63" s="528">
        <f>SUM(P56:P62)</f>
        <v/>
      </c>
      <c r="Q63" s="528">
        <f>SUM(Q56:Q62)</f>
        <v/>
      </c>
      <c r="R63" s="528">
        <f>SUM(R56:R62)</f>
        <v/>
      </c>
      <c r="S63" s="528">
        <f>SUM(S56:S62)</f>
        <v/>
      </c>
      <c r="T63" s="528">
        <f>SUM(T56:T62)</f>
        <v/>
      </c>
      <c r="U63" s="528">
        <f>SUM(U56:U62)</f>
        <v/>
      </c>
      <c r="V63" s="528">
        <f>SUM(V56:V62)</f>
        <v/>
      </c>
      <c r="W63" s="528">
        <f>SUM(W56:W62)</f>
        <v/>
      </c>
      <c r="X63" s="528">
        <f>SUM(X56:X62)</f>
        <v/>
      </c>
      <c r="Y63" s="528">
        <f>SUM(Y56:Y62)</f>
        <v/>
      </c>
      <c r="Z63" s="528">
        <f>SUM(Z56:Z62)</f>
        <v/>
      </c>
      <c r="AA63" s="528">
        <f>SUM(AA56:AA62)</f>
        <v/>
      </c>
      <c r="AB63" s="528">
        <f>SUM(AB56:AB62)</f>
        <v/>
      </c>
      <c r="AC63" s="528">
        <f>SUM(AC56:AC62)</f>
        <v/>
      </c>
      <c r="AD63" s="528">
        <f>SUM(AD56:AD62)</f>
        <v/>
      </c>
      <c r="AE63" s="528">
        <f>SUM(AE56:AE62)</f>
        <v/>
      </c>
      <c r="AF63" s="528">
        <f>SUM(AF56:AF62)</f>
        <v/>
      </c>
      <c r="AG63" s="528">
        <f>SUM(AG56:AG62)</f>
        <v/>
      </c>
      <c r="AH63" s="528">
        <f>SUM(AH56:AH62)</f>
        <v/>
      </c>
      <c r="AI63" s="528">
        <f>SUM(AI56:AI62)</f>
        <v/>
      </c>
      <c r="AJ63" s="528">
        <f>SUM(AJ56:AJ62)</f>
        <v/>
      </c>
      <c r="AK63" s="528">
        <f>SUM(AK56:AK62)</f>
        <v/>
      </c>
      <c r="AL63" s="528">
        <f>SUM(AL56:AL62)</f>
        <v/>
      </c>
      <c r="AM63" s="528">
        <f>SUM(AM56:AM62)</f>
        <v/>
      </c>
      <c r="AN63" s="528">
        <f>SUM(AN56:AN62)</f>
        <v/>
      </c>
      <c r="AO63" s="528">
        <f>SUM(AO56:AO62)</f>
        <v/>
      </c>
      <c r="AP63" s="528">
        <f>SUM(AP56:AP62)</f>
        <v/>
      </c>
      <c r="AQ63" s="528">
        <f>SUM(AQ56:AQ62)</f>
        <v/>
      </c>
      <c r="AR63" s="528">
        <f>SUM(AR56:AR62)</f>
        <v/>
      </c>
      <c r="AS63" s="528">
        <f>SUM(AS56:AS62)</f>
        <v/>
      </c>
      <c r="AT63" s="528">
        <f>SUM(AT56:AT62)</f>
        <v/>
      </c>
      <c r="AU63" s="528">
        <f>SUM(AU56:AU62)</f>
        <v/>
      </c>
      <c r="AV63" s="528">
        <f>SUM(AV56:AV62)</f>
        <v/>
      </c>
      <c r="AW63" s="528">
        <f>SUM(AW56:AW62)</f>
        <v/>
      </c>
      <c r="AX63" s="528">
        <f>SUM(AX56:AX62)</f>
        <v/>
      </c>
      <c r="AY63" s="528">
        <f>SUM(AY56:AY62)</f>
        <v/>
      </c>
      <c r="AZ63" s="528">
        <f>SUM(AZ56:AZ62)</f>
        <v/>
      </c>
      <c r="BA63" s="528">
        <f>SUM(BA56:BA62)</f>
        <v/>
      </c>
      <c r="BB63" s="528">
        <f>SUM(BB56:BB62)</f>
        <v/>
      </c>
      <c r="BC63" s="528">
        <f>SUM(BC56:BC62)</f>
        <v/>
      </c>
      <c r="BD63" s="528">
        <f>SUM(BD56:BD62)</f>
        <v/>
      </c>
      <c r="BE63" s="528">
        <f>SUM(BE56:BE62)</f>
        <v/>
      </c>
      <c r="BF63" s="528">
        <f>SUM(BF56:BF62)</f>
        <v/>
      </c>
      <c r="BG63" s="528">
        <f>SUM(BG56:BG62)</f>
        <v/>
      </c>
      <c r="BH63" s="528">
        <f>SUM(BH56:BH62)</f>
        <v/>
      </c>
      <c r="BI63" s="528">
        <f>SUM(BI56:BI62)</f>
        <v/>
      </c>
    </row>
  </sheetData>
  <mergeCells count="8">
    <mergeCell ref="A14:BI14"/>
    <mergeCell ref="A44:BI44"/>
    <mergeCell ref="A2:N2"/>
    <mergeCell ref="A34:BI34"/>
    <mergeCell ref="A4:BI4"/>
    <mergeCell ref="A54:BI54"/>
    <mergeCell ref="A24:BI24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E74C3C"/>
    <outlinePr summaryBelow="1" summaryRight="1"/>
    <pageSetUpPr fitToPage="0"/>
  </sheetPr>
  <dimension ref="A1:BI6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6" customWidth="1" style="289" min="1" max="1"/>
    <col width="5.57" customWidth="1" style="289" min="2" max="19"/>
  </cols>
  <sheetData>
    <row r="1" ht="37.5" customHeight="1" s="290">
      <c r="A1" s="302" t="inlineStr">
        <is>
          <t>MAPA DE CALOR — LIGAÇÕES POR DIA | Vermelho = mais ligações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  <c r="K1" s="303" t="n"/>
      <c r="L1" s="303" t="n"/>
      <c r="M1" s="303" t="n"/>
      <c r="N1" s="303" t="n"/>
    </row>
    <row r="2" ht="15" customHeight="1" s="290">
      <c r="A2" s="304" t="inlineStr">
        <is>
          <t>Branco = 0 | Rosa claro = poucas | Vermelho escuro = muitas ligações | Cada bloco = 1 núcleo</t>
        </is>
      </c>
      <c r="B2" s="303" t="n"/>
      <c r="C2" s="303" t="n"/>
      <c r="D2" s="303" t="n"/>
      <c r="E2" s="303" t="n"/>
      <c r="F2" s="303" t="n"/>
      <c r="G2" s="303" t="n"/>
      <c r="H2" s="303" t="n"/>
      <c r="I2" s="303" t="n"/>
      <c r="J2" s="303" t="n"/>
      <c r="K2" s="303" t="n"/>
      <c r="L2" s="303" t="n"/>
      <c r="M2" s="303" t="n"/>
      <c r="N2" s="303" t="n"/>
    </row>
    <row r="4" ht="15" customHeight="1" s="290">
      <c r="A4" s="522" t="inlineStr">
        <is>
          <t>São Manoel — LIGAÇÕES (un/dia) | Total: 127 lig</t>
        </is>
      </c>
      <c r="B4" s="303" t="n"/>
      <c r="C4" s="303" t="n"/>
      <c r="D4" s="303" t="n"/>
      <c r="E4" s="303" t="n"/>
      <c r="F4" s="303" t="n"/>
      <c r="G4" s="303" t="n"/>
      <c r="H4" s="303" t="n"/>
      <c r="I4" s="303" t="n"/>
      <c r="J4" s="303" t="n"/>
      <c r="K4" s="303" t="n"/>
      <c r="L4" s="303" t="n"/>
      <c r="M4" s="303" t="n"/>
      <c r="N4" s="303" t="n"/>
      <c r="O4" s="303" t="n"/>
      <c r="P4" s="303" t="n"/>
      <c r="Q4" s="303" t="n"/>
      <c r="R4" s="303" t="n"/>
      <c r="S4" s="303" t="n"/>
      <c r="T4" s="303" t="n"/>
      <c r="U4" s="303" t="n"/>
      <c r="V4" s="303" t="n"/>
      <c r="W4" s="303" t="n"/>
      <c r="X4" s="303" t="n"/>
      <c r="Y4" s="303" t="n"/>
      <c r="Z4" s="303" t="n"/>
      <c r="AA4" s="303" t="n"/>
      <c r="AB4" s="303" t="n"/>
      <c r="AC4" s="303" t="n"/>
      <c r="AD4" s="303" t="n"/>
      <c r="AE4" s="303" t="n"/>
      <c r="AF4" s="303" t="n"/>
      <c r="AG4" s="303" t="n"/>
      <c r="AH4" s="303" t="n"/>
      <c r="AI4" s="303" t="n"/>
      <c r="AJ4" s="303" t="n"/>
      <c r="AK4" s="303" t="n"/>
      <c r="AL4" s="303" t="n"/>
      <c r="AM4" s="303" t="n"/>
      <c r="AN4" s="303" t="n"/>
      <c r="AO4" s="303" t="n"/>
      <c r="AP4" s="303" t="n"/>
      <c r="AQ4" s="303" t="n"/>
      <c r="AR4" s="303" t="n"/>
      <c r="AS4" s="303" t="n"/>
      <c r="AT4" s="303" t="n"/>
      <c r="AU4" s="303" t="n"/>
      <c r="AV4" s="303" t="n"/>
      <c r="AW4" s="303" t="n"/>
      <c r="AX4" s="303" t="n"/>
      <c r="AY4" s="303" t="n"/>
      <c r="AZ4" s="303" t="n"/>
      <c r="BA4" s="303" t="n"/>
      <c r="BB4" s="303" t="n"/>
      <c r="BC4" s="303" t="n"/>
      <c r="BD4" s="303" t="n"/>
      <c r="BE4" s="303" t="n"/>
      <c r="BF4" s="303" t="n"/>
      <c r="BG4" s="303" t="n"/>
      <c r="BH4" s="303" t="n"/>
      <c r="BI4" s="303" t="n"/>
    </row>
    <row r="5" ht="15" customHeight="1" s="290">
      <c r="A5" s="305" t="n"/>
      <c r="B5" s="305" t="inlineStr">
        <is>
          <t>S1</t>
        </is>
      </c>
      <c r="C5" s="305" t="inlineStr">
        <is>
          <t>S2</t>
        </is>
      </c>
      <c r="D5" s="305" t="inlineStr">
        <is>
          <t>S3</t>
        </is>
      </c>
      <c r="E5" s="305" t="inlineStr">
        <is>
          <t>S4</t>
        </is>
      </c>
      <c r="F5" s="305" t="inlineStr">
        <is>
          <t>S5</t>
        </is>
      </c>
      <c r="G5" s="305" t="inlineStr">
        <is>
          <t>S6</t>
        </is>
      </c>
      <c r="H5" s="305" t="inlineStr">
        <is>
          <t>S7</t>
        </is>
      </c>
      <c r="I5" s="305" t="inlineStr">
        <is>
          <t>S8</t>
        </is>
      </c>
      <c r="J5" s="305" t="inlineStr">
        <is>
          <t>S9</t>
        </is>
      </c>
      <c r="K5" s="305" t="inlineStr">
        <is>
          <t>S10</t>
        </is>
      </c>
      <c r="L5" s="305" t="inlineStr">
        <is>
          <t>S11</t>
        </is>
      </c>
      <c r="M5" s="305" t="inlineStr">
        <is>
          <t>S12</t>
        </is>
      </c>
      <c r="N5" s="305" t="inlineStr">
        <is>
          <t>S13</t>
        </is>
      </c>
      <c r="O5" s="305" t="inlineStr">
        <is>
          <t>S14</t>
        </is>
      </c>
      <c r="P5" s="305" t="inlineStr">
        <is>
          <t>S15</t>
        </is>
      </c>
      <c r="Q5" s="305" t="inlineStr">
        <is>
          <t>S16</t>
        </is>
      </c>
      <c r="R5" s="305" t="inlineStr">
        <is>
          <t>S17</t>
        </is>
      </c>
      <c r="S5" s="305" t="inlineStr">
        <is>
          <t>S18</t>
        </is>
      </c>
      <c r="T5" s="305" t="inlineStr">
        <is>
          <t>S19</t>
        </is>
      </c>
      <c r="U5" s="305" t="inlineStr">
        <is>
          <t>S20</t>
        </is>
      </c>
      <c r="V5" s="305" t="inlineStr">
        <is>
          <t>S21</t>
        </is>
      </c>
      <c r="W5" s="305" t="inlineStr">
        <is>
          <t>S22</t>
        </is>
      </c>
      <c r="X5" s="305" t="inlineStr">
        <is>
          <t>S23</t>
        </is>
      </c>
      <c r="Y5" s="305" t="inlineStr">
        <is>
          <t>S24</t>
        </is>
      </c>
      <c r="Z5" s="305" t="inlineStr">
        <is>
          <t>S25</t>
        </is>
      </c>
      <c r="AA5" s="305" t="inlineStr">
        <is>
          <t>S26</t>
        </is>
      </c>
      <c r="AB5" s="305" t="inlineStr">
        <is>
          <t>S27</t>
        </is>
      </c>
      <c r="AC5" s="305" t="inlineStr">
        <is>
          <t>S28</t>
        </is>
      </c>
      <c r="AD5" s="305" t="inlineStr">
        <is>
          <t>S29</t>
        </is>
      </c>
      <c r="AE5" s="305" t="inlineStr">
        <is>
          <t>S30</t>
        </is>
      </c>
      <c r="AF5" s="305" t="inlineStr">
        <is>
          <t>S31</t>
        </is>
      </c>
      <c r="AG5" s="305" t="inlineStr">
        <is>
          <t>S32</t>
        </is>
      </c>
      <c r="AH5" s="305" t="inlineStr">
        <is>
          <t>S33</t>
        </is>
      </c>
      <c r="AI5" s="305" t="inlineStr">
        <is>
          <t>S34</t>
        </is>
      </c>
      <c r="AJ5" s="305" t="inlineStr">
        <is>
          <t>S35</t>
        </is>
      </c>
      <c r="AK5" s="305" t="inlineStr">
        <is>
          <t>S36</t>
        </is>
      </c>
      <c r="AL5" s="305" t="inlineStr">
        <is>
          <t>S37</t>
        </is>
      </c>
      <c r="AM5" s="305" t="inlineStr">
        <is>
          <t>S38</t>
        </is>
      </c>
      <c r="AN5" s="305" t="inlineStr">
        <is>
          <t>S39</t>
        </is>
      </c>
      <c r="AO5" s="305" t="inlineStr">
        <is>
          <t>S40</t>
        </is>
      </c>
      <c r="AP5" s="305" t="inlineStr">
        <is>
          <t>S41</t>
        </is>
      </c>
      <c r="AQ5" s="305" t="inlineStr">
        <is>
          <t>S42</t>
        </is>
      </c>
      <c r="AR5" s="305" t="inlineStr">
        <is>
          <t>S43</t>
        </is>
      </c>
      <c r="AS5" s="305" t="inlineStr">
        <is>
          <t>S44</t>
        </is>
      </c>
      <c r="AT5" s="305" t="inlineStr">
        <is>
          <t>S45</t>
        </is>
      </c>
      <c r="AU5" s="305" t="inlineStr">
        <is>
          <t>S46</t>
        </is>
      </c>
      <c r="AV5" s="305" t="inlineStr">
        <is>
          <t>S47</t>
        </is>
      </c>
      <c r="AW5" s="305" t="inlineStr">
        <is>
          <t>S48</t>
        </is>
      </c>
      <c r="AX5" s="305" t="inlineStr">
        <is>
          <t>S49</t>
        </is>
      </c>
      <c r="AY5" s="305" t="inlineStr">
        <is>
          <t>S50</t>
        </is>
      </c>
      <c r="AZ5" s="305" t="inlineStr">
        <is>
          <t>S51</t>
        </is>
      </c>
      <c r="BA5" s="305" t="inlineStr">
        <is>
          <t>S52</t>
        </is>
      </c>
      <c r="BB5" s="305" t="inlineStr">
        <is>
          <t>S53</t>
        </is>
      </c>
      <c r="BC5" s="305" t="inlineStr">
        <is>
          <t>S54</t>
        </is>
      </c>
      <c r="BD5" s="305" t="inlineStr">
        <is>
          <t>S55</t>
        </is>
      </c>
      <c r="BE5" s="305" t="inlineStr">
        <is>
          <t>S56</t>
        </is>
      </c>
      <c r="BF5" s="305" t="inlineStr">
        <is>
          <t>S57</t>
        </is>
      </c>
      <c r="BG5" s="305" t="inlineStr">
        <is>
          <t>S58</t>
        </is>
      </c>
      <c r="BH5" s="305" t="inlineStr">
        <is>
          <t>S59</t>
        </is>
      </c>
      <c r="BI5" s="523" t="inlineStr">
        <is>
          <t>TOTAL</t>
        </is>
      </c>
    </row>
    <row r="6" ht="15" customHeight="1" s="290">
      <c r="A6" s="515" t="inlineStr">
        <is>
          <t>Seg</t>
        </is>
      </c>
      <c r="B6" s="524" t="n"/>
      <c r="C6" s="524" t="n"/>
      <c r="D6" s="524" t="n"/>
      <c r="E6" s="524" t="n"/>
      <c r="F6" s="531" t="n">
        <v>19</v>
      </c>
      <c r="G6" s="524" t="n"/>
      <c r="H6" s="524" t="n"/>
      <c r="I6" s="524" t="n"/>
      <c r="J6" s="524" t="n"/>
      <c r="K6" s="524" t="n"/>
      <c r="L6" s="524" t="n"/>
      <c r="M6" s="524" t="n"/>
      <c r="N6" s="524" t="n"/>
      <c r="O6" s="524" t="n"/>
      <c r="P6" s="524" t="n"/>
      <c r="Q6" s="524" t="n"/>
      <c r="R6" s="524" t="n"/>
      <c r="S6" s="524" t="n"/>
      <c r="T6" s="524" t="n"/>
      <c r="U6" s="524" t="n"/>
      <c r="V6" s="524" t="n"/>
      <c r="W6" s="524" t="n"/>
      <c r="X6" s="524" t="n"/>
      <c r="Y6" s="524" t="n"/>
      <c r="Z6" s="524" t="n"/>
      <c r="AA6" s="524" t="n"/>
      <c r="AB6" s="524" t="n"/>
      <c r="AC6" s="524" t="n"/>
      <c r="AD6" s="524" t="n"/>
      <c r="AE6" s="524" t="n"/>
      <c r="AF6" s="524" t="n"/>
      <c r="AG6" s="524" t="n"/>
      <c r="AH6" s="524" t="n"/>
      <c r="AI6" s="524" t="n"/>
      <c r="AJ6" s="524" t="n"/>
      <c r="AK6" s="524" t="n"/>
      <c r="AL6" s="524" t="n"/>
      <c r="AM6" s="524" t="n"/>
      <c r="AN6" s="524" t="n"/>
      <c r="AO6" s="524" t="n"/>
      <c r="AP6" s="524" t="n"/>
      <c r="AQ6" s="524" t="n"/>
      <c r="AR6" s="524" t="n"/>
      <c r="AS6" s="524" t="n"/>
      <c r="AT6" s="524" t="n"/>
      <c r="AU6" s="524" t="n"/>
      <c r="AV6" s="524" t="n"/>
      <c r="AW6" s="524" t="n"/>
      <c r="AX6" s="524" t="n"/>
      <c r="AY6" s="524" t="n"/>
      <c r="AZ6" s="524" t="n"/>
      <c r="BA6" s="524" t="n"/>
      <c r="BB6" s="524" t="n"/>
      <c r="BC6" s="524" t="n"/>
      <c r="BD6" s="524" t="n"/>
      <c r="BE6" s="524" t="n"/>
      <c r="BF6" s="524" t="n"/>
      <c r="BG6" s="524" t="n"/>
      <c r="BH6" s="524" t="n"/>
      <c r="BI6" s="528">
        <f>SUM(B6:BH6)</f>
        <v/>
      </c>
    </row>
    <row r="7" ht="15" customHeight="1" s="290">
      <c r="A7" s="515" t="inlineStr">
        <is>
          <t>Ter</t>
        </is>
      </c>
      <c r="B7" s="524" t="n"/>
      <c r="C7" s="524" t="n"/>
      <c r="D7" s="524" t="n"/>
      <c r="E7" s="524" t="n"/>
      <c r="F7" s="532" t="n">
        <v>13</v>
      </c>
      <c r="G7" s="524" t="n"/>
      <c r="H7" s="524" t="n"/>
      <c r="I7" s="533" t="n">
        <v>7</v>
      </c>
      <c r="J7" s="524" t="n"/>
      <c r="K7" s="524" t="n"/>
      <c r="L7" s="524" t="n"/>
      <c r="M7" s="524" t="n"/>
      <c r="N7" s="524" t="n"/>
      <c r="O7" s="524" t="n"/>
      <c r="P7" s="524" t="n"/>
      <c r="Q7" s="524" t="n"/>
      <c r="R7" s="524" t="n"/>
      <c r="S7" s="524" t="n"/>
      <c r="T7" s="524" t="n"/>
      <c r="U7" s="524" t="n"/>
      <c r="V7" s="524" t="n"/>
      <c r="W7" s="524" t="n"/>
      <c r="X7" s="524" t="n"/>
      <c r="Y7" s="524" t="n"/>
      <c r="Z7" s="524" t="n"/>
      <c r="AA7" s="524" t="n"/>
      <c r="AB7" s="524" t="n"/>
      <c r="AC7" s="524" t="n"/>
      <c r="AD7" s="524" t="n"/>
      <c r="AE7" s="524" t="n"/>
      <c r="AF7" s="524" t="n"/>
      <c r="AG7" s="524" t="n"/>
      <c r="AH7" s="524" t="n"/>
      <c r="AI7" s="524" t="n"/>
      <c r="AJ7" s="524" t="n"/>
      <c r="AK7" s="524" t="n"/>
      <c r="AL7" s="524" t="n"/>
      <c r="AM7" s="524" t="n"/>
      <c r="AN7" s="524" t="n"/>
      <c r="AO7" s="524" t="n"/>
      <c r="AP7" s="524" t="n"/>
      <c r="AQ7" s="524" t="n"/>
      <c r="AR7" s="524" t="n"/>
      <c r="AS7" s="524" t="n"/>
      <c r="AT7" s="524" t="n"/>
      <c r="AU7" s="524" t="n"/>
      <c r="AV7" s="524" t="n"/>
      <c r="AW7" s="524" t="n"/>
      <c r="AX7" s="524" t="n"/>
      <c r="AY7" s="524" t="n"/>
      <c r="AZ7" s="524" t="n"/>
      <c r="BA7" s="524" t="n"/>
      <c r="BB7" s="524" t="n"/>
      <c r="BC7" s="524" t="n"/>
      <c r="BD7" s="524" t="n"/>
      <c r="BE7" s="524" t="n"/>
      <c r="BF7" s="524" t="n"/>
      <c r="BG7" s="524" t="n"/>
      <c r="BH7" s="524" t="n"/>
      <c r="BI7" s="528">
        <f>SUM(B7:BH7)</f>
        <v/>
      </c>
    </row>
    <row r="8" ht="15" customHeight="1" s="290">
      <c r="A8" s="515" t="inlineStr">
        <is>
          <t>Qua</t>
        </is>
      </c>
      <c r="B8" s="524" t="n"/>
      <c r="C8" s="532" t="n">
        <v>12</v>
      </c>
      <c r="D8" s="524" t="n"/>
      <c r="E8" s="533" t="n">
        <v>8</v>
      </c>
      <c r="F8" s="534" t="n">
        <v>4</v>
      </c>
      <c r="G8" s="533" t="n">
        <v>7</v>
      </c>
      <c r="H8" s="524" t="n"/>
      <c r="I8" s="524" t="n"/>
      <c r="J8" s="524" t="n"/>
      <c r="K8" s="524" t="n"/>
      <c r="L8" s="524" t="n"/>
      <c r="M8" s="524" t="n"/>
      <c r="N8" s="524" t="n"/>
      <c r="O8" s="524" t="n"/>
      <c r="P8" s="524" t="n"/>
      <c r="Q8" s="524" t="n"/>
      <c r="R8" s="524" t="n"/>
      <c r="S8" s="524" t="n"/>
      <c r="T8" s="524" t="n"/>
      <c r="U8" s="524" t="n"/>
      <c r="V8" s="524" t="n"/>
      <c r="W8" s="524" t="n"/>
      <c r="X8" s="524" t="n"/>
      <c r="Y8" s="524" t="n"/>
      <c r="Z8" s="524" t="n"/>
      <c r="AA8" s="524" t="n"/>
      <c r="AB8" s="524" t="n"/>
      <c r="AC8" s="524" t="n"/>
      <c r="AD8" s="524" t="n"/>
      <c r="AE8" s="524" t="n"/>
      <c r="AF8" s="524" t="n"/>
      <c r="AG8" s="524" t="n"/>
      <c r="AH8" s="524" t="n"/>
      <c r="AI8" s="524" t="n"/>
      <c r="AJ8" s="524" t="n"/>
      <c r="AK8" s="524" t="n"/>
      <c r="AL8" s="524" t="n"/>
      <c r="AM8" s="524" t="n"/>
      <c r="AN8" s="524" t="n"/>
      <c r="AO8" s="524" t="n"/>
      <c r="AP8" s="524" t="n"/>
      <c r="AQ8" s="524" t="n"/>
      <c r="AR8" s="524" t="n"/>
      <c r="AS8" s="524" t="n"/>
      <c r="AT8" s="524" t="n"/>
      <c r="AU8" s="524" t="n"/>
      <c r="AV8" s="524" t="n"/>
      <c r="AW8" s="524" t="n"/>
      <c r="AX8" s="524" t="n"/>
      <c r="AY8" s="524" t="n"/>
      <c r="AZ8" s="524" t="n"/>
      <c r="BA8" s="524" t="n"/>
      <c r="BB8" s="524" t="n"/>
      <c r="BC8" s="524" t="n"/>
      <c r="BD8" s="524" t="n"/>
      <c r="BE8" s="524" t="n"/>
      <c r="BF8" s="524" t="n"/>
      <c r="BG8" s="524" t="n"/>
      <c r="BH8" s="524" t="n"/>
      <c r="BI8" s="528">
        <f>SUM(B8:BH8)</f>
        <v/>
      </c>
    </row>
    <row r="9" ht="15" customHeight="1" s="290">
      <c r="A9" s="515" t="inlineStr">
        <is>
          <t>Qui</t>
        </is>
      </c>
      <c r="B9" s="524" t="n"/>
      <c r="C9" s="524" t="n"/>
      <c r="D9" s="534" t="n">
        <v>2</v>
      </c>
      <c r="E9" s="524" t="n"/>
      <c r="F9" s="535" t="n">
        <v>28</v>
      </c>
      <c r="G9" s="533" t="n">
        <v>6</v>
      </c>
      <c r="H9" s="524" t="n"/>
      <c r="I9" s="524" t="n"/>
      <c r="J9" s="524" t="n"/>
      <c r="K9" s="524" t="n"/>
      <c r="L9" s="524" t="n"/>
      <c r="M9" s="524" t="n"/>
      <c r="N9" s="524" t="n"/>
      <c r="O9" s="524" t="n"/>
      <c r="P9" s="524" t="n"/>
      <c r="Q9" s="524" t="n"/>
      <c r="R9" s="524" t="n"/>
      <c r="S9" s="524" t="n"/>
      <c r="T9" s="524" t="n"/>
      <c r="U9" s="524" t="n"/>
      <c r="V9" s="524" t="n"/>
      <c r="W9" s="524" t="n"/>
      <c r="X9" s="524" t="n"/>
      <c r="Y9" s="524" t="n"/>
      <c r="Z9" s="524" t="n"/>
      <c r="AA9" s="524" t="n"/>
      <c r="AB9" s="524" t="n"/>
      <c r="AC9" s="524" t="n"/>
      <c r="AD9" s="524" t="n"/>
      <c r="AE9" s="524" t="n"/>
      <c r="AF9" s="524" t="n"/>
      <c r="AG9" s="524" t="n"/>
      <c r="AH9" s="524" t="n"/>
      <c r="AI9" s="524" t="n"/>
      <c r="AJ9" s="524" t="n"/>
      <c r="AK9" s="524" t="n"/>
      <c r="AL9" s="524" t="n"/>
      <c r="AM9" s="524" t="n"/>
      <c r="AN9" s="524" t="n"/>
      <c r="AO9" s="524" t="n"/>
      <c r="AP9" s="524" t="n"/>
      <c r="AQ9" s="524" t="n"/>
      <c r="AR9" s="524" t="n"/>
      <c r="AS9" s="524" t="n"/>
      <c r="AT9" s="524" t="n"/>
      <c r="AU9" s="524" t="n"/>
      <c r="AV9" s="524" t="n"/>
      <c r="AW9" s="524" t="n"/>
      <c r="AX9" s="524" t="n"/>
      <c r="AY9" s="524" t="n"/>
      <c r="AZ9" s="524" t="n"/>
      <c r="BA9" s="524" t="n"/>
      <c r="BB9" s="524" t="n"/>
      <c r="BC9" s="524" t="n"/>
      <c r="BD9" s="524" t="n"/>
      <c r="BE9" s="524" t="n"/>
      <c r="BF9" s="524" t="n"/>
      <c r="BG9" s="524" t="n"/>
      <c r="BH9" s="524" t="n"/>
      <c r="BI9" s="528">
        <f>SUM(B9:BH9)</f>
        <v/>
      </c>
    </row>
    <row r="10" ht="15" customHeight="1" s="290">
      <c r="A10" s="515" t="inlineStr">
        <is>
          <t>Sex</t>
        </is>
      </c>
      <c r="B10" s="524" t="n"/>
      <c r="C10" s="524" t="n"/>
      <c r="D10" s="534" t="n">
        <v>2</v>
      </c>
      <c r="E10" s="524" t="n"/>
      <c r="F10" s="524" t="n"/>
      <c r="G10" s="532" t="n">
        <v>12</v>
      </c>
      <c r="H10" s="524" t="n"/>
      <c r="I10" s="524" t="n"/>
      <c r="J10" s="524" t="n"/>
      <c r="K10" s="524" t="n"/>
      <c r="L10" s="524" t="n"/>
      <c r="M10" s="524" t="n"/>
      <c r="N10" s="524" t="n"/>
      <c r="O10" s="524" t="n"/>
      <c r="P10" s="524" t="n"/>
      <c r="Q10" s="524" t="n"/>
      <c r="R10" s="524" t="n"/>
      <c r="S10" s="524" t="n"/>
      <c r="T10" s="524" t="n"/>
      <c r="U10" s="524" t="n"/>
      <c r="V10" s="524" t="n"/>
      <c r="W10" s="524" t="n"/>
      <c r="X10" s="524" t="n"/>
      <c r="Y10" s="524" t="n"/>
      <c r="Z10" s="524" t="n"/>
      <c r="AA10" s="524" t="n"/>
      <c r="AB10" s="524" t="n"/>
      <c r="AC10" s="524" t="n"/>
      <c r="AD10" s="524" t="n"/>
      <c r="AE10" s="524" t="n"/>
      <c r="AF10" s="524" t="n"/>
      <c r="AG10" s="524" t="n"/>
      <c r="AH10" s="524" t="n"/>
      <c r="AI10" s="524" t="n"/>
      <c r="AJ10" s="524" t="n"/>
      <c r="AK10" s="524" t="n"/>
      <c r="AL10" s="524" t="n"/>
      <c r="AM10" s="524" t="n"/>
      <c r="AN10" s="524" t="n"/>
      <c r="AO10" s="524" t="n"/>
      <c r="AP10" s="524" t="n"/>
      <c r="AQ10" s="524" t="n"/>
      <c r="AR10" s="524" t="n"/>
      <c r="AS10" s="524" t="n"/>
      <c r="AT10" s="524" t="n"/>
      <c r="AU10" s="524" t="n"/>
      <c r="AV10" s="524" t="n"/>
      <c r="AW10" s="524" t="n"/>
      <c r="AX10" s="524" t="n"/>
      <c r="AY10" s="524" t="n"/>
      <c r="AZ10" s="524" t="n"/>
      <c r="BA10" s="524" t="n"/>
      <c r="BB10" s="524" t="n"/>
      <c r="BC10" s="524" t="n"/>
      <c r="BD10" s="524" t="n"/>
      <c r="BE10" s="524" t="n"/>
      <c r="BF10" s="524" t="n"/>
      <c r="BG10" s="524" t="n"/>
      <c r="BH10" s="524" t="n"/>
      <c r="BI10" s="528">
        <f>SUM(B10:BH10)</f>
        <v/>
      </c>
    </row>
    <row r="11" ht="15" customHeight="1" s="290">
      <c r="A11" s="515" t="inlineStr">
        <is>
          <t>Sáb</t>
        </is>
      </c>
      <c r="B11" s="524" t="n"/>
      <c r="C11" s="524" t="n"/>
      <c r="D11" s="524" t="n"/>
      <c r="E11" s="524" t="n"/>
      <c r="F11" s="533" t="n">
        <v>7</v>
      </c>
      <c r="G11" s="524" t="n"/>
      <c r="H11" s="524" t="n"/>
      <c r="I11" s="524" t="n"/>
      <c r="J11" s="524" t="n"/>
      <c r="K11" s="524" t="n"/>
      <c r="L11" s="524" t="n"/>
      <c r="M11" s="524" t="n"/>
      <c r="N11" s="524" t="n"/>
      <c r="O11" s="524" t="n"/>
      <c r="P11" s="524" t="n"/>
      <c r="Q11" s="524" t="n"/>
      <c r="R11" s="524" t="n"/>
      <c r="S11" s="524" t="n"/>
      <c r="T11" s="524" t="n"/>
      <c r="U11" s="524" t="n"/>
      <c r="V11" s="524" t="n"/>
      <c r="W11" s="524" t="n"/>
      <c r="X11" s="524" t="n"/>
      <c r="Y11" s="524" t="n"/>
      <c r="Z11" s="524" t="n"/>
      <c r="AA11" s="524" t="n"/>
      <c r="AB11" s="524" t="n"/>
      <c r="AC11" s="524" t="n"/>
      <c r="AD11" s="524" t="n"/>
      <c r="AE11" s="524" t="n"/>
      <c r="AF11" s="524" t="n"/>
      <c r="AG11" s="524" t="n"/>
      <c r="AH11" s="524" t="n"/>
      <c r="AI11" s="524" t="n"/>
      <c r="AJ11" s="524" t="n"/>
      <c r="AK11" s="524" t="n"/>
      <c r="AL11" s="524" t="n"/>
      <c r="AM11" s="524" t="n"/>
      <c r="AN11" s="524" t="n"/>
      <c r="AO11" s="524" t="n"/>
      <c r="AP11" s="524" t="n"/>
      <c r="AQ11" s="524" t="n"/>
      <c r="AR11" s="524" t="n"/>
      <c r="AS11" s="524" t="n"/>
      <c r="AT11" s="524" t="n"/>
      <c r="AU11" s="524" t="n"/>
      <c r="AV11" s="524" t="n"/>
      <c r="AW11" s="524" t="n"/>
      <c r="AX11" s="524" t="n"/>
      <c r="AY11" s="524" t="n"/>
      <c r="AZ11" s="524" t="n"/>
      <c r="BA11" s="524" t="n"/>
      <c r="BB11" s="524" t="n"/>
      <c r="BC11" s="524" t="n"/>
      <c r="BD11" s="524" t="n"/>
      <c r="BE11" s="524" t="n"/>
      <c r="BF11" s="524" t="n"/>
      <c r="BG11" s="524" t="n"/>
      <c r="BH11" s="524" t="n"/>
      <c r="BI11" s="528">
        <f>SUM(B11:BH11)</f>
        <v/>
      </c>
    </row>
    <row r="12" ht="15" customHeight="1" s="290">
      <c r="A12" s="515" t="inlineStr">
        <is>
          <t>Dom</t>
        </is>
      </c>
      <c r="B12" s="524" t="n"/>
      <c r="C12" s="524" t="n"/>
      <c r="D12" s="524" t="n"/>
      <c r="E12" s="524" t="n"/>
      <c r="F12" s="524" t="n"/>
      <c r="G12" s="524" t="n"/>
      <c r="H12" s="524" t="n"/>
      <c r="I12" s="524" t="n"/>
      <c r="J12" s="524" t="n"/>
      <c r="K12" s="524" t="n"/>
      <c r="L12" s="524" t="n"/>
      <c r="M12" s="524" t="n"/>
      <c r="N12" s="524" t="n"/>
      <c r="O12" s="524" t="n"/>
      <c r="P12" s="524" t="n"/>
      <c r="Q12" s="524" t="n"/>
      <c r="R12" s="524" t="n"/>
      <c r="S12" s="524" t="n"/>
      <c r="T12" s="524" t="n"/>
      <c r="U12" s="524" t="n"/>
      <c r="V12" s="524" t="n"/>
      <c r="W12" s="524" t="n"/>
      <c r="X12" s="524" t="n"/>
      <c r="Y12" s="524" t="n"/>
      <c r="Z12" s="524" t="n"/>
      <c r="AA12" s="524" t="n"/>
      <c r="AB12" s="524" t="n"/>
      <c r="AC12" s="524" t="n"/>
      <c r="AD12" s="524" t="n"/>
      <c r="AE12" s="524" t="n"/>
      <c r="AF12" s="524" t="n"/>
      <c r="AG12" s="524" t="n"/>
      <c r="AH12" s="524" t="n"/>
      <c r="AI12" s="524" t="n"/>
      <c r="AJ12" s="524" t="n"/>
      <c r="AK12" s="524" t="n"/>
      <c r="AL12" s="524" t="n"/>
      <c r="AM12" s="524" t="n"/>
      <c r="AN12" s="524" t="n"/>
      <c r="AO12" s="524" t="n"/>
      <c r="AP12" s="524" t="n"/>
      <c r="AQ12" s="524" t="n"/>
      <c r="AR12" s="524" t="n"/>
      <c r="AS12" s="524" t="n"/>
      <c r="AT12" s="524" t="n"/>
      <c r="AU12" s="524" t="n"/>
      <c r="AV12" s="524" t="n"/>
      <c r="AW12" s="524" t="n"/>
      <c r="AX12" s="524" t="n"/>
      <c r="AY12" s="524" t="n"/>
      <c r="AZ12" s="524" t="n"/>
      <c r="BA12" s="524" t="n"/>
      <c r="BB12" s="524" t="n"/>
      <c r="BC12" s="524" t="n"/>
      <c r="BD12" s="524" t="n"/>
      <c r="BE12" s="524" t="n"/>
      <c r="BF12" s="524" t="n"/>
      <c r="BG12" s="524" t="n"/>
      <c r="BH12" s="524" t="n"/>
      <c r="BI12" s="528">
        <f>SUM(B12:BH12)</f>
        <v/>
      </c>
    </row>
    <row r="13" ht="15" customHeight="1" s="290">
      <c r="A13" s="523" t="inlineStr">
        <is>
          <t>TOTAL</t>
        </is>
      </c>
      <c r="B13" s="528">
        <f>SUM(B6:B12)</f>
        <v/>
      </c>
      <c r="C13" s="528">
        <f>SUM(C6:C12)</f>
        <v/>
      </c>
      <c r="D13" s="528">
        <f>SUM(D6:D12)</f>
        <v/>
      </c>
      <c r="E13" s="528">
        <f>SUM(E6:E12)</f>
        <v/>
      </c>
      <c r="F13" s="528">
        <f>SUM(F6:F12)</f>
        <v/>
      </c>
      <c r="G13" s="528">
        <f>SUM(G6:G12)</f>
        <v/>
      </c>
      <c r="H13" s="528">
        <f>SUM(H6:H12)</f>
        <v/>
      </c>
      <c r="I13" s="528">
        <f>SUM(I6:I12)</f>
        <v/>
      </c>
      <c r="J13" s="528">
        <f>SUM(J6:J12)</f>
        <v/>
      </c>
      <c r="K13" s="528">
        <f>SUM(K6:K12)</f>
        <v/>
      </c>
      <c r="L13" s="528">
        <f>SUM(L6:L12)</f>
        <v/>
      </c>
      <c r="M13" s="528">
        <f>SUM(M6:M12)</f>
        <v/>
      </c>
      <c r="N13" s="528">
        <f>SUM(N6:N12)</f>
        <v/>
      </c>
      <c r="O13" s="528">
        <f>SUM(O6:O12)</f>
        <v/>
      </c>
      <c r="P13" s="528">
        <f>SUM(P6:P12)</f>
        <v/>
      </c>
      <c r="Q13" s="528">
        <f>SUM(Q6:Q12)</f>
        <v/>
      </c>
      <c r="R13" s="528">
        <f>SUM(R6:R12)</f>
        <v/>
      </c>
      <c r="S13" s="528">
        <f>SUM(S6:S12)</f>
        <v/>
      </c>
      <c r="T13" s="528">
        <f>SUM(T6:T12)</f>
        <v/>
      </c>
      <c r="U13" s="528">
        <f>SUM(U6:U12)</f>
        <v/>
      </c>
      <c r="V13" s="528">
        <f>SUM(V6:V12)</f>
        <v/>
      </c>
      <c r="W13" s="528">
        <f>SUM(W6:W12)</f>
        <v/>
      </c>
      <c r="X13" s="528">
        <f>SUM(X6:X12)</f>
        <v/>
      </c>
      <c r="Y13" s="528">
        <f>SUM(Y6:Y12)</f>
        <v/>
      </c>
      <c r="Z13" s="528">
        <f>SUM(Z6:Z12)</f>
        <v/>
      </c>
      <c r="AA13" s="528">
        <f>SUM(AA6:AA12)</f>
        <v/>
      </c>
      <c r="AB13" s="528">
        <f>SUM(AB6:AB12)</f>
        <v/>
      </c>
      <c r="AC13" s="528">
        <f>SUM(AC6:AC12)</f>
        <v/>
      </c>
      <c r="AD13" s="528">
        <f>SUM(AD6:AD12)</f>
        <v/>
      </c>
      <c r="AE13" s="528">
        <f>SUM(AE6:AE12)</f>
        <v/>
      </c>
      <c r="AF13" s="528">
        <f>SUM(AF6:AF12)</f>
        <v/>
      </c>
      <c r="AG13" s="528">
        <f>SUM(AG6:AG12)</f>
        <v/>
      </c>
      <c r="AH13" s="528">
        <f>SUM(AH6:AH12)</f>
        <v/>
      </c>
      <c r="AI13" s="528">
        <f>SUM(AI6:AI12)</f>
        <v/>
      </c>
      <c r="AJ13" s="528">
        <f>SUM(AJ6:AJ12)</f>
        <v/>
      </c>
      <c r="AK13" s="528">
        <f>SUM(AK6:AK12)</f>
        <v/>
      </c>
      <c r="AL13" s="528">
        <f>SUM(AL6:AL12)</f>
        <v/>
      </c>
      <c r="AM13" s="528">
        <f>SUM(AM6:AM12)</f>
        <v/>
      </c>
      <c r="AN13" s="528">
        <f>SUM(AN6:AN12)</f>
        <v/>
      </c>
      <c r="AO13" s="528">
        <f>SUM(AO6:AO12)</f>
        <v/>
      </c>
      <c r="AP13" s="528">
        <f>SUM(AP6:AP12)</f>
        <v/>
      </c>
      <c r="AQ13" s="528">
        <f>SUM(AQ6:AQ12)</f>
        <v/>
      </c>
      <c r="AR13" s="528">
        <f>SUM(AR6:AR12)</f>
        <v/>
      </c>
      <c r="AS13" s="528">
        <f>SUM(AS6:AS12)</f>
        <v/>
      </c>
      <c r="AT13" s="528">
        <f>SUM(AT6:AT12)</f>
        <v/>
      </c>
      <c r="AU13" s="528">
        <f>SUM(AU6:AU12)</f>
        <v/>
      </c>
      <c r="AV13" s="528">
        <f>SUM(AV6:AV12)</f>
        <v/>
      </c>
      <c r="AW13" s="528">
        <f>SUM(AW6:AW12)</f>
        <v/>
      </c>
      <c r="AX13" s="528">
        <f>SUM(AX6:AX12)</f>
        <v/>
      </c>
      <c r="AY13" s="528">
        <f>SUM(AY6:AY12)</f>
        <v/>
      </c>
      <c r="AZ13" s="528">
        <f>SUM(AZ6:AZ12)</f>
        <v/>
      </c>
      <c r="BA13" s="528">
        <f>SUM(BA6:BA12)</f>
        <v/>
      </c>
      <c r="BB13" s="528">
        <f>SUM(BB6:BB12)</f>
        <v/>
      </c>
      <c r="BC13" s="528">
        <f>SUM(BC6:BC12)</f>
        <v/>
      </c>
      <c r="BD13" s="528">
        <f>SUM(BD6:BD12)</f>
        <v/>
      </c>
      <c r="BE13" s="528">
        <f>SUM(BE6:BE12)</f>
        <v/>
      </c>
      <c r="BF13" s="528">
        <f>SUM(BF6:BF12)</f>
        <v/>
      </c>
      <c r="BG13" s="528">
        <f>SUM(BG6:BG12)</f>
        <v/>
      </c>
      <c r="BH13" s="528">
        <f>SUM(BH6:BH12)</f>
        <v/>
      </c>
      <c r="BI13" s="528">
        <f>SUM(BI6:BI12)</f>
        <v/>
      </c>
    </row>
    <row r="14" ht="15" customHeight="1" s="290">
      <c r="A14" s="522" t="inlineStr">
        <is>
          <t>João Carlos — LIGAÇÕES (un/dia) | Total: 166 lig</t>
        </is>
      </c>
      <c r="B14" s="303" t="n"/>
      <c r="C14" s="303" t="n"/>
      <c r="D14" s="303" t="n"/>
      <c r="E14" s="303" t="n"/>
      <c r="F14" s="303" t="n"/>
      <c r="G14" s="303" t="n"/>
      <c r="H14" s="303" t="n"/>
      <c r="I14" s="303" t="n"/>
      <c r="J14" s="303" t="n"/>
      <c r="K14" s="303" t="n"/>
      <c r="L14" s="303" t="n"/>
      <c r="M14" s="303" t="n"/>
      <c r="N14" s="303" t="n"/>
      <c r="O14" s="303" t="n"/>
      <c r="P14" s="303" t="n"/>
      <c r="Q14" s="303" t="n"/>
      <c r="R14" s="303" t="n"/>
      <c r="S14" s="303" t="n"/>
      <c r="T14" s="303" t="n"/>
      <c r="U14" s="303" t="n"/>
      <c r="V14" s="303" t="n"/>
      <c r="W14" s="303" t="n"/>
      <c r="X14" s="303" t="n"/>
      <c r="Y14" s="303" t="n"/>
      <c r="Z14" s="303" t="n"/>
      <c r="AA14" s="303" t="n"/>
      <c r="AB14" s="303" t="n"/>
      <c r="AC14" s="303" t="n"/>
      <c r="AD14" s="303" t="n"/>
      <c r="AE14" s="303" t="n"/>
      <c r="AF14" s="303" t="n"/>
      <c r="AG14" s="303" t="n"/>
      <c r="AH14" s="303" t="n"/>
      <c r="AI14" s="303" t="n"/>
      <c r="AJ14" s="303" t="n"/>
      <c r="AK14" s="303" t="n"/>
      <c r="AL14" s="303" t="n"/>
      <c r="AM14" s="303" t="n"/>
      <c r="AN14" s="303" t="n"/>
      <c r="AO14" s="303" t="n"/>
      <c r="AP14" s="303" t="n"/>
      <c r="AQ14" s="303" t="n"/>
      <c r="AR14" s="303" t="n"/>
      <c r="AS14" s="303" t="n"/>
      <c r="AT14" s="303" t="n"/>
      <c r="AU14" s="303" t="n"/>
      <c r="AV14" s="303" t="n"/>
      <c r="AW14" s="303" t="n"/>
      <c r="AX14" s="303" t="n"/>
      <c r="AY14" s="303" t="n"/>
      <c r="AZ14" s="303" t="n"/>
      <c r="BA14" s="303" t="n"/>
      <c r="BB14" s="303" t="n"/>
      <c r="BC14" s="303" t="n"/>
      <c r="BD14" s="303" t="n"/>
      <c r="BE14" s="303" t="n"/>
      <c r="BF14" s="303" t="n"/>
      <c r="BG14" s="303" t="n"/>
      <c r="BH14" s="303" t="n"/>
      <c r="BI14" s="303" t="n"/>
    </row>
    <row r="15" ht="15" customHeight="1" s="290">
      <c r="A15" s="305" t="n"/>
      <c r="B15" s="305" t="inlineStr">
        <is>
          <t>S1</t>
        </is>
      </c>
      <c r="C15" s="305" t="inlineStr">
        <is>
          <t>S2</t>
        </is>
      </c>
      <c r="D15" s="305" t="inlineStr">
        <is>
          <t>S3</t>
        </is>
      </c>
      <c r="E15" s="305" t="inlineStr">
        <is>
          <t>S4</t>
        </is>
      </c>
      <c r="F15" s="305" t="inlineStr">
        <is>
          <t>S5</t>
        </is>
      </c>
      <c r="G15" s="305" t="inlineStr">
        <is>
          <t>S6</t>
        </is>
      </c>
      <c r="H15" s="305" t="inlineStr">
        <is>
          <t>S7</t>
        </is>
      </c>
      <c r="I15" s="305" t="inlineStr">
        <is>
          <t>S8</t>
        </is>
      </c>
      <c r="J15" s="305" t="inlineStr">
        <is>
          <t>S9</t>
        </is>
      </c>
      <c r="K15" s="305" t="inlineStr">
        <is>
          <t>S10</t>
        </is>
      </c>
      <c r="L15" s="305" t="inlineStr">
        <is>
          <t>S11</t>
        </is>
      </c>
      <c r="M15" s="305" t="inlineStr">
        <is>
          <t>S12</t>
        </is>
      </c>
      <c r="N15" s="305" t="inlineStr">
        <is>
          <t>S13</t>
        </is>
      </c>
      <c r="O15" s="305" t="inlineStr">
        <is>
          <t>S14</t>
        </is>
      </c>
      <c r="P15" s="305" t="inlineStr">
        <is>
          <t>S15</t>
        </is>
      </c>
      <c r="Q15" s="305" t="inlineStr">
        <is>
          <t>S16</t>
        </is>
      </c>
      <c r="R15" s="305" t="inlineStr">
        <is>
          <t>S17</t>
        </is>
      </c>
      <c r="S15" s="305" t="inlineStr">
        <is>
          <t>S18</t>
        </is>
      </c>
      <c r="T15" s="305" t="inlineStr">
        <is>
          <t>S19</t>
        </is>
      </c>
      <c r="U15" s="305" t="inlineStr">
        <is>
          <t>S20</t>
        </is>
      </c>
      <c r="V15" s="305" t="inlineStr">
        <is>
          <t>S21</t>
        </is>
      </c>
      <c r="W15" s="305" t="inlineStr">
        <is>
          <t>S22</t>
        </is>
      </c>
      <c r="X15" s="305" t="inlineStr">
        <is>
          <t>S23</t>
        </is>
      </c>
      <c r="Y15" s="305" t="inlineStr">
        <is>
          <t>S24</t>
        </is>
      </c>
      <c r="Z15" s="305" t="inlineStr">
        <is>
          <t>S25</t>
        </is>
      </c>
      <c r="AA15" s="305" t="inlineStr">
        <is>
          <t>S26</t>
        </is>
      </c>
      <c r="AB15" s="305" t="inlineStr">
        <is>
          <t>S27</t>
        </is>
      </c>
      <c r="AC15" s="305" t="inlineStr">
        <is>
          <t>S28</t>
        </is>
      </c>
      <c r="AD15" s="305" t="inlineStr">
        <is>
          <t>S29</t>
        </is>
      </c>
      <c r="AE15" s="305" t="inlineStr">
        <is>
          <t>S30</t>
        </is>
      </c>
      <c r="AF15" s="305" t="inlineStr">
        <is>
          <t>S31</t>
        </is>
      </c>
      <c r="AG15" s="305" t="inlineStr">
        <is>
          <t>S32</t>
        </is>
      </c>
      <c r="AH15" s="305" t="inlineStr">
        <is>
          <t>S33</t>
        </is>
      </c>
      <c r="AI15" s="305" t="inlineStr">
        <is>
          <t>S34</t>
        </is>
      </c>
      <c r="AJ15" s="305" t="inlineStr">
        <is>
          <t>S35</t>
        </is>
      </c>
      <c r="AK15" s="305" t="inlineStr">
        <is>
          <t>S36</t>
        </is>
      </c>
      <c r="AL15" s="305" t="inlineStr">
        <is>
          <t>S37</t>
        </is>
      </c>
      <c r="AM15" s="305" t="inlineStr">
        <is>
          <t>S38</t>
        </is>
      </c>
      <c r="AN15" s="305" t="inlineStr">
        <is>
          <t>S39</t>
        </is>
      </c>
      <c r="AO15" s="305" t="inlineStr">
        <is>
          <t>S40</t>
        </is>
      </c>
      <c r="AP15" s="305" t="inlineStr">
        <is>
          <t>S41</t>
        </is>
      </c>
      <c r="AQ15" s="305" t="inlineStr">
        <is>
          <t>S42</t>
        </is>
      </c>
      <c r="AR15" s="305" t="inlineStr">
        <is>
          <t>S43</t>
        </is>
      </c>
      <c r="AS15" s="305" t="inlineStr">
        <is>
          <t>S44</t>
        </is>
      </c>
      <c r="AT15" s="305" t="inlineStr">
        <is>
          <t>S45</t>
        </is>
      </c>
      <c r="AU15" s="305" t="inlineStr">
        <is>
          <t>S46</t>
        </is>
      </c>
      <c r="AV15" s="305" t="inlineStr">
        <is>
          <t>S47</t>
        </is>
      </c>
      <c r="AW15" s="305" t="inlineStr">
        <is>
          <t>S48</t>
        </is>
      </c>
      <c r="AX15" s="305" t="inlineStr">
        <is>
          <t>S49</t>
        </is>
      </c>
      <c r="AY15" s="305" t="inlineStr">
        <is>
          <t>S50</t>
        </is>
      </c>
      <c r="AZ15" s="305" t="inlineStr">
        <is>
          <t>S51</t>
        </is>
      </c>
      <c r="BA15" s="305" t="inlineStr">
        <is>
          <t>S52</t>
        </is>
      </c>
      <c r="BB15" s="305" t="inlineStr">
        <is>
          <t>S53</t>
        </is>
      </c>
      <c r="BC15" s="305" t="inlineStr">
        <is>
          <t>S54</t>
        </is>
      </c>
      <c r="BD15" s="305" t="inlineStr">
        <is>
          <t>S55</t>
        </is>
      </c>
      <c r="BE15" s="305" t="inlineStr">
        <is>
          <t>S56</t>
        </is>
      </c>
      <c r="BF15" s="305" t="inlineStr">
        <is>
          <t>S57</t>
        </is>
      </c>
      <c r="BG15" s="305" t="inlineStr">
        <is>
          <t>S58</t>
        </is>
      </c>
      <c r="BH15" s="305" t="inlineStr">
        <is>
          <t>S59</t>
        </is>
      </c>
      <c r="BI15" s="523" t="inlineStr">
        <is>
          <t>TOTAL</t>
        </is>
      </c>
    </row>
    <row r="16" ht="15" customHeight="1" s="290">
      <c r="A16" s="515" t="inlineStr">
        <is>
          <t>Seg</t>
        </is>
      </c>
      <c r="B16" s="524" t="n"/>
      <c r="C16" s="524" t="n"/>
      <c r="D16" s="524" t="n"/>
      <c r="E16" s="524" t="n"/>
      <c r="F16" s="524" t="n"/>
      <c r="G16" s="524" t="n"/>
      <c r="H16" s="524" t="n"/>
      <c r="I16" s="534" t="n">
        <v>4</v>
      </c>
      <c r="J16" s="534" t="n">
        <v>2</v>
      </c>
      <c r="K16" s="524" t="n"/>
      <c r="L16" s="524" t="n"/>
      <c r="M16" s="524" t="n"/>
      <c r="N16" s="524" t="n"/>
      <c r="O16" s="524" t="n"/>
      <c r="P16" s="524" t="n"/>
      <c r="Q16" s="524" t="n"/>
      <c r="R16" s="524" t="n"/>
      <c r="S16" s="524" t="n"/>
      <c r="T16" s="524" t="n"/>
      <c r="U16" s="524" t="n"/>
      <c r="V16" s="524" t="n"/>
      <c r="W16" s="524" t="n"/>
      <c r="X16" s="524" t="n"/>
      <c r="Y16" s="524" t="n"/>
      <c r="Z16" s="524" t="n"/>
      <c r="AA16" s="524" t="n"/>
      <c r="AB16" s="524" t="n"/>
      <c r="AC16" s="524" t="n"/>
      <c r="AD16" s="524" t="n"/>
      <c r="AE16" s="524" t="n"/>
      <c r="AF16" s="524" t="n"/>
      <c r="AG16" s="524" t="n"/>
      <c r="AH16" s="524" t="n"/>
      <c r="AI16" s="524" t="n"/>
      <c r="AJ16" s="524" t="n"/>
      <c r="AK16" s="524" t="n"/>
      <c r="AL16" s="524" t="n"/>
      <c r="AM16" s="524" t="n"/>
      <c r="AN16" s="524" t="n"/>
      <c r="AO16" s="524" t="n"/>
      <c r="AP16" s="524" t="n"/>
      <c r="AQ16" s="524" t="n"/>
      <c r="AR16" s="524" t="n"/>
      <c r="AS16" s="524" t="n"/>
      <c r="AT16" s="524" t="n"/>
      <c r="AU16" s="524" t="n"/>
      <c r="AV16" s="524" t="n"/>
      <c r="AW16" s="524" t="n"/>
      <c r="AX16" s="524" t="n"/>
      <c r="AY16" s="524" t="n"/>
      <c r="AZ16" s="524" t="n"/>
      <c r="BA16" s="524" t="n"/>
      <c r="BB16" s="524" t="n"/>
      <c r="BC16" s="524" t="n"/>
      <c r="BD16" s="524" t="n"/>
      <c r="BE16" s="524" t="n"/>
      <c r="BF16" s="524" t="n"/>
      <c r="BG16" s="524" t="n"/>
      <c r="BH16" s="524" t="n"/>
      <c r="BI16" s="528">
        <f>SUM(B16:BH16)</f>
        <v/>
      </c>
    </row>
    <row r="17" ht="15" customHeight="1" s="290">
      <c r="A17" s="515" t="inlineStr">
        <is>
          <t>Ter</t>
        </is>
      </c>
      <c r="B17" s="524" t="n"/>
      <c r="C17" s="524" t="n"/>
      <c r="D17" s="524" t="n"/>
      <c r="E17" s="524" t="n"/>
      <c r="F17" s="533" t="n">
        <v>7</v>
      </c>
      <c r="G17" s="524" t="n"/>
      <c r="H17" s="524" t="n"/>
      <c r="I17" s="533" t="n">
        <v>7</v>
      </c>
      <c r="J17" s="524" t="n"/>
      <c r="K17" s="524" t="n"/>
      <c r="L17" s="524" t="n"/>
      <c r="M17" s="524" t="n"/>
      <c r="N17" s="524" t="n"/>
      <c r="O17" s="524" t="n"/>
      <c r="P17" s="524" t="n"/>
      <c r="Q17" s="524" t="n"/>
      <c r="R17" s="524" t="n"/>
      <c r="S17" s="524" t="n"/>
      <c r="T17" s="524" t="n"/>
      <c r="U17" s="524" t="n"/>
      <c r="V17" s="524" t="n"/>
      <c r="W17" s="524" t="n"/>
      <c r="X17" s="524" t="n"/>
      <c r="Y17" s="524" t="n"/>
      <c r="Z17" s="524" t="n"/>
      <c r="AA17" s="524" t="n"/>
      <c r="AB17" s="524" t="n"/>
      <c r="AC17" s="524" t="n"/>
      <c r="AD17" s="524" t="n"/>
      <c r="AE17" s="524" t="n"/>
      <c r="AF17" s="524" t="n"/>
      <c r="AG17" s="524" t="n"/>
      <c r="AH17" s="524" t="n"/>
      <c r="AI17" s="524" t="n"/>
      <c r="AJ17" s="524" t="n"/>
      <c r="AK17" s="524" t="n"/>
      <c r="AL17" s="524" t="n"/>
      <c r="AM17" s="524" t="n"/>
      <c r="AN17" s="524" t="n"/>
      <c r="AO17" s="524" t="n"/>
      <c r="AP17" s="524" t="n"/>
      <c r="AQ17" s="524" t="n"/>
      <c r="AR17" s="524" t="n"/>
      <c r="AS17" s="524" t="n"/>
      <c r="AT17" s="524" t="n"/>
      <c r="AU17" s="524" t="n"/>
      <c r="AV17" s="524" t="n"/>
      <c r="AW17" s="524" t="n"/>
      <c r="AX17" s="524" t="n"/>
      <c r="AY17" s="524" t="n"/>
      <c r="AZ17" s="524" t="n"/>
      <c r="BA17" s="524" t="n"/>
      <c r="BB17" s="524" t="n"/>
      <c r="BC17" s="524" t="n"/>
      <c r="BD17" s="524" t="n"/>
      <c r="BE17" s="524" t="n"/>
      <c r="BF17" s="524" t="n"/>
      <c r="BG17" s="524" t="n"/>
      <c r="BH17" s="524" t="n"/>
      <c r="BI17" s="528">
        <f>SUM(B17:BH17)</f>
        <v/>
      </c>
    </row>
    <row r="18" ht="15" customHeight="1" s="290">
      <c r="A18" s="515" t="inlineStr">
        <is>
          <t>Qua</t>
        </is>
      </c>
      <c r="B18" s="524" t="n"/>
      <c r="C18" s="524" t="n"/>
      <c r="D18" s="524" t="n"/>
      <c r="E18" s="524" t="n"/>
      <c r="F18" s="531" t="n">
        <v>15</v>
      </c>
      <c r="G18" s="535" t="n">
        <v>23</v>
      </c>
      <c r="H18" s="531" t="n">
        <v>14</v>
      </c>
      <c r="I18" s="533" t="n">
        <v>6</v>
      </c>
      <c r="J18" s="524" t="n"/>
      <c r="K18" s="535" t="n">
        <v>21</v>
      </c>
      <c r="L18" s="524" t="n"/>
      <c r="M18" s="524" t="n"/>
      <c r="N18" s="524" t="n"/>
      <c r="O18" s="524" t="n"/>
      <c r="P18" s="524" t="n"/>
      <c r="Q18" s="524" t="n"/>
      <c r="R18" s="524" t="n"/>
      <c r="S18" s="524" t="n"/>
      <c r="T18" s="524" t="n"/>
      <c r="U18" s="524" t="n"/>
      <c r="V18" s="524" t="n"/>
      <c r="W18" s="524" t="n"/>
      <c r="X18" s="524" t="n"/>
      <c r="Y18" s="524" t="n"/>
      <c r="Z18" s="524" t="n"/>
      <c r="AA18" s="524" t="n"/>
      <c r="AB18" s="524" t="n"/>
      <c r="AC18" s="524" t="n"/>
      <c r="AD18" s="524" t="n"/>
      <c r="AE18" s="524" t="n"/>
      <c r="AF18" s="524" t="n"/>
      <c r="AG18" s="524" t="n"/>
      <c r="AH18" s="524" t="n"/>
      <c r="AI18" s="524" t="n"/>
      <c r="AJ18" s="524" t="n"/>
      <c r="AK18" s="524" t="n"/>
      <c r="AL18" s="524" t="n"/>
      <c r="AM18" s="524" t="n"/>
      <c r="AN18" s="524" t="n"/>
      <c r="AO18" s="524" t="n"/>
      <c r="AP18" s="524" t="n"/>
      <c r="AQ18" s="524" t="n"/>
      <c r="AR18" s="524" t="n"/>
      <c r="AS18" s="524" t="n"/>
      <c r="AT18" s="524" t="n"/>
      <c r="AU18" s="524" t="n"/>
      <c r="AV18" s="524" t="n"/>
      <c r="AW18" s="524" t="n"/>
      <c r="AX18" s="524" t="n"/>
      <c r="AY18" s="524" t="n"/>
      <c r="AZ18" s="524" t="n"/>
      <c r="BA18" s="524" t="n"/>
      <c r="BB18" s="524" t="n"/>
      <c r="BC18" s="524" t="n"/>
      <c r="BD18" s="524" t="n"/>
      <c r="BE18" s="524" t="n"/>
      <c r="BF18" s="524" t="n"/>
      <c r="BG18" s="524" t="n"/>
      <c r="BH18" s="524" t="n"/>
      <c r="BI18" s="528">
        <f>SUM(B18:BH18)</f>
        <v/>
      </c>
    </row>
    <row r="19" ht="15" customHeight="1" s="290">
      <c r="A19" s="515" t="inlineStr">
        <is>
          <t>Qui</t>
        </is>
      </c>
      <c r="B19" s="524" t="n"/>
      <c r="C19" s="524" t="n"/>
      <c r="D19" s="524" t="n"/>
      <c r="E19" s="524" t="n"/>
      <c r="F19" s="524" t="n"/>
      <c r="G19" s="532" t="n">
        <v>12</v>
      </c>
      <c r="H19" s="531" t="n">
        <v>16</v>
      </c>
      <c r="I19" s="534" t="n">
        <v>4</v>
      </c>
      <c r="J19" s="524" t="n"/>
      <c r="K19" s="524" t="n"/>
      <c r="L19" s="532" t="n">
        <v>12</v>
      </c>
      <c r="M19" s="524" t="n"/>
      <c r="N19" s="524" t="n"/>
      <c r="O19" s="524" t="n"/>
      <c r="P19" s="524" t="n"/>
      <c r="Q19" s="524" t="n"/>
      <c r="R19" s="524" t="n"/>
      <c r="S19" s="524" t="n"/>
      <c r="T19" s="524" t="n"/>
      <c r="U19" s="524" t="n"/>
      <c r="V19" s="524" t="n"/>
      <c r="W19" s="524" t="n"/>
      <c r="X19" s="524" t="n"/>
      <c r="Y19" s="524" t="n"/>
      <c r="Z19" s="524" t="n"/>
      <c r="AA19" s="524" t="n"/>
      <c r="AB19" s="524" t="n"/>
      <c r="AC19" s="524" t="n"/>
      <c r="AD19" s="524" t="n"/>
      <c r="AE19" s="524" t="n"/>
      <c r="AF19" s="524" t="n"/>
      <c r="AG19" s="524" t="n"/>
      <c r="AH19" s="524" t="n"/>
      <c r="AI19" s="524" t="n"/>
      <c r="AJ19" s="524" t="n"/>
      <c r="AK19" s="524" t="n"/>
      <c r="AL19" s="524" t="n"/>
      <c r="AM19" s="524" t="n"/>
      <c r="AN19" s="524" t="n"/>
      <c r="AO19" s="524" t="n"/>
      <c r="AP19" s="524" t="n"/>
      <c r="AQ19" s="524" t="n"/>
      <c r="AR19" s="524" t="n"/>
      <c r="AS19" s="524" t="n"/>
      <c r="AT19" s="524" t="n"/>
      <c r="AU19" s="524" t="n"/>
      <c r="AV19" s="524" t="n"/>
      <c r="AW19" s="524" t="n"/>
      <c r="AX19" s="524" t="n"/>
      <c r="AY19" s="524" t="n"/>
      <c r="AZ19" s="524" t="n"/>
      <c r="BA19" s="524" t="n"/>
      <c r="BB19" s="524" t="n"/>
      <c r="BC19" s="524" t="n"/>
      <c r="BD19" s="524" t="n"/>
      <c r="BE19" s="524" t="n"/>
      <c r="BF19" s="524" t="n"/>
      <c r="BG19" s="524" t="n"/>
      <c r="BH19" s="524" t="n"/>
      <c r="BI19" s="528">
        <f>SUM(B19:BH19)</f>
        <v/>
      </c>
    </row>
    <row r="20" ht="15" customHeight="1" s="290">
      <c r="A20" s="515" t="inlineStr">
        <is>
          <t>Sex</t>
        </is>
      </c>
      <c r="B20" s="524" t="n"/>
      <c r="C20" s="524" t="n"/>
      <c r="D20" s="524" t="n"/>
      <c r="E20" s="524" t="n"/>
      <c r="F20" s="524" t="n"/>
      <c r="G20" s="524" t="n"/>
      <c r="H20" s="532" t="n">
        <v>13</v>
      </c>
      <c r="I20" s="524" t="n"/>
      <c r="J20" s="534" t="n">
        <v>1</v>
      </c>
      <c r="K20" s="524" t="n"/>
      <c r="L20" s="524" t="n"/>
      <c r="M20" s="524" t="n"/>
      <c r="N20" s="524" t="n"/>
      <c r="O20" s="524" t="n"/>
      <c r="P20" s="524" t="n"/>
      <c r="Q20" s="524" t="n"/>
      <c r="R20" s="524" t="n"/>
      <c r="S20" s="524" t="n"/>
      <c r="T20" s="524" t="n"/>
      <c r="U20" s="524" t="n"/>
      <c r="V20" s="524" t="n"/>
      <c r="W20" s="524" t="n"/>
      <c r="X20" s="524" t="n"/>
      <c r="Y20" s="524" t="n"/>
      <c r="Z20" s="524" t="n"/>
      <c r="AA20" s="524" t="n"/>
      <c r="AB20" s="524" t="n"/>
      <c r="AC20" s="524" t="n"/>
      <c r="AD20" s="524" t="n"/>
      <c r="AE20" s="524" t="n"/>
      <c r="AF20" s="524" t="n"/>
      <c r="AG20" s="524" t="n"/>
      <c r="AH20" s="524" t="n"/>
      <c r="AI20" s="524" t="n"/>
      <c r="AJ20" s="524" t="n"/>
      <c r="AK20" s="524" t="n"/>
      <c r="AL20" s="524" t="n"/>
      <c r="AM20" s="524" t="n"/>
      <c r="AN20" s="524" t="n"/>
      <c r="AO20" s="524" t="n"/>
      <c r="AP20" s="524" t="n"/>
      <c r="AQ20" s="524" t="n"/>
      <c r="AR20" s="524" t="n"/>
      <c r="AS20" s="524" t="n"/>
      <c r="AT20" s="524" t="n"/>
      <c r="AU20" s="524" t="n"/>
      <c r="AV20" s="524" t="n"/>
      <c r="AW20" s="524" t="n"/>
      <c r="AX20" s="524" t="n"/>
      <c r="AY20" s="524" t="n"/>
      <c r="AZ20" s="524" t="n"/>
      <c r="BA20" s="524" t="n"/>
      <c r="BB20" s="524" t="n"/>
      <c r="BC20" s="524" t="n"/>
      <c r="BD20" s="524" t="n"/>
      <c r="BE20" s="524" t="n"/>
      <c r="BF20" s="524" t="n"/>
      <c r="BG20" s="524" t="n"/>
      <c r="BH20" s="524" t="n"/>
      <c r="BI20" s="528">
        <f>SUM(B20:BH20)</f>
        <v/>
      </c>
    </row>
    <row r="21" ht="15" customHeight="1" s="290">
      <c r="A21" s="515" t="inlineStr">
        <is>
          <t>Sáb</t>
        </is>
      </c>
      <c r="B21" s="524" t="n"/>
      <c r="C21" s="524" t="n"/>
      <c r="D21" s="524" t="n"/>
      <c r="E21" s="524" t="n"/>
      <c r="F21" s="524" t="n"/>
      <c r="G21" s="524" t="n"/>
      <c r="H21" s="524" t="n"/>
      <c r="I21" s="533" t="n">
        <v>9</v>
      </c>
      <c r="J21" s="524" t="n"/>
      <c r="K21" s="524" t="n"/>
      <c r="L21" s="524" t="n"/>
      <c r="M21" s="524" t="n"/>
      <c r="N21" s="524" t="n"/>
      <c r="O21" s="524" t="n"/>
      <c r="P21" s="524" t="n"/>
      <c r="Q21" s="524" t="n"/>
      <c r="R21" s="524" t="n"/>
      <c r="S21" s="524" t="n"/>
      <c r="T21" s="524" t="n"/>
      <c r="U21" s="524" t="n"/>
      <c r="V21" s="524" t="n"/>
      <c r="W21" s="524" t="n"/>
      <c r="X21" s="524" t="n"/>
      <c r="Y21" s="524" t="n"/>
      <c r="Z21" s="524" t="n"/>
      <c r="AA21" s="524" t="n"/>
      <c r="AB21" s="524" t="n"/>
      <c r="AC21" s="524" t="n"/>
      <c r="AD21" s="524" t="n"/>
      <c r="AE21" s="524" t="n"/>
      <c r="AF21" s="524" t="n"/>
      <c r="AG21" s="524" t="n"/>
      <c r="AH21" s="524" t="n"/>
      <c r="AI21" s="524" t="n"/>
      <c r="AJ21" s="524" t="n"/>
      <c r="AK21" s="524" t="n"/>
      <c r="AL21" s="524" t="n"/>
      <c r="AM21" s="524" t="n"/>
      <c r="AN21" s="524" t="n"/>
      <c r="AO21" s="524" t="n"/>
      <c r="AP21" s="524" t="n"/>
      <c r="AQ21" s="524" t="n"/>
      <c r="AR21" s="524" t="n"/>
      <c r="AS21" s="524" t="n"/>
      <c r="AT21" s="524" t="n"/>
      <c r="AU21" s="524" t="n"/>
      <c r="AV21" s="524" t="n"/>
      <c r="AW21" s="524" t="n"/>
      <c r="AX21" s="524" t="n"/>
      <c r="AY21" s="524" t="n"/>
      <c r="AZ21" s="524" t="n"/>
      <c r="BA21" s="524" t="n"/>
      <c r="BB21" s="524" t="n"/>
      <c r="BC21" s="524" t="n"/>
      <c r="BD21" s="524" t="n"/>
      <c r="BE21" s="524" t="n"/>
      <c r="BF21" s="524" t="n"/>
      <c r="BG21" s="524" t="n"/>
      <c r="BH21" s="524" t="n"/>
      <c r="BI21" s="528">
        <f>SUM(B21:BH21)</f>
        <v/>
      </c>
    </row>
    <row r="22" ht="15" customHeight="1" s="290">
      <c r="A22" s="515" t="inlineStr">
        <is>
          <t>Dom</t>
        </is>
      </c>
      <c r="B22" s="524" t="n"/>
      <c r="C22" s="524" t="n"/>
      <c r="D22" s="524" t="n"/>
      <c r="E22" s="524" t="n"/>
      <c r="F22" s="524" t="n"/>
      <c r="G22" s="524" t="n"/>
      <c r="H22" s="524" t="n"/>
      <c r="I22" s="524" t="n"/>
      <c r="J22" s="524" t="n"/>
      <c r="K22" s="524" t="n"/>
      <c r="L22" s="524" t="n"/>
      <c r="M22" s="524" t="n"/>
      <c r="N22" s="524" t="n"/>
      <c r="O22" s="524" t="n"/>
      <c r="P22" s="524" t="n"/>
      <c r="Q22" s="524" t="n"/>
      <c r="R22" s="524" t="n"/>
      <c r="S22" s="524" t="n"/>
      <c r="T22" s="524" t="n"/>
      <c r="U22" s="524" t="n"/>
      <c r="V22" s="524" t="n"/>
      <c r="W22" s="524" t="n"/>
      <c r="X22" s="524" t="n"/>
      <c r="Y22" s="524" t="n"/>
      <c r="Z22" s="524" t="n"/>
      <c r="AA22" s="524" t="n"/>
      <c r="AB22" s="524" t="n"/>
      <c r="AC22" s="524" t="n"/>
      <c r="AD22" s="524" t="n"/>
      <c r="AE22" s="524" t="n"/>
      <c r="AF22" s="524" t="n"/>
      <c r="AG22" s="524" t="n"/>
      <c r="AH22" s="524" t="n"/>
      <c r="AI22" s="524" t="n"/>
      <c r="AJ22" s="524" t="n"/>
      <c r="AK22" s="524" t="n"/>
      <c r="AL22" s="524" t="n"/>
      <c r="AM22" s="524" t="n"/>
      <c r="AN22" s="524" t="n"/>
      <c r="AO22" s="524" t="n"/>
      <c r="AP22" s="524" t="n"/>
      <c r="AQ22" s="524" t="n"/>
      <c r="AR22" s="524" t="n"/>
      <c r="AS22" s="524" t="n"/>
      <c r="AT22" s="524" t="n"/>
      <c r="AU22" s="524" t="n"/>
      <c r="AV22" s="524" t="n"/>
      <c r="AW22" s="524" t="n"/>
      <c r="AX22" s="524" t="n"/>
      <c r="AY22" s="524" t="n"/>
      <c r="AZ22" s="524" t="n"/>
      <c r="BA22" s="524" t="n"/>
      <c r="BB22" s="524" t="n"/>
      <c r="BC22" s="524" t="n"/>
      <c r="BD22" s="524" t="n"/>
      <c r="BE22" s="524" t="n"/>
      <c r="BF22" s="524" t="n"/>
      <c r="BG22" s="524" t="n"/>
      <c r="BH22" s="524" t="n"/>
      <c r="BI22" s="528">
        <f>SUM(B22:BH22)</f>
        <v/>
      </c>
    </row>
    <row r="23" ht="15" customHeight="1" s="290">
      <c r="A23" s="523" t="inlineStr">
        <is>
          <t>TOTAL</t>
        </is>
      </c>
      <c r="B23" s="528">
        <f>SUM(B16:B22)</f>
        <v/>
      </c>
      <c r="C23" s="528">
        <f>SUM(C16:C22)</f>
        <v/>
      </c>
      <c r="D23" s="528">
        <f>SUM(D16:D22)</f>
        <v/>
      </c>
      <c r="E23" s="528">
        <f>SUM(E16:E22)</f>
        <v/>
      </c>
      <c r="F23" s="528">
        <f>SUM(F16:F22)</f>
        <v/>
      </c>
      <c r="G23" s="528">
        <f>SUM(G16:G22)</f>
        <v/>
      </c>
      <c r="H23" s="528">
        <f>SUM(H16:H22)</f>
        <v/>
      </c>
      <c r="I23" s="528">
        <f>SUM(I16:I22)</f>
        <v/>
      </c>
      <c r="J23" s="528">
        <f>SUM(J16:J22)</f>
        <v/>
      </c>
      <c r="K23" s="528">
        <f>SUM(K16:K22)</f>
        <v/>
      </c>
      <c r="L23" s="528">
        <f>SUM(L16:L22)</f>
        <v/>
      </c>
      <c r="M23" s="528">
        <f>SUM(M16:M22)</f>
        <v/>
      </c>
      <c r="N23" s="528">
        <f>SUM(N16:N22)</f>
        <v/>
      </c>
      <c r="O23" s="528">
        <f>SUM(O16:O22)</f>
        <v/>
      </c>
      <c r="P23" s="528">
        <f>SUM(P16:P22)</f>
        <v/>
      </c>
      <c r="Q23" s="528">
        <f>SUM(Q16:Q22)</f>
        <v/>
      </c>
      <c r="R23" s="528">
        <f>SUM(R16:R22)</f>
        <v/>
      </c>
      <c r="S23" s="528">
        <f>SUM(S16:S22)</f>
        <v/>
      </c>
      <c r="T23" s="528">
        <f>SUM(T16:T22)</f>
        <v/>
      </c>
      <c r="U23" s="528">
        <f>SUM(U16:U22)</f>
        <v/>
      </c>
      <c r="V23" s="528">
        <f>SUM(V16:V22)</f>
        <v/>
      </c>
      <c r="W23" s="528">
        <f>SUM(W16:W22)</f>
        <v/>
      </c>
      <c r="X23" s="528">
        <f>SUM(X16:X22)</f>
        <v/>
      </c>
      <c r="Y23" s="528">
        <f>SUM(Y16:Y22)</f>
        <v/>
      </c>
      <c r="Z23" s="528">
        <f>SUM(Z16:Z22)</f>
        <v/>
      </c>
      <c r="AA23" s="528">
        <f>SUM(AA16:AA22)</f>
        <v/>
      </c>
      <c r="AB23" s="528">
        <f>SUM(AB16:AB22)</f>
        <v/>
      </c>
      <c r="AC23" s="528">
        <f>SUM(AC16:AC22)</f>
        <v/>
      </c>
      <c r="AD23" s="528">
        <f>SUM(AD16:AD22)</f>
        <v/>
      </c>
      <c r="AE23" s="528">
        <f>SUM(AE16:AE22)</f>
        <v/>
      </c>
      <c r="AF23" s="528">
        <f>SUM(AF16:AF22)</f>
        <v/>
      </c>
      <c r="AG23" s="528">
        <f>SUM(AG16:AG22)</f>
        <v/>
      </c>
      <c r="AH23" s="528">
        <f>SUM(AH16:AH22)</f>
        <v/>
      </c>
      <c r="AI23" s="528">
        <f>SUM(AI16:AI22)</f>
        <v/>
      </c>
      <c r="AJ23" s="528">
        <f>SUM(AJ16:AJ22)</f>
        <v/>
      </c>
      <c r="AK23" s="528">
        <f>SUM(AK16:AK22)</f>
        <v/>
      </c>
      <c r="AL23" s="528">
        <f>SUM(AL16:AL22)</f>
        <v/>
      </c>
      <c r="AM23" s="528">
        <f>SUM(AM16:AM22)</f>
        <v/>
      </c>
      <c r="AN23" s="528">
        <f>SUM(AN16:AN22)</f>
        <v/>
      </c>
      <c r="AO23" s="528">
        <f>SUM(AO16:AO22)</f>
        <v/>
      </c>
      <c r="AP23" s="528">
        <f>SUM(AP16:AP22)</f>
        <v/>
      </c>
      <c r="AQ23" s="528">
        <f>SUM(AQ16:AQ22)</f>
        <v/>
      </c>
      <c r="AR23" s="528">
        <f>SUM(AR16:AR22)</f>
        <v/>
      </c>
      <c r="AS23" s="528">
        <f>SUM(AS16:AS22)</f>
        <v/>
      </c>
      <c r="AT23" s="528">
        <f>SUM(AT16:AT22)</f>
        <v/>
      </c>
      <c r="AU23" s="528">
        <f>SUM(AU16:AU22)</f>
        <v/>
      </c>
      <c r="AV23" s="528">
        <f>SUM(AV16:AV22)</f>
        <v/>
      </c>
      <c r="AW23" s="528">
        <f>SUM(AW16:AW22)</f>
        <v/>
      </c>
      <c r="AX23" s="528">
        <f>SUM(AX16:AX22)</f>
        <v/>
      </c>
      <c r="AY23" s="528">
        <f>SUM(AY16:AY22)</f>
        <v/>
      </c>
      <c r="AZ23" s="528">
        <f>SUM(AZ16:AZ22)</f>
        <v/>
      </c>
      <c r="BA23" s="528">
        <f>SUM(BA16:BA22)</f>
        <v/>
      </c>
      <c r="BB23" s="528">
        <f>SUM(BB16:BB22)</f>
        <v/>
      </c>
      <c r="BC23" s="528">
        <f>SUM(BC16:BC22)</f>
        <v/>
      </c>
      <c r="BD23" s="528">
        <f>SUM(BD16:BD22)</f>
        <v/>
      </c>
      <c r="BE23" s="528">
        <f>SUM(BE16:BE22)</f>
        <v/>
      </c>
      <c r="BF23" s="528">
        <f>SUM(BF16:BF22)</f>
        <v/>
      </c>
      <c r="BG23" s="528">
        <f>SUM(BG16:BG22)</f>
        <v/>
      </c>
      <c r="BH23" s="528">
        <f>SUM(BH16:BH22)</f>
        <v/>
      </c>
      <c r="BI23" s="528">
        <f>SUM(BI16:BI22)</f>
        <v/>
      </c>
    </row>
    <row r="24" ht="15" customHeight="1" s="290">
      <c r="A24" s="522" t="inlineStr">
        <is>
          <t>Vila Israel — LIGAÇÕES (un/dia) | Total: 105 lig</t>
        </is>
      </c>
      <c r="B24" s="303" t="n"/>
      <c r="C24" s="303" t="n"/>
      <c r="D24" s="303" t="n"/>
      <c r="E24" s="303" t="n"/>
      <c r="F24" s="303" t="n"/>
      <c r="G24" s="303" t="n"/>
      <c r="H24" s="303" t="n"/>
      <c r="I24" s="303" t="n"/>
      <c r="J24" s="303" t="n"/>
      <c r="K24" s="303" t="n"/>
      <c r="L24" s="303" t="n"/>
      <c r="M24" s="303" t="n"/>
      <c r="N24" s="303" t="n"/>
      <c r="O24" s="303" t="n"/>
      <c r="P24" s="303" t="n"/>
      <c r="Q24" s="303" t="n"/>
      <c r="R24" s="303" t="n"/>
      <c r="S24" s="303" t="n"/>
      <c r="T24" s="303" t="n"/>
      <c r="U24" s="303" t="n"/>
      <c r="V24" s="303" t="n"/>
      <c r="W24" s="303" t="n"/>
      <c r="X24" s="303" t="n"/>
      <c r="Y24" s="303" t="n"/>
      <c r="Z24" s="303" t="n"/>
      <c r="AA24" s="303" t="n"/>
      <c r="AB24" s="303" t="n"/>
      <c r="AC24" s="303" t="n"/>
      <c r="AD24" s="303" t="n"/>
      <c r="AE24" s="303" t="n"/>
      <c r="AF24" s="303" t="n"/>
      <c r="AG24" s="303" t="n"/>
      <c r="AH24" s="303" t="n"/>
      <c r="AI24" s="303" t="n"/>
      <c r="AJ24" s="303" t="n"/>
      <c r="AK24" s="303" t="n"/>
      <c r="AL24" s="303" t="n"/>
      <c r="AM24" s="303" t="n"/>
      <c r="AN24" s="303" t="n"/>
      <c r="AO24" s="303" t="n"/>
      <c r="AP24" s="303" t="n"/>
      <c r="AQ24" s="303" t="n"/>
      <c r="AR24" s="303" t="n"/>
      <c r="AS24" s="303" t="n"/>
      <c r="AT24" s="303" t="n"/>
      <c r="AU24" s="303" t="n"/>
      <c r="AV24" s="303" t="n"/>
      <c r="AW24" s="303" t="n"/>
      <c r="AX24" s="303" t="n"/>
      <c r="AY24" s="303" t="n"/>
      <c r="AZ24" s="303" t="n"/>
      <c r="BA24" s="303" t="n"/>
      <c r="BB24" s="303" t="n"/>
      <c r="BC24" s="303" t="n"/>
      <c r="BD24" s="303" t="n"/>
      <c r="BE24" s="303" t="n"/>
      <c r="BF24" s="303" t="n"/>
      <c r="BG24" s="303" t="n"/>
      <c r="BH24" s="303" t="n"/>
      <c r="BI24" s="303" t="n"/>
    </row>
    <row r="25" ht="15" customHeight="1" s="290">
      <c r="A25" s="305" t="n"/>
      <c r="B25" s="305" t="inlineStr">
        <is>
          <t>S1</t>
        </is>
      </c>
      <c r="C25" s="305" t="inlineStr">
        <is>
          <t>S2</t>
        </is>
      </c>
      <c r="D25" s="305" t="inlineStr">
        <is>
          <t>S3</t>
        </is>
      </c>
      <c r="E25" s="305" t="inlineStr">
        <is>
          <t>S4</t>
        </is>
      </c>
      <c r="F25" s="305" t="inlineStr">
        <is>
          <t>S5</t>
        </is>
      </c>
      <c r="G25" s="305" t="inlineStr">
        <is>
          <t>S6</t>
        </is>
      </c>
      <c r="H25" s="305" t="inlineStr">
        <is>
          <t>S7</t>
        </is>
      </c>
      <c r="I25" s="305" t="inlineStr">
        <is>
          <t>S8</t>
        </is>
      </c>
      <c r="J25" s="305" t="inlineStr">
        <is>
          <t>S9</t>
        </is>
      </c>
      <c r="K25" s="305" t="inlineStr">
        <is>
          <t>S10</t>
        </is>
      </c>
      <c r="L25" s="305" t="inlineStr">
        <is>
          <t>S11</t>
        </is>
      </c>
      <c r="M25" s="305" t="inlineStr">
        <is>
          <t>S12</t>
        </is>
      </c>
      <c r="N25" s="305" t="inlineStr">
        <is>
          <t>S13</t>
        </is>
      </c>
      <c r="O25" s="305" t="inlineStr">
        <is>
          <t>S14</t>
        </is>
      </c>
      <c r="P25" s="305" t="inlineStr">
        <is>
          <t>S15</t>
        </is>
      </c>
      <c r="Q25" s="305" t="inlineStr">
        <is>
          <t>S16</t>
        </is>
      </c>
      <c r="R25" s="305" t="inlineStr">
        <is>
          <t>S17</t>
        </is>
      </c>
      <c r="S25" s="305" t="inlineStr">
        <is>
          <t>S18</t>
        </is>
      </c>
      <c r="T25" s="305" t="inlineStr">
        <is>
          <t>S19</t>
        </is>
      </c>
      <c r="U25" s="305" t="inlineStr">
        <is>
          <t>S20</t>
        </is>
      </c>
      <c r="V25" s="305" t="inlineStr">
        <is>
          <t>S21</t>
        </is>
      </c>
      <c r="W25" s="305" t="inlineStr">
        <is>
          <t>S22</t>
        </is>
      </c>
      <c r="X25" s="305" t="inlineStr">
        <is>
          <t>S23</t>
        </is>
      </c>
      <c r="Y25" s="305" t="inlineStr">
        <is>
          <t>S24</t>
        </is>
      </c>
      <c r="Z25" s="305" t="inlineStr">
        <is>
          <t>S25</t>
        </is>
      </c>
      <c r="AA25" s="305" t="inlineStr">
        <is>
          <t>S26</t>
        </is>
      </c>
      <c r="AB25" s="305" t="inlineStr">
        <is>
          <t>S27</t>
        </is>
      </c>
      <c r="AC25" s="305" t="inlineStr">
        <is>
          <t>S28</t>
        </is>
      </c>
      <c r="AD25" s="305" t="inlineStr">
        <is>
          <t>S29</t>
        </is>
      </c>
      <c r="AE25" s="305" t="inlineStr">
        <is>
          <t>S30</t>
        </is>
      </c>
      <c r="AF25" s="305" t="inlineStr">
        <is>
          <t>S31</t>
        </is>
      </c>
      <c r="AG25" s="305" t="inlineStr">
        <is>
          <t>S32</t>
        </is>
      </c>
      <c r="AH25" s="305" t="inlineStr">
        <is>
          <t>S33</t>
        </is>
      </c>
      <c r="AI25" s="305" t="inlineStr">
        <is>
          <t>S34</t>
        </is>
      </c>
      <c r="AJ25" s="305" t="inlineStr">
        <is>
          <t>S35</t>
        </is>
      </c>
      <c r="AK25" s="305" t="inlineStr">
        <is>
          <t>S36</t>
        </is>
      </c>
      <c r="AL25" s="305" t="inlineStr">
        <is>
          <t>S37</t>
        </is>
      </c>
      <c r="AM25" s="305" t="inlineStr">
        <is>
          <t>S38</t>
        </is>
      </c>
      <c r="AN25" s="305" t="inlineStr">
        <is>
          <t>S39</t>
        </is>
      </c>
      <c r="AO25" s="305" t="inlineStr">
        <is>
          <t>S40</t>
        </is>
      </c>
      <c r="AP25" s="305" t="inlineStr">
        <is>
          <t>S41</t>
        </is>
      </c>
      <c r="AQ25" s="305" t="inlineStr">
        <is>
          <t>S42</t>
        </is>
      </c>
      <c r="AR25" s="305" t="inlineStr">
        <is>
          <t>S43</t>
        </is>
      </c>
      <c r="AS25" s="305" t="inlineStr">
        <is>
          <t>S44</t>
        </is>
      </c>
      <c r="AT25" s="305" t="inlineStr">
        <is>
          <t>S45</t>
        </is>
      </c>
      <c r="AU25" s="305" t="inlineStr">
        <is>
          <t>S46</t>
        </is>
      </c>
      <c r="AV25" s="305" t="inlineStr">
        <is>
          <t>S47</t>
        </is>
      </c>
      <c r="AW25" s="305" t="inlineStr">
        <is>
          <t>S48</t>
        </is>
      </c>
      <c r="AX25" s="305" t="inlineStr">
        <is>
          <t>S49</t>
        </is>
      </c>
      <c r="AY25" s="305" t="inlineStr">
        <is>
          <t>S50</t>
        </is>
      </c>
      <c r="AZ25" s="305" t="inlineStr">
        <is>
          <t>S51</t>
        </is>
      </c>
      <c r="BA25" s="305" t="inlineStr">
        <is>
          <t>S52</t>
        </is>
      </c>
      <c r="BB25" s="305" t="inlineStr">
        <is>
          <t>S53</t>
        </is>
      </c>
      <c r="BC25" s="305" t="inlineStr">
        <is>
          <t>S54</t>
        </is>
      </c>
      <c r="BD25" s="305" t="inlineStr">
        <is>
          <t>S55</t>
        </is>
      </c>
      <c r="BE25" s="305" t="inlineStr">
        <is>
          <t>S56</t>
        </is>
      </c>
      <c r="BF25" s="305" t="inlineStr">
        <is>
          <t>S57</t>
        </is>
      </c>
      <c r="BG25" s="305" t="inlineStr">
        <is>
          <t>S58</t>
        </is>
      </c>
      <c r="BH25" s="305" t="inlineStr">
        <is>
          <t>S59</t>
        </is>
      </c>
      <c r="BI25" s="523" t="inlineStr">
        <is>
          <t>TOTAL</t>
        </is>
      </c>
    </row>
    <row r="26" ht="15" customHeight="1" s="290">
      <c r="A26" s="515" t="inlineStr">
        <is>
          <t>Seg</t>
        </is>
      </c>
      <c r="B26" s="524" t="n"/>
      <c r="C26" s="524" t="n"/>
      <c r="D26" s="524" t="n"/>
      <c r="E26" s="524" t="n"/>
      <c r="F26" s="524" t="n"/>
      <c r="G26" s="524" t="n"/>
      <c r="H26" s="534" t="n">
        <v>3</v>
      </c>
      <c r="I26" s="533" t="n">
        <v>4</v>
      </c>
      <c r="J26" s="531" t="n">
        <v>12</v>
      </c>
      <c r="K26" s="524" t="n"/>
      <c r="L26" s="524" t="n"/>
      <c r="M26" s="524" t="n"/>
      <c r="N26" s="524" t="n"/>
      <c r="O26" s="524" t="n"/>
      <c r="P26" s="524" t="n"/>
      <c r="Q26" s="524" t="n"/>
      <c r="R26" s="524" t="n"/>
      <c r="S26" s="524" t="n"/>
      <c r="T26" s="524" t="n"/>
      <c r="U26" s="524" t="n"/>
      <c r="V26" s="524" t="n"/>
      <c r="W26" s="524" t="n"/>
      <c r="X26" s="524" t="n"/>
      <c r="Y26" s="524" t="n"/>
      <c r="Z26" s="524" t="n"/>
      <c r="AA26" s="524" t="n"/>
      <c r="AB26" s="524" t="n"/>
      <c r="AC26" s="524" t="n"/>
      <c r="AD26" s="524" t="n"/>
      <c r="AE26" s="524" t="n"/>
      <c r="AF26" s="524" t="n"/>
      <c r="AG26" s="524" t="n"/>
      <c r="AH26" s="524" t="n"/>
      <c r="AI26" s="524" t="n"/>
      <c r="AJ26" s="524" t="n"/>
      <c r="AK26" s="524" t="n"/>
      <c r="AL26" s="524" t="n"/>
      <c r="AM26" s="524" t="n"/>
      <c r="AN26" s="524" t="n"/>
      <c r="AO26" s="524" t="n"/>
      <c r="AP26" s="524" t="n"/>
      <c r="AQ26" s="524" t="n"/>
      <c r="AR26" s="524" t="n"/>
      <c r="AS26" s="524" t="n"/>
      <c r="AT26" s="524" t="n"/>
      <c r="AU26" s="524" t="n"/>
      <c r="AV26" s="524" t="n"/>
      <c r="AW26" s="524" t="n"/>
      <c r="AX26" s="524" t="n"/>
      <c r="AY26" s="524" t="n"/>
      <c r="AZ26" s="524" t="n"/>
      <c r="BA26" s="524" t="n"/>
      <c r="BB26" s="524" t="n"/>
      <c r="BC26" s="524" t="n"/>
      <c r="BD26" s="524" t="n"/>
      <c r="BE26" s="524" t="n"/>
      <c r="BF26" s="524" t="n"/>
      <c r="BG26" s="524" t="n"/>
      <c r="BH26" s="524" t="n"/>
      <c r="BI26" s="528">
        <f>SUM(B26:BH26)</f>
        <v/>
      </c>
    </row>
    <row r="27" ht="15" customHeight="1" s="290">
      <c r="A27" s="515" t="inlineStr">
        <is>
          <t>Ter</t>
        </is>
      </c>
      <c r="B27" s="524" t="n"/>
      <c r="C27" s="524" t="n"/>
      <c r="D27" s="524" t="n"/>
      <c r="E27" s="524" t="n"/>
      <c r="F27" s="524" t="n"/>
      <c r="G27" s="524" t="n"/>
      <c r="H27" s="524" t="n"/>
      <c r="I27" s="532" t="n">
        <v>8</v>
      </c>
      <c r="J27" s="524" t="n"/>
      <c r="K27" s="524" t="n"/>
      <c r="L27" s="533" t="n">
        <v>4</v>
      </c>
      <c r="M27" s="524" t="n"/>
      <c r="N27" s="524" t="n"/>
      <c r="O27" s="524" t="n"/>
      <c r="P27" s="524" t="n"/>
      <c r="Q27" s="524" t="n"/>
      <c r="R27" s="524" t="n"/>
      <c r="S27" s="524" t="n"/>
      <c r="T27" s="524" t="n"/>
      <c r="U27" s="524" t="n"/>
      <c r="V27" s="524" t="n"/>
      <c r="W27" s="524" t="n"/>
      <c r="X27" s="524" t="n"/>
      <c r="Y27" s="524" t="n"/>
      <c r="Z27" s="524" t="n"/>
      <c r="AA27" s="524" t="n"/>
      <c r="AB27" s="524" t="n"/>
      <c r="AC27" s="524" t="n"/>
      <c r="AD27" s="524" t="n"/>
      <c r="AE27" s="524" t="n"/>
      <c r="AF27" s="524" t="n"/>
      <c r="AG27" s="524" t="n"/>
      <c r="AH27" s="524" t="n"/>
      <c r="AI27" s="524" t="n"/>
      <c r="AJ27" s="524" t="n"/>
      <c r="AK27" s="524" t="n"/>
      <c r="AL27" s="524" t="n"/>
      <c r="AM27" s="524" t="n"/>
      <c r="AN27" s="524" t="n"/>
      <c r="AO27" s="524" t="n"/>
      <c r="AP27" s="524" t="n"/>
      <c r="AQ27" s="524" t="n"/>
      <c r="AR27" s="524" t="n"/>
      <c r="AS27" s="524" t="n"/>
      <c r="AT27" s="524" t="n"/>
      <c r="AU27" s="524" t="n"/>
      <c r="AV27" s="524" t="n"/>
      <c r="AW27" s="524" t="n"/>
      <c r="AX27" s="524" t="n"/>
      <c r="AY27" s="524" t="n"/>
      <c r="AZ27" s="524" t="n"/>
      <c r="BA27" s="524" t="n"/>
      <c r="BB27" s="524" t="n"/>
      <c r="BC27" s="524" t="n"/>
      <c r="BD27" s="524" t="n"/>
      <c r="BE27" s="524" t="n"/>
      <c r="BF27" s="524" t="n"/>
      <c r="BG27" s="524" t="n"/>
      <c r="BH27" s="524" t="n"/>
      <c r="BI27" s="528">
        <f>SUM(B27:BH27)</f>
        <v/>
      </c>
    </row>
    <row r="28" ht="15" customHeight="1" s="290">
      <c r="A28" s="515" t="inlineStr">
        <is>
          <t>Qua</t>
        </is>
      </c>
      <c r="B28" s="524" t="n"/>
      <c r="C28" s="524" t="n"/>
      <c r="D28" s="524" t="n"/>
      <c r="E28" s="524" t="n"/>
      <c r="F28" s="524" t="n"/>
      <c r="G28" s="524" t="n"/>
      <c r="H28" s="535" t="n">
        <v>20</v>
      </c>
      <c r="I28" s="533" t="n">
        <v>4</v>
      </c>
      <c r="J28" s="533" t="n">
        <v>7</v>
      </c>
      <c r="K28" s="524" t="n"/>
      <c r="L28" s="533" t="n">
        <v>6</v>
      </c>
      <c r="M28" s="524" t="n"/>
      <c r="N28" s="524" t="n"/>
      <c r="O28" s="524" t="n"/>
      <c r="P28" s="524" t="n"/>
      <c r="Q28" s="524" t="n"/>
      <c r="R28" s="524" t="n"/>
      <c r="S28" s="524" t="n"/>
      <c r="T28" s="524" t="n"/>
      <c r="U28" s="524" t="n"/>
      <c r="V28" s="524" t="n"/>
      <c r="W28" s="524" t="n"/>
      <c r="X28" s="524" t="n"/>
      <c r="Y28" s="524" t="n"/>
      <c r="Z28" s="524" t="n"/>
      <c r="AA28" s="524" t="n"/>
      <c r="AB28" s="524" t="n"/>
      <c r="AC28" s="524" t="n"/>
      <c r="AD28" s="524" t="n"/>
      <c r="AE28" s="524" t="n"/>
      <c r="AF28" s="524" t="n"/>
      <c r="AG28" s="524" t="n"/>
      <c r="AH28" s="524" t="n"/>
      <c r="AI28" s="524" t="n"/>
      <c r="AJ28" s="524" t="n"/>
      <c r="AK28" s="524" t="n"/>
      <c r="AL28" s="524" t="n"/>
      <c r="AM28" s="524" t="n"/>
      <c r="AN28" s="524" t="n"/>
      <c r="AO28" s="524" t="n"/>
      <c r="AP28" s="524" t="n"/>
      <c r="AQ28" s="524" t="n"/>
      <c r="AR28" s="524" t="n"/>
      <c r="AS28" s="524" t="n"/>
      <c r="AT28" s="524" t="n"/>
      <c r="AU28" s="524" t="n"/>
      <c r="AV28" s="524" t="n"/>
      <c r="AW28" s="524" t="n"/>
      <c r="AX28" s="524" t="n"/>
      <c r="AY28" s="524" t="n"/>
      <c r="AZ28" s="524" t="n"/>
      <c r="BA28" s="524" t="n"/>
      <c r="BB28" s="524" t="n"/>
      <c r="BC28" s="524" t="n"/>
      <c r="BD28" s="524" t="n"/>
      <c r="BE28" s="524" t="n"/>
      <c r="BF28" s="524" t="n"/>
      <c r="BG28" s="524" t="n"/>
      <c r="BH28" s="524" t="n"/>
      <c r="BI28" s="528">
        <f>SUM(B28:BH28)</f>
        <v/>
      </c>
    </row>
    <row r="29" ht="15" customHeight="1" s="290">
      <c r="A29" s="515" t="inlineStr">
        <is>
          <t>Qui</t>
        </is>
      </c>
      <c r="B29" s="524" t="n"/>
      <c r="C29" s="524" t="n"/>
      <c r="D29" s="524" t="n"/>
      <c r="E29" s="524" t="n"/>
      <c r="F29" s="524" t="n"/>
      <c r="G29" s="524" t="n"/>
      <c r="H29" s="524" t="n"/>
      <c r="I29" s="532" t="n">
        <v>10</v>
      </c>
      <c r="J29" s="524" t="n"/>
      <c r="K29" s="532" t="n">
        <v>8</v>
      </c>
      <c r="L29" s="524" t="n"/>
      <c r="M29" s="532" t="n">
        <v>9</v>
      </c>
      <c r="N29" s="524" t="n"/>
      <c r="O29" s="524" t="n"/>
      <c r="P29" s="524" t="n"/>
      <c r="Q29" s="524" t="n"/>
      <c r="R29" s="524" t="n"/>
      <c r="S29" s="524" t="n"/>
      <c r="T29" s="524" t="n"/>
      <c r="U29" s="524" t="n"/>
      <c r="V29" s="524" t="n"/>
      <c r="W29" s="524" t="n"/>
      <c r="X29" s="524" t="n"/>
      <c r="Y29" s="524" t="n"/>
      <c r="Z29" s="524" t="n"/>
      <c r="AA29" s="524" t="n"/>
      <c r="AB29" s="524" t="n"/>
      <c r="AC29" s="524" t="n"/>
      <c r="AD29" s="524" t="n"/>
      <c r="AE29" s="524" t="n"/>
      <c r="AF29" s="524" t="n"/>
      <c r="AG29" s="524" t="n"/>
      <c r="AH29" s="524" t="n"/>
      <c r="AI29" s="524" t="n"/>
      <c r="AJ29" s="524" t="n"/>
      <c r="AK29" s="524" t="n"/>
      <c r="AL29" s="524" t="n"/>
      <c r="AM29" s="524" t="n"/>
      <c r="AN29" s="524" t="n"/>
      <c r="AO29" s="524" t="n"/>
      <c r="AP29" s="524" t="n"/>
      <c r="AQ29" s="524" t="n"/>
      <c r="AR29" s="524" t="n"/>
      <c r="AS29" s="524" t="n"/>
      <c r="AT29" s="524" t="n"/>
      <c r="AU29" s="524" t="n"/>
      <c r="AV29" s="524" t="n"/>
      <c r="AW29" s="524" t="n"/>
      <c r="AX29" s="524" t="n"/>
      <c r="AY29" s="524" t="n"/>
      <c r="AZ29" s="524" t="n"/>
      <c r="BA29" s="524" t="n"/>
      <c r="BB29" s="524" t="n"/>
      <c r="BC29" s="524" t="n"/>
      <c r="BD29" s="524" t="n"/>
      <c r="BE29" s="524" t="n"/>
      <c r="BF29" s="524" t="n"/>
      <c r="BG29" s="524" t="n"/>
      <c r="BH29" s="524" t="n"/>
      <c r="BI29" s="528">
        <f>SUM(B29:BH29)</f>
        <v/>
      </c>
    </row>
    <row r="30" ht="15" customHeight="1" s="290">
      <c r="A30" s="515" t="inlineStr">
        <is>
          <t>Sex</t>
        </is>
      </c>
      <c r="B30" s="524" t="n"/>
      <c r="C30" s="524" t="n"/>
      <c r="D30" s="524" t="n"/>
      <c r="E30" s="524" t="n"/>
      <c r="F30" s="524" t="n"/>
      <c r="G30" s="524" t="n"/>
      <c r="H30" s="524" t="n"/>
      <c r="I30" s="524" t="n"/>
      <c r="J30" s="532" t="n">
        <v>10</v>
      </c>
      <c r="K30" s="524" t="n"/>
      <c r="L30" s="524" t="n"/>
      <c r="M30" s="524" t="n"/>
      <c r="N30" s="524" t="n"/>
      <c r="O30" s="524" t="n"/>
      <c r="P30" s="524" t="n"/>
      <c r="Q30" s="524" t="n"/>
      <c r="R30" s="524" t="n"/>
      <c r="S30" s="524" t="n"/>
      <c r="T30" s="524" t="n"/>
      <c r="U30" s="524" t="n"/>
      <c r="V30" s="524" t="n"/>
      <c r="W30" s="524" t="n"/>
      <c r="X30" s="524" t="n"/>
      <c r="Y30" s="524" t="n"/>
      <c r="Z30" s="524" t="n"/>
      <c r="AA30" s="524" t="n"/>
      <c r="AB30" s="524" t="n"/>
      <c r="AC30" s="524" t="n"/>
      <c r="AD30" s="524" t="n"/>
      <c r="AE30" s="524" t="n"/>
      <c r="AF30" s="524" t="n"/>
      <c r="AG30" s="524" t="n"/>
      <c r="AH30" s="524" t="n"/>
      <c r="AI30" s="524" t="n"/>
      <c r="AJ30" s="524" t="n"/>
      <c r="AK30" s="524" t="n"/>
      <c r="AL30" s="524" t="n"/>
      <c r="AM30" s="524" t="n"/>
      <c r="AN30" s="524" t="n"/>
      <c r="AO30" s="524" t="n"/>
      <c r="AP30" s="524" t="n"/>
      <c r="AQ30" s="524" t="n"/>
      <c r="AR30" s="524" t="n"/>
      <c r="AS30" s="524" t="n"/>
      <c r="AT30" s="524" t="n"/>
      <c r="AU30" s="524" t="n"/>
      <c r="AV30" s="524" t="n"/>
      <c r="AW30" s="524" t="n"/>
      <c r="AX30" s="524" t="n"/>
      <c r="AY30" s="524" t="n"/>
      <c r="AZ30" s="524" t="n"/>
      <c r="BA30" s="524" t="n"/>
      <c r="BB30" s="524" t="n"/>
      <c r="BC30" s="524" t="n"/>
      <c r="BD30" s="524" t="n"/>
      <c r="BE30" s="524" t="n"/>
      <c r="BF30" s="524" t="n"/>
      <c r="BG30" s="524" t="n"/>
      <c r="BH30" s="524" t="n"/>
      <c r="BI30" s="528">
        <f>SUM(B30:BH30)</f>
        <v/>
      </c>
    </row>
    <row r="31" ht="15" customHeight="1" s="290">
      <c r="A31" s="515" t="inlineStr">
        <is>
          <t>Sáb</t>
        </is>
      </c>
      <c r="B31" s="524" t="n"/>
      <c r="C31" s="524" t="n"/>
      <c r="D31" s="524" t="n"/>
      <c r="E31" s="524" t="n"/>
      <c r="F31" s="524" t="n"/>
      <c r="G31" s="524" t="n"/>
      <c r="H31" s="524" t="n"/>
      <c r="I31" s="524" t="n"/>
      <c r="J31" s="524" t="n"/>
      <c r="K31" s="524" t="n"/>
      <c r="L31" s="524" t="n"/>
      <c r="M31" s="524" t="n"/>
      <c r="N31" s="524" t="n"/>
      <c r="O31" s="524" t="n"/>
      <c r="P31" s="524" t="n"/>
      <c r="Q31" s="524" t="n"/>
      <c r="R31" s="524" t="n"/>
      <c r="S31" s="524" t="n"/>
      <c r="T31" s="524" t="n"/>
      <c r="U31" s="524" t="n"/>
      <c r="V31" s="524" t="n"/>
      <c r="W31" s="524" t="n"/>
      <c r="X31" s="524" t="n"/>
      <c r="Y31" s="524" t="n"/>
      <c r="Z31" s="524" t="n"/>
      <c r="AA31" s="524" t="n"/>
      <c r="AB31" s="524" t="n"/>
      <c r="AC31" s="524" t="n"/>
      <c r="AD31" s="524" t="n"/>
      <c r="AE31" s="524" t="n"/>
      <c r="AF31" s="524" t="n"/>
      <c r="AG31" s="524" t="n"/>
      <c r="AH31" s="524" t="n"/>
      <c r="AI31" s="524" t="n"/>
      <c r="AJ31" s="524" t="n"/>
      <c r="AK31" s="524" t="n"/>
      <c r="AL31" s="524" t="n"/>
      <c r="AM31" s="524" t="n"/>
      <c r="AN31" s="524" t="n"/>
      <c r="AO31" s="524" t="n"/>
      <c r="AP31" s="524" t="n"/>
      <c r="AQ31" s="524" t="n"/>
      <c r="AR31" s="524" t="n"/>
      <c r="AS31" s="524" t="n"/>
      <c r="AT31" s="524" t="n"/>
      <c r="AU31" s="524" t="n"/>
      <c r="AV31" s="524" t="n"/>
      <c r="AW31" s="524" t="n"/>
      <c r="AX31" s="524" t="n"/>
      <c r="AY31" s="524" t="n"/>
      <c r="AZ31" s="524" t="n"/>
      <c r="BA31" s="524" t="n"/>
      <c r="BB31" s="524" t="n"/>
      <c r="BC31" s="524" t="n"/>
      <c r="BD31" s="524" t="n"/>
      <c r="BE31" s="524" t="n"/>
      <c r="BF31" s="524" t="n"/>
      <c r="BG31" s="524" t="n"/>
      <c r="BH31" s="524" t="n"/>
      <c r="BI31" s="528">
        <f>SUM(B31:BH31)</f>
        <v/>
      </c>
    </row>
    <row r="32" ht="15" customHeight="1" s="290">
      <c r="A32" s="515" t="inlineStr">
        <is>
          <t>Dom</t>
        </is>
      </c>
      <c r="B32" s="524" t="n"/>
      <c r="C32" s="524" t="n"/>
      <c r="D32" s="524" t="n"/>
      <c r="E32" s="524" t="n"/>
      <c r="F32" s="524" t="n"/>
      <c r="G32" s="524" t="n"/>
      <c r="H32" s="524" t="n"/>
      <c r="I32" s="524" t="n"/>
      <c r="J32" s="524" t="n"/>
      <c r="K32" s="524" t="n"/>
      <c r="L32" s="524" t="n"/>
      <c r="M32" s="524" t="n"/>
      <c r="N32" s="524" t="n"/>
      <c r="O32" s="524" t="n"/>
      <c r="P32" s="524" t="n"/>
      <c r="Q32" s="524" t="n"/>
      <c r="R32" s="524" t="n"/>
      <c r="S32" s="524" t="n"/>
      <c r="T32" s="524" t="n"/>
      <c r="U32" s="524" t="n"/>
      <c r="V32" s="524" t="n"/>
      <c r="W32" s="524" t="n"/>
      <c r="X32" s="524" t="n"/>
      <c r="Y32" s="524" t="n"/>
      <c r="Z32" s="524" t="n"/>
      <c r="AA32" s="524" t="n"/>
      <c r="AB32" s="524" t="n"/>
      <c r="AC32" s="524" t="n"/>
      <c r="AD32" s="524" t="n"/>
      <c r="AE32" s="524" t="n"/>
      <c r="AF32" s="524" t="n"/>
      <c r="AG32" s="524" t="n"/>
      <c r="AH32" s="524" t="n"/>
      <c r="AI32" s="524" t="n"/>
      <c r="AJ32" s="524" t="n"/>
      <c r="AK32" s="524" t="n"/>
      <c r="AL32" s="524" t="n"/>
      <c r="AM32" s="524" t="n"/>
      <c r="AN32" s="524" t="n"/>
      <c r="AO32" s="524" t="n"/>
      <c r="AP32" s="524" t="n"/>
      <c r="AQ32" s="524" t="n"/>
      <c r="AR32" s="524" t="n"/>
      <c r="AS32" s="524" t="n"/>
      <c r="AT32" s="524" t="n"/>
      <c r="AU32" s="524" t="n"/>
      <c r="AV32" s="524" t="n"/>
      <c r="AW32" s="524" t="n"/>
      <c r="AX32" s="524" t="n"/>
      <c r="AY32" s="524" t="n"/>
      <c r="AZ32" s="524" t="n"/>
      <c r="BA32" s="524" t="n"/>
      <c r="BB32" s="524" t="n"/>
      <c r="BC32" s="524" t="n"/>
      <c r="BD32" s="524" t="n"/>
      <c r="BE32" s="524" t="n"/>
      <c r="BF32" s="524" t="n"/>
      <c r="BG32" s="524" t="n"/>
      <c r="BH32" s="524" t="n"/>
      <c r="BI32" s="528">
        <f>SUM(B32:BH32)</f>
        <v/>
      </c>
    </row>
    <row r="33" ht="15" customHeight="1" s="290">
      <c r="A33" s="523" t="inlineStr">
        <is>
          <t>TOTAL</t>
        </is>
      </c>
      <c r="B33" s="528">
        <f>SUM(B26:B32)</f>
        <v/>
      </c>
      <c r="C33" s="528">
        <f>SUM(C26:C32)</f>
        <v/>
      </c>
      <c r="D33" s="528">
        <f>SUM(D26:D32)</f>
        <v/>
      </c>
      <c r="E33" s="528">
        <f>SUM(E26:E32)</f>
        <v/>
      </c>
      <c r="F33" s="528">
        <f>SUM(F26:F32)</f>
        <v/>
      </c>
      <c r="G33" s="528">
        <f>SUM(G26:G32)</f>
        <v/>
      </c>
      <c r="H33" s="528">
        <f>SUM(H26:H32)</f>
        <v/>
      </c>
      <c r="I33" s="528">
        <f>SUM(I26:I32)</f>
        <v/>
      </c>
      <c r="J33" s="528">
        <f>SUM(J26:J32)</f>
        <v/>
      </c>
      <c r="K33" s="528">
        <f>SUM(K26:K32)</f>
        <v/>
      </c>
      <c r="L33" s="528">
        <f>SUM(L26:L32)</f>
        <v/>
      </c>
      <c r="M33" s="528">
        <f>SUM(M26:M32)</f>
        <v/>
      </c>
      <c r="N33" s="528">
        <f>SUM(N26:N32)</f>
        <v/>
      </c>
      <c r="O33" s="528">
        <f>SUM(O26:O32)</f>
        <v/>
      </c>
      <c r="P33" s="528">
        <f>SUM(P26:P32)</f>
        <v/>
      </c>
      <c r="Q33" s="528">
        <f>SUM(Q26:Q32)</f>
        <v/>
      </c>
      <c r="R33" s="528">
        <f>SUM(R26:R32)</f>
        <v/>
      </c>
      <c r="S33" s="528">
        <f>SUM(S26:S32)</f>
        <v/>
      </c>
      <c r="T33" s="528">
        <f>SUM(T26:T32)</f>
        <v/>
      </c>
      <c r="U33" s="528">
        <f>SUM(U26:U32)</f>
        <v/>
      </c>
      <c r="V33" s="528">
        <f>SUM(V26:V32)</f>
        <v/>
      </c>
      <c r="W33" s="528">
        <f>SUM(W26:W32)</f>
        <v/>
      </c>
      <c r="X33" s="528">
        <f>SUM(X26:X32)</f>
        <v/>
      </c>
      <c r="Y33" s="528">
        <f>SUM(Y26:Y32)</f>
        <v/>
      </c>
      <c r="Z33" s="528">
        <f>SUM(Z26:Z32)</f>
        <v/>
      </c>
      <c r="AA33" s="528">
        <f>SUM(AA26:AA32)</f>
        <v/>
      </c>
      <c r="AB33" s="528">
        <f>SUM(AB26:AB32)</f>
        <v/>
      </c>
      <c r="AC33" s="528">
        <f>SUM(AC26:AC32)</f>
        <v/>
      </c>
      <c r="AD33" s="528">
        <f>SUM(AD26:AD32)</f>
        <v/>
      </c>
      <c r="AE33" s="528">
        <f>SUM(AE26:AE32)</f>
        <v/>
      </c>
      <c r="AF33" s="528">
        <f>SUM(AF26:AF32)</f>
        <v/>
      </c>
      <c r="AG33" s="528">
        <f>SUM(AG26:AG32)</f>
        <v/>
      </c>
      <c r="AH33" s="528">
        <f>SUM(AH26:AH32)</f>
        <v/>
      </c>
      <c r="AI33" s="528">
        <f>SUM(AI26:AI32)</f>
        <v/>
      </c>
      <c r="AJ33" s="528">
        <f>SUM(AJ26:AJ32)</f>
        <v/>
      </c>
      <c r="AK33" s="528">
        <f>SUM(AK26:AK32)</f>
        <v/>
      </c>
      <c r="AL33" s="528">
        <f>SUM(AL26:AL32)</f>
        <v/>
      </c>
      <c r="AM33" s="528">
        <f>SUM(AM26:AM32)</f>
        <v/>
      </c>
      <c r="AN33" s="528">
        <f>SUM(AN26:AN32)</f>
        <v/>
      </c>
      <c r="AO33" s="528">
        <f>SUM(AO26:AO32)</f>
        <v/>
      </c>
      <c r="AP33" s="528">
        <f>SUM(AP26:AP32)</f>
        <v/>
      </c>
      <c r="AQ33" s="528">
        <f>SUM(AQ26:AQ32)</f>
        <v/>
      </c>
      <c r="AR33" s="528">
        <f>SUM(AR26:AR32)</f>
        <v/>
      </c>
      <c r="AS33" s="528">
        <f>SUM(AS26:AS32)</f>
        <v/>
      </c>
      <c r="AT33" s="528">
        <f>SUM(AT26:AT32)</f>
        <v/>
      </c>
      <c r="AU33" s="528">
        <f>SUM(AU26:AU32)</f>
        <v/>
      </c>
      <c r="AV33" s="528">
        <f>SUM(AV26:AV32)</f>
        <v/>
      </c>
      <c r="AW33" s="528">
        <f>SUM(AW26:AW32)</f>
        <v/>
      </c>
      <c r="AX33" s="528">
        <f>SUM(AX26:AX32)</f>
        <v/>
      </c>
      <c r="AY33" s="528">
        <f>SUM(AY26:AY32)</f>
        <v/>
      </c>
      <c r="AZ33" s="528">
        <f>SUM(AZ26:AZ32)</f>
        <v/>
      </c>
      <c r="BA33" s="528">
        <f>SUM(BA26:BA32)</f>
        <v/>
      </c>
      <c r="BB33" s="528">
        <f>SUM(BB26:BB32)</f>
        <v/>
      </c>
      <c r="BC33" s="528">
        <f>SUM(BC26:BC32)</f>
        <v/>
      </c>
      <c r="BD33" s="528">
        <f>SUM(BD26:BD32)</f>
        <v/>
      </c>
      <c r="BE33" s="528">
        <f>SUM(BE26:BE32)</f>
        <v/>
      </c>
      <c r="BF33" s="528">
        <f>SUM(BF26:BF32)</f>
        <v/>
      </c>
      <c r="BG33" s="528">
        <f>SUM(BG26:BG32)</f>
        <v/>
      </c>
      <c r="BH33" s="528">
        <f>SUM(BH26:BH32)</f>
        <v/>
      </c>
      <c r="BI33" s="528">
        <f>SUM(BI26:BI32)</f>
        <v/>
      </c>
    </row>
    <row r="34" ht="15" customHeight="1" s="290">
      <c r="A34" s="522" t="inlineStr">
        <is>
          <t>Morro Tetéu — LIGAÇÕES (un/dia) | Total: 196 lig</t>
        </is>
      </c>
      <c r="B34" s="303" t="n"/>
      <c r="C34" s="303" t="n"/>
      <c r="D34" s="303" t="n"/>
      <c r="E34" s="303" t="n"/>
      <c r="F34" s="303" t="n"/>
      <c r="G34" s="303" t="n"/>
      <c r="H34" s="303" t="n"/>
      <c r="I34" s="303" t="n"/>
      <c r="J34" s="303" t="n"/>
      <c r="K34" s="303" t="n"/>
      <c r="L34" s="303" t="n"/>
      <c r="M34" s="303" t="n"/>
      <c r="N34" s="303" t="n"/>
      <c r="O34" s="303" t="n"/>
      <c r="P34" s="303" t="n"/>
      <c r="Q34" s="303" t="n"/>
      <c r="R34" s="303" t="n"/>
      <c r="S34" s="303" t="n"/>
      <c r="T34" s="303" t="n"/>
      <c r="U34" s="303" t="n"/>
      <c r="V34" s="303" t="n"/>
      <c r="W34" s="303" t="n"/>
      <c r="X34" s="303" t="n"/>
      <c r="Y34" s="303" t="n"/>
      <c r="Z34" s="303" t="n"/>
      <c r="AA34" s="303" t="n"/>
      <c r="AB34" s="303" t="n"/>
      <c r="AC34" s="303" t="n"/>
      <c r="AD34" s="303" t="n"/>
      <c r="AE34" s="303" t="n"/>
      <c r="AF34" s="303" t="n"/>
      <c r="AG34" s="303" t="n"/>
      <c r="AH34" s="303" t="n"/>
      <c r="AI34" s="303" t="n"/>
      <c r="AJ34" s="303" t="n"/>
      <c r="AK34" s="303" t="n"/>
      <c r="AL34" s="303" t="n"/>
      <c r="AM34" s="303" t="n"/>
      <c r="AN34" s="303" t="n"/>
      <c r="AO34" s="303" t="n"/>
      <c r="AP34" s="303" t="n"/>
      <c r="AQ34" s="303" t="n"/>
      <c r="AR34" s="303" t="n"/>
      <c r="AS34" s="303" t="n"/>
      <c r="AT34" s="303" t="n"/>
      <c r="AU34" s="303" t="n"/>
      <c r="AV34" s="303" t="n"/>
      <c r="AW34" s="303" t="n"/>
      <c r="AX34" s="303" t="n"/>
      <c r="AY34" s="303" t="n"/>
      <c r="AZ34" s="303" t="n"/>
      <c r="BA34" s="303" t="n"/>
      <c r="BB34" s="303" t="n"/>
      <c r="BC34" s="303" t="n"/>
      <c r="BD34" s="303" t="n"/>
      <c r="BE34" s="303" t="n"/>
      <c r="BF34" s="303" t="n"/>
      <c r="BG34" s="303" t="n"/>
      <c r="BH34" s="303" t="n"/>
      <c r="BI34" s="303" t="n"/>
    </row>
    <row r="35" ht="15" customHeight="1" s="290">
      <c r="A35" s="305" t="n"/>
      <c r="B35" s="305" t="inlineStr">
        <is>
          <t>S1</t>
        </is>
      </c>
      <c r="C35" s="305" t="inlineStr">
        <is>
          <t>S2</t>
        </is>
      </c>
      <c r="D35" s="305" t="inlineStr">
        <is>
          <t>S3</t>
        </is>
      </c>
      <c r="E35" s="305" t="inlineStr">
        <is>
          <t>S4</t>
        </is>
      </c>
      <c r="F35" s="305" t="inlineStr">
        <is>
          <t>S5</t>
        </is>
      </c>
      <c r="G35" s="305" t="inlineStr">
        <is>
          <t>S6</t>
        </is>
      </c>
      <c r="H35" s="305" t="inlineStr">
        <is>
          <t>S7</t>
        </is>
      </c>
      <c r="I35" s="305" t="inlineStr">
        <is>
          <t>S8</t>
        </is>
      </c>
      <c r="J35" s="305" t="inlineStr">
        <is>
          <t>S9</t>
        </is>
      </c>
      <c r="K35" s="305" t="inlineStr">
        <is>
          <t>S10</t>
        </is>
      </c>
      <c r="L35" s="305" t="inlineStr">
        <is>
          <t>S11</t>
        </is>
      </c>
      <c r="M35" s="305" t="inlineStr">
        <is>
          <t>S12</t>
        </is>
      </c>
      <c r="N35" s="305" t="inlineStr">
        <is>
          <t>S13</t>
        </is>
      </c>
      <c r="O35" s="305" t="inlineStr">
        <is>
          <t>S14</t>
        </is>
      </c>
      <c r="P35" s="305" t="inlineStr">
        <is>
          <t>S15</t>
        </is>
      </c>
      <c r="Q35" s="305" t="inlineStr">
        <is>
          <t>S16</t>
        </is>
      </c>
      <c r="R35" s="305" t="inlineStr">
        <is>
          <t>S17</t>
        </is>
      </c>
      <c r="S35" s="305" t="inlineStr">
        <is>
          <t>S18</t>
        </is>
      </c>
      <c r="T35" s="305" t="inlineStr">
        <is>
          <t>S19</t>
        </is>
      </c>
      <c r="U35" s="305" t="inlineStr">
        <is>
          <t>S20</t>
        </is>
      </c>
      <c r="V35" s="305" t="inlineStr">
        <is>
          <t>S21</t>
        </is>
      </c>
      <c r="W35" s="305" t="inlineStr">
        <is>
          <t>S22</t>
        </is>
      </c>
      <c r="X35" s="305" t="inlineStr">
        <is>
          <t>S23</t>
        </is>
      </c>
      <c r="Y35" s="305" t="inlineStr">
        <is>
          <t>S24</t>
        </is>
      </c>
      <c r="Z35" s="305" t="inlineStr">
        <is>
          <t>S25</t>
        </is>
      </c>
      <c r="AA35" s="305" t="inlineStr">
        <is>
          <t>S26</t>
        </is>
      </c>
      <c r="AB35" s="305" t="inlineStr">
        <is>
          <t>S27</t>
        </is>
      </c>
      <c r="AC35" s="305" t="inlineStr">
        <is>
          <t>S28</t>
        </is>
      </c>
      <c r="AD35" s="305" t="inlineStr">
        <is>
          <t>S29</t>
        </is>
      </c>
      <c r="AE35" s="305" t="inlineStr">
        <is>
          <t>S30</t>
        </is>
      </c>
      <c r="AF35" s="305" t="inlineStr">
        <is>
          <t>S31</t>
        </is>
      </c>
      <c r="AG35" s="305" t="inlineStr">
        <is>
          <t>S32</t>
        </is>
      </c>
      <c r="AH35" s="305" t="inlineStr">
        <is>
          <t>S33</t>
        </is>
      </c>
      <c r="AI35" s="305" t="inlineStr">
        <is>
          <t>S34</t>
        </is>
      </c>
      <c r="AJ35" s="305" t="inlineStr">
        <is>
          <t>S35</t>
        </is>
      </c>
      <c r="AK35" s="305" t="inlineStr">
        <is>
          <t>S36</t>
        </is>
      </c>
      <c r="AL35" s="305" t="inlineStr">
        <is>
          <t>S37</t>
        </is>
      </c>
      <c r="AM35" s="305" t="inlineStr">
        <is>
          <t>S38</t>
        </is>
      </c>
      <c r="AN35" s="305" t="inlineStr">
        <is>
          <t>S39</t>
        </is>
      </c>
      <c r="AO35" s="305" t="inlineStr">
        <is>
          <t>S40</t>
        </is>
      </c>
      <c r="AP35" s="305" t="inlineStr">
        <is>
          <t>S41</t>
        </is>
      </c>
      <c r="AQ35" s="305" t="inlineStr">
        <is>
          <t>S42</t>
        </is>
      </c>
      <c r="AR35" s="305" t="inlineStr">
        <is>
          <t>S43</t>
        </is>
      </c>
      <c r="AS35" s="305" t="inlineStr">
        <is>
          <t>S44</t>
        </is>
      </c>
      <c r="AT35" s="305" t="inlineStr">
        <is>
          <t>S45</t>
        </is>
      </c>
      <c r="AU35" s="305" t="inlineStr">
        <is>
          <t>S46</t>
        </is>
      </c>
      <c r="AV35" s="305" t="inlineStr">
        <is>
          <t>S47</t>
        </is>
      </c>
      <c r="AW35" s="305" t="inlineStr">
        <is>
          <t>S48</t>
        </is>
      </c>
      <c r="AX35" s="305" t="inlineStr">
        <is>
          <t>S49</t>
        </is>
      </c>
      <c r="AY35" s="305" t="inlineStr">
        <is>
          <t>S50</t>
        </is>
      </c>
      <c r="AZ35" s="305" t="inlineStr">
        <is>
          <t>S51</t>
        </is>
      </c>
      <c r="BA35" s="305" t="inlineStr">
        <is>
          <t>S52</t>
        </is>
      </c>
      <c r="BB35" s="305" t="inlineStr">
        <is>
          <t>S53</t>
        </is>
      </c>
      <c r="BC35" s="305" t="inlineStr">
        <is>
          <t>S54</t>
        </is>
      </c>
      <c r="BD35" s="305" t="inlineStr">
        <is>
          <t>S55</t>
        </is>
      </c>
      <c r="BE35" s="305" t="inlineStr">
        <is>
          <t>S56</t>
        </is>
      </c>
      <c r="BF35" s="305" t="inlineStr">
        <is>
          <t>S57</t>
        </is>
      </c>
      <c r="BG35" s="305" t="inlineStr">
        <is>
          <t>S58</t>
        </is>
      </c>
      <c r="BH35" s="305" t="inlineStr">
        <is>
          <t>S59</t>
        </is>
      </c>
      <c r="BI35" s="523" t="inlineStr">
        <is>
          <t>TOTAL</t>
        </is>
      </c>
    </row>
    <row r="36" ht="15" customHeight="1" s="290">
      <c r="A36" s="515" t="inlineStr">
        <is>
          <t>Seg</t>
        </is>
      </c>
      <c r="B36" s="524" t="n"/>
      <c r="C36" s="524" t="n"/>
      <c r="D36" s="524" t="n"/>
      <c r="E36" s="524" t="n"/>
      <c r="F36" s="533" t="n">
        <v>6</v>
      </c>
      <c r="G36" s="534" t="n">
        <v>4</v>
      </c>
      <c r="H36" s="524" t="n"/>
      <c r="I36" s="524" t="n"/>
      <c r="J36" s="535" t="n">
        <v>21</v>
      </c>
      <c r="K36" s="534" t="n">
        <v>1</v>
      </c>
      <c r="L36" s="524" t="n"/>
      <c r="M36" s="524" t="n"/>
      <c r="N36" s="524" t="n"/>
      <c r="O36" s="524" t="n"/>
      <c r="P36" s="524" t="n"/>
      <c r="Q36" s="524" t="n"/>
      <c r="R36" s="524" t="n"/>
      <c r="S36" s="524" t="n"/>
      <c r="T36" s="524" t="n"/>
      <c r="U36" s="524" t="n"/>
      <c r="V36" s="524" t="n"/>
      <c r="W36" s="524" t="n"/>
      <c r="X36" s="524" t="n"/>
      <c r="Y36" s="524" t="n"/>
      <c r="Z36" s="524" t="n"/>
      <c r="AA36" s="524" t="n"/>
      <c r="AB36" s="524" t="n"/>
      <c r="AC36" s="524" t="n"/>
      <c r="AD36" s="524" t="n"/>
      <c r="AE36" s="524" t="n"/>
      <c r="AF36" s="524" t="n"/>
      <c r="AG36" s="524" t="n"/>
      <c r="AH36" s="524" t="n"/>
      <c r="AI36" s="524" t="n"/>
      <c r="AJ36" s="524" t="n"/>
      <c r="AK36" s="524" t="n"/>
      <c r="AL36" s="524" t="n"/>
      <c r="AM36" s="524" t="n"/>
      <c r="AN36" s="524" t="n"/>
      <c r="AO36" s="524" t="n"/>
      <c r="AP36" s="524" t="n"/>
      <c r="AQ36" s="524" t="n"/>
      <c r="AR36" s="524" t="n"/>
      <c r="AS36" s="524" t="n"/>
      <c r="AT36" s="524" t="n"/>
      <c r="AU36" s="524" t="n"/>
      <c r="AV36" s="524" t="n"/>
      <c r="AW36" s="524" t="n"/>
      <c r="AX36" s="524" t="n"/>
      <c r="AY36" s="524" t="n"/>
      <c r="AZ36" s="524" t="n"/>
      <c r="BA36" s="524" t="n"/>
      <c r="BB36" s="524" t="n"/>
      <c r="BC36" s="524" t="n"/>
      <c r="BD36" s="524" t="n"/>
      <c r="BE36" s="524" t="n"/>
      <c r="BF36" s="524" t="n"/>
      <c r="BG36" s="524" t="n"/>
      <c r="BH36" s="524" t="n"/>
      <c r="BI36" s="528">
        <f>SUM(B36:BH36)</f>
        <v/>
      </c>
    </row>
    <row r="37" ht="15" customHeight="1" s="290">
      <c r="A37" s="515" t="inlineStr">
        <is>
          <t>Ter</t>
        </is>
      </c>
      <c r="B37" s="524" t="n"/>
      <c r="C37" s="524" t="n"/>
      <c r="D37" s="524" t="n"/>
      <c r="E37" s="524" t="n"/>
      <c r="F37" s="532" t="n">
        <v>9</v>
      </c>
      <c r="G37" s="524" t="n"/>
      <c r="H37" s="524" t="n"/>
      <c r="I37" s="534" t="n">
        <v>3</v>
      </c>
      <c r="J37" s="533" t="n">
        <v>6</v>
      </c>
      <c r="K37" s="524" t="n"/>
      <c r="L37" s="534" t="n">
        <v>4</v>
      </c>
      <c r="M37" s="524" t="n"/>
      <c r="N37" s="524" t="n"/>
      <c r="O37" s="524" t="n"/>
      <c r="P37" s="524" t="n"/>
      <c r="Q37" s="524" t="n"/>
      <c r="R37" s="524" t="n"/>
      <c r="S37" s="524" t="n"/>
      <c r="T37" s="524" t="n"/>
      <c r="U37" s="524" t="n"/>
      <c r="V37" s="524" t="n"/>
      <c r="W37" s="524" t="n"/>
      <c r="X37" s="524" t="n"/>
      <c r="Y37" s="524" t="n"/>
      <c r="Z37" s="524" t="n"/>
      <c r="AA37" s="524" t="n"/>
      <c r="AB37" s="524" t="n"/>
      <c r="AC37" s="524" t="n"/>
      <c r="AD37" s="524" t="n"/>
      <c r="AE37" s="524" t="n"/>
      <c r="AF37" s="524" t="n"/>
      <c r="AG37" s="524" t="n"/>
      <c r="AH37" s="524" t="n"/>
      <c r="AI37" s="524" t="n"/>
      <c r="AJ37" s="524" t="n"/>
      <c r="AK37" s="524" t="n"/>
      <c r="AL37" s="524" t="n"/>
      <c r="AM37" s="524" t="n"/>
      <c r="AN37" s="524" t="n"/>
      <c r="AO37" s="524" t="n"/>
      <c r="AP37" s="524" t="n"/>
      <c r="AQ37" s="524" t="n"/>
      <c r="AR37" s="524" t="n"/>
      <c r="AS37" s="524" t="n"/>
      <c r="AT37" s="524" t="n"/>
      <c r="AU37" s="524" t="n"/>
      <c r="AV37" s="524" t="n"/>
      <c r="AW37" s="524" t="n"/>
      <c r="AX37" s="524" t="n"/>
      <c r="AY37" s="524" t="n"/>
      <c r="AZ37" s="524" t="n"/>
      <c r="BA37" s="524" t="n"/>
      <c r="BB37" s="524" t="n"/>
      <c r="BC37" s="524" t="n"/>
      <c r="BD37" s="524" t="n"/>
      <c r="BE37" s="524" t="n"/>
      <c r="BF37" s="524" t="n"/>
      <c r="BG37" s="524" t="n"/>
      <c r="BH37" s="524" t="n"/>
      <c r="BI37" s="528">
        <f>SUM(B37:BH37)</f>
        <v/>
      </c>
    </row>
    <row r="38" ht="15" customHeight="1" s="290">
      <c r="A38" s="515" t="inlineStr">
        <is>
          <t>Qua</t>
        </is>
      </c>
      <c r="B38" s="524" t="n"/>
      <c r="C38" s="524" t="n"/>
      <c r="D38" s="534" t="n">
        <v>1</v>
      </c>
      <c r="E38" s="524" t="n"/>
      <c r="F38" s="534" t="n">
        <v>1</v>
      </c>
      <c r="G38" s="524" t="n"/>
      <c r="H38" s="524" t="n"/>
      <c r="I38" s="533" t="n">
        <v>8</v>
      </c>
      <c r="J38" s="532" t="n">
        <v>12</v>
      </c>
      <c r="K38" s="532" t="n">
        <v>9</v>
      </c>
      <c r="L38" s="534" t="n">
        <v>2</v>
      </c>
      <c r="M38" s="524" t="n"/>
      <c r="N38" s="524" t="n"/>
      <c r="O38" s="524" t="n"/>
      <c r="P38" s="524" t="n"/>
      <c r="Q38" s="524" t="n"/>
      <c r="R38" s="524" t="n"/>
      <c r="S38" s="524" t="n"/>
      <c r="T38" s="524" t="n"/>
      <c r="U38" s="524" t="n"/>
      <c r="V38" s="524" t="n"/>
      <c r="W38" s="524" t="n"/>
      <c r="X38" s="524" t="n"/>
      <c r="Y38" s="524" t="n"/>
      <c r="Z38" s="524" t="n"/>
      <c r="AA38" s="524" t="n"/>
      <c r="AB38" s="524" t="n"/>
      <c r="AC38" s="524" t="n"/>
      <c r="AD38" s="524" t="n"/>
      <c r="AE38" s="524" t="n"/>
      <c r="AF38" s="524" t="n"/>
      <c r="AG38" s="524" t="n"/>
      <c r="AH38" s="524" t="n"/>
      <c r="AI38" s="524" t="n"/>
      <c r="AJ38" s="524" t="n"/>
      <c r="AK38" s="524" t="n"/>
      <c r="AL38" s="524" t="n"/>
      <c r="AM38" s="524" t="n"/>
      <c r="AN38" s="524" t="n"/>
      <c r="AO38" s="524" t="n"/>
      <c r="AP38" s="524" t="n"/>
      <c r="AQ38" s="524" t="n"/>
      <c r="AR38" s="524" t="n"/>
      <c r="AS38" s="524" t="n"/>
      <c r="AT38" s="524" t="n"/>
      <c r="AU38" s="524" t="n"/>
      <c r="AV38" s="524" t="n"/>
      <c r="AW38" s="524" t="n"/>
      <c r="AX38" s="524" t="n"/>
      <c r="AY38" s="524" t="n"/>
      <c r="AZ38" s="524" t="n"/>
      <c r="BA38" s="524" t="n"/>
      <c r="BB38" s="524" t="n"/>
      <c r="BC38" s="524" t="n"/>
      <c r="BD38" s="524" t="n"/>
      <c r="BE38" s="524" t="n"/>
      <c r="BF38" s="524" t="n"/>
      <c r="BG38" s="524" t="n"/>
      <c r="BH38" s="524" t="n"/>
      <c r="BI38" s="528">
        <f>SUM(B38:BH38)</f>
        <v/>
      </c>
    </row>
    <row r="39" ht="15" customHeight="1" s="290">
      <c r="A39" s="515" t="inlineStr">
        <is>
          <t>Qui</t>
        </is>
      </c>
      <c r="B39" s="524" t="n"/>
      <c r="C39" s="524" t="n"/>
      <c r="D39" s="524" t="n"/>
      <c r="E39" s="533" t="n">
        <v>5</v>
      </c>
      <c r="F39" s="524" t="n"/>
      <c r="G39" s="535" t="n">
        <v>19</v>
      </c>
      <c r="H39" s="534" t="n">
        <v>4</v>
      </c>
      <c r="I39" s="533" t="n">
        <v>5</v>
      </c>
      <c r="J39" s="524" t="n"/>
      <c r="K39" s="533" t="n">
        <v>7</v>
      </c>
      <c r="L39" s="534" t="n">
        <v>4</v>
      </c>
      <c r="M39" s="524" t="n"/>
      <c r="N39" s="524" t="n"/>
      <c r="O39" s="524" t="n"/>
      <c r="P39" s="524" t="n"/>
      <c r="Q39" s="524" t="n"/>
      <c r="R39" s="524" t="n"/>
      <c r="S39" s="524" t="n"/>
      <c r="T39" s="524" t="n"/>
      <c r="U39" s="524" t="n"/>
      <c r="V39" s="524" t="n"/>
      <c r="W39" s="524" t="n"/>
      <c r="X39" s="524" t="n"/>
      <c r="Y39" s="524" t="n"/>
      <c r="Z39" s="524" t="n"/>
      <c r="AA39" s="524" t="n"/>
      <c r="AB39" s="524" t="n"/>
      <c r="AC39" s="524" t="n"/>
      <c r="AD39" s="524" t="n"/>
      <c r="AE39" s="524" t="n"/>
      <c r="AF39" s="524" t="n"/>
      <c r="AG39" s="524" t="n"/>
      <c r="AH39" s="524" t="n"/>
      <c r="AI39" s="524" t="n"/>
      <c r="AJ39" s="524" t="n"/>
      <c r="AK39" s="524" t="n"/>
      <c r="AL39" s="524" t="n"/>
      <c r="AM39" s="524" t="n"/>
      <c r="AN39" s="524" t="n"/>
      <c r="AO39" s="524" t="n"/>
      <c r="AP39" s="524" t="n"/>
      <c r="AQ39" s="524" t="n"/>
      <c r="AR39" s="524" t="n"/>
      <c r="AS39" s="524" t="n"/>
      <c r="AT39" s="524" t="n"/>
      <c r="AU39" s="524" t="n"/>
      <c r="AV39" s="524" t="n"/>
      <c r="AW39" s="524" t="n"/>
      <c r="AX39" s="524" t="n"/>
      <c r="AY39" s="524" t="n"/>
      <c r="AZ39" s="524" t="n"/>
      <c r="BA39" s="524" t="n"/>
      <c r="BB39" s="524" t="n"/>
      <c r="BC39" s="524" t="n"/>
      <c r="BD39" s="524" t="n"/>
      <c r="BE39" s="524" t="n"/>
      <c r="BF39" s="524" t="n"/>
      <c r="BG39" s="524" t="n"/>
      <c r="BH39" s="524" t="n"/>
      <c r="BI39" s="528">
        <f>SUM(B39:BH39)</f>
        <v/>
      </c>
    </row>
    <row r="40" ht="15" customHeight="1" s="290">
      <c r="A40" s="515" t="inlineStr">
        <is>
          <t>Sex</t>
        </is>
      </c>
      <c r="B40" s="524" t="n"/>
      <c r="C40" s="524" t="n"/>
      <c r="D40" s="524" t="n"/>
      <c r="E40" s="534" t="n">
        <v>4</v>
      </c>
      <c r="F40" s="535" t="n">
        <v>17</v>
      </c>
      <c r="G40" s="533" t="n">
        <v>8</v>
      </c>
      <c r="H40" s="524" t="n"/>
      <c r="I40" s="534" t="n">
        <v>4</v>
      </c>
      <c r="J40" s="535" t="n">
        <v>18</v>
      </c>
      <c r="K40" s="531" t="n">
        <v>14</v>
      </c>
      <c r="L40" s="524" t="n"/>
      <c r="M40" s="524" t="n"/>
      <c r="N40" s="524" t="n"/>
      <c r="O40" s="524" t="n"/>
      <c r="P40" s="524" t="n"/>
      <c r="Q40" s="524" t="n"/>
      <c r="R40" s="524" t="n"/>
      <c r="S40" s="524" t="n"/>
      <c r="T40" s="524" t="n"/>
      <c r="U40" s="524" t="n"/>
      <c r="V40" s="524" t="n"/>
      <c r="W40" s="524" t="n"/>
      <c r="X40" s="524" t="n"/>
      <c r="Y40" s="524" t="n"/>
      <c r="Z40" s="524" t="n"/>
      <c r="AA40" s="524" t="n"/>
      <c r="AB40" s="524" t="n"/>
      <c r="AC40" s="524" t="n"/>
      <c r="AD40" s="524" t="n"/>
      <c r="AE40" s="524" t="n"/>
      <c r="AF40" s="524" t="n"/>
      <c r="AG40" s="524" t="n"/>
      <c r="AH40" s="524" t="n"/>
      <c r="AI40" s="524" t="n"/>
      <c r="AJ40" s="524" t="n"/>
      <c r="AK40" s="524" t="n"/>
      <c r="AL40" s="524" t="n"/>
      <c r="AM40" s="524" t="n"/>
      <c r="AN40" s="524" t="n"/>
      <c r="AO40" s="524" t="n"/>
      <c r="AP40" s="524" t="n"/>
      <c r="AQ40" s="524" t="n"/>
      <c r="AR40" s="524" t="n"/>
      <c r="AS40" s="524" t="n"/>
      <c r="AT40" s="524" t="n"/>
      <c r="AU40" s="524" t="n"/>
      <c r="AV40" s="524" t="n"/>
      <c r="AW40" s="524" t="n"/>
      <c r="AX40" s="524" t="n"/>
      <c r="AY40" s="524" t="n"/>
      <c r="AZ40" s="524" t="n"/>
      <c r="BA40" s="524" t="n"/>
      <c r="BB40" s="524" t="n"/>
      <c r="BC40" s="524" t="n"/>
      <c r="BD40" s="524" t="n"/>
      <c r="BE40" s="524" t="n"/>
      <c r="BF40" s="524" t="n"/>
      <c r="BG40" s="524" t="n"/>
      <c r="BH40" s="524" t="n"/>
      <c r="BI40" s="528">
        <f>SUM(B40:BH40)</f>
        <v/>
      </c>
    </row>
    <row r="41" ht="15" customHeight="1" s="290">
      <c r="A41" s="515" t="inlineStr">
        <is>
          <t>Sáb</t>
        </is>
      </c>
      <c r="B41" s="524" t="n"/>
      <c r="C41" s="524" t="n"/>
      <c r="D41" s="524" t="n"/>
      <c r="E41" s="524" t="n"/>
      <c r="F41" s="524" t="n"/>
      <c r="G41" s="524" t="n"/>
      <c r="H41" s="524" t="n"/>
      <c r="I41" s="524" t="n"/>
      <c r="J41" s="524" t="n"/>
      <c r="K41" s="524" t="n"/>
      <c r="L41" s="524" t="n"/>
      <c r="M41" s="524" t="n"/>
      <c r="N41" s="524" t="n"/>
      <c r="O41" s="524" t="n"/>
      <c r="P41" s="524" t="n"/>
      <c r="Q41" s="524" t="n"/>
      <c r="R41" s="524" t="n"/>
      <c r="S41" s="524" t="n"/>
      <c r="T41" s="524" t="n"/>
      <c r="U41" s="524" t="n"/>
      <c r="V41" s="524" t="n"/>
      <c r="W41" s="524" t="n"/>
      <c r="X41" s="524" t="n"/>
      <c r="Y41" s="524" t="n"/>
      <c r="Z41" s="524" t="n"/>
      <c r="AA41" s="524" t="n"/>
      <c r="AB41" s="524" t="n"/>
      <c r="AC41" s="524" t="n"/>
      <c r="AD41" s="524" t="n"/>
      <c r="AE41" s="524" t="n"/>
      <c r="AF41" s="524" t="n"/>
      <c r="AG41" s="524" t="n"/>
      <c r="AH41" s="524" t="n"/>
      <c r="AI41" s="524" t="n"/>
      <c r="AJ41" s="524" t="n"/>
      <c r="AK41" s="524" t="n"/>
      <c r="AL41" s="524" t="n"/>
      <c r="AM41" s="524" t="n"/>
      <c r="AN41" s="524" t="n"/>
      <c r="AO41" s="524" t="n"/>
      <c r="AP41" s="524" t="n"/>
      <c r="AQ41" s="524" t="n"/>
      <c r="AR41" s="524" t="n"/>
      <c r="AS41" s="524" t="n"/>
      <c r="AT41" s="524" t="n"/>
      <c r="AU41" s="524" t="n"/>
      <c r="AV41" s="524" t="n"/>
      <c r="AW41" s="524" t="n"/>
      <c r="AX41" s="524" t="n"/>
      <c r="AY41" s="524" t="n"/>
      <c r="AZ41" s="524" t="n"/>
      <c r="BA41" s="524" t="n"/>
      <c r="BB41" s="524" t="n"/>
      <c r="BC41" s="524" t="n"/>
      <c r="BD41" s="524" t="n"/>
      <c r="BE41" s="524" t="n"/>
      <c r="BF41" s="524" t="n"/>
      <c r="BG41" s="524" t="n"/>
      <c r="BH41" s="524" t="n"/>
      <c r="BI41" s="528">
        <f>SUM(B41:BH41)</f>
        <v/>
      </c>
    </row>
    <row r="42" ht="15" customHeight="1" s="290">
      <c r="A42" s="515" t="inlineStr">
        <is>
          <t>Dom</t>
        </is>
      </c>
      <c r="B42" s="524" t="n"/>
      <c r="C42" s="524" t="n"/>
      <c r="D42" s="524" t="n"/>
      <c r="E42" s="524" t="n"/>
      <c r="F42" s="524" t="n"/>
      <c r="G42" s="524" t="n"/>
      <c r="H42" s="524" t="n"/>
      <c r="I42" s="524" t="n"/>
      <c r="J42" s="524" t="n"/>
      <c r="K42" s="524" t="n"/>
      <c r="L42" s="524" t="n"/>
      <c r="M42" s="524" t="n"/>
      <c r="N42" s="524" t="n"/>
      <c r="O42" s="524" t="n"/>
      <c r="P42" s="524" t="n"/>
      <c r="Q42" s="524" t="n"/>
      <c r="R42" s="524" t="n"/>
      <c r="S42" s="524" t="n"/>
      <c r="T42" s="524" t="n"/>
      <c r="U42" s="524" t="n"/>
      <c r="V42" s="524" t="n"/>
      <c r="W42" s="524" t="n"/>
      <c r="X42" s="524" t="n"/>
      <c r="Y42" s="524" t="n"/>
      <c r="Z42" s="524" t="n"/>
      <c r="AA42" s="524" t="n"/>
      <c r="AB42" s="524" t="n"/>
      <c r="AC42" s="524" t="n"/>
      <c r="AD42" s="524" t="n"/>
      <c r="AE42" s="524" t="n"/>
      <c r="AF42" s="524" t="n"/>
      <c r="AG42" s="524" t="n"/>
      <c r="AH42" s="524" t="n"/>
      <c r="AI42" s="524" t="n"/>
      <c r="AJ42" s="524" t="n"/>
      <c r="AK42" s="524" t="n"/>
      <c r="AL42" s="524" t="n"/>
      <c r="AM42" s="524" t="n"/>
      <c r="AN42" s="524" t="n"/>
      <c r="AO42" s="524" t="n"/>
      <c r="AP42" s="524" t="n"/>
      <c r="AQ42" s="524" t="n"/>
      <c r="AR42" s="524" t="n"/>
      <c r="AS42" s="524" t="n"/>
      <c r="AT42" s="524" t="n"/>
      <c r="AU42" s="524" t="n"/>
      <c r="AV42" s="524" t="n"/>
      <c r="AW42" s="524" t="n"/>
      <c r="AX42" s="524" t="n"/>
      <c r="AY42" s="524" t="n"/>
      <c r="AZ42" s="524" t="n"/>
      <c r="BA42" s="524" t="n"/>
      <c r="BB42" s="524" t="n"/>
      <c r="BC42" s="524" t="n"/>
      <c r="BD42" s="524" t="n"/>
      <c r="BE42" s="524" t="n"/>
      <c r="BF42" s="524" t="n"/>
      <c r="BG42" s="524" t="n"/>
      <c r="BH42" s="524" t="n"/>
      <c r="BI42" s="528">
        <f>SUM(B42:BH42)</f>
        <v/>
      </c>
    </row>
    <row r="43" ht="15" customHeight="1" s="290">
      <c r="A43" s="523" t="inlineStr">
        <is>
          <t>TOTAL</t>
        </is>
      </c>
      <c r="B43" s="528">
        <f>SUM(B36:B42)</f>
        <v/>
      </c>
      <c r="C43" s="528">
        <f>SUM(C36:C42)</f>
        <v/>
      </c>
      <c r="D43" s="528">
        <f>SUM(D36:D42)</f>
        <v/>
      </c>
      <c r="E43" s="528">
        <f>SUM(E36:E42)</f>
        <v/>
      </c>
      <c r="F43" s="528">
        <f>SUM(F36:F42)</f>
        <v/>
      </c>
      <c r="G43" s="528">
        <f>SUM(G36:G42)</f>
        <v/>
      </c>
      <c r="H43" s="528">
        <f>SUM(H36:H42)</f>
        <v/>
      </c>
      <c r="I43" s="528">
        <f>SUM(I36:I42)</f>
        <v/>
      </c>
      <c r="J43" s="528">
        <f>SUM(J36:J42)</f>
        <v/>
      </c>
      <c r="K43" s="528">
        <f>SUM(K36:K42)</f>
        <v/>
      </c>
      <c r="L43" s="528">
        <f>SUM(L36:L42)</f>
        <v/>
      </c>
      <c r="M43" s="528">
        <f>SUM(M36:M42)</f>
        <v/>
      </c>
      <c r="N43" s="528">
        <f>SUM(N36:N42)</f>
        <v/>
      </c>
      <c r="O43" s="528">
        <f>SUM(O36:O42)</f>
        <v/>
      </c>
      <c r="P43" s="528">
        <f>SUM(P36:P42)</f>
        <v/>
      </c>
      <c r="Q43" s="528">
        <f>SUM(Q36:Q42)</f>
        <v/>
      </c>
      <c r="R43" s="528">
        <f>SUM(R36:R42)</f>
        <v/>
      </c>
      <c r="S43" s="528">
        <f>SUM(S36:S42)</f>
        <v/>
      </c>
      <c r="T43" s="528">
        <f>SUM(T36:T42)</f>
        <v/>
      </c>
      <c r="U43" s="528">
        <f>SUM(U36:U42)</f>
        <v/>
      </c>
      <c r="V43" s="528">
        <f>SUM(V36:V42)</f>
        <v/>
      </c>
      <c r="W43" s="528">
        <f>SUM(W36:W42)</f>
        <v/>
      </c>
      <c r="X43" s="528">
        <f>SUM(X36:X42)</f>
        <v/>
      </c>
      <c r="Y43" s="528">
        <f>SUM(Y36:Y42)</f>
        <v/>
      </c>
      <c r="Z43" s="528">
        <f>SUM(Z36:Z42)</f>
        <v/>
      </c>
      <c r="AA43" s="528">
        <f>SUM(AA36:AA42)</f>
        <v/>
      </c>
      <c r="AB43" s="528">
        <f>SUM(AB36:AB42)</f>
        <v/>
      </c>
      <c r="AC43" s="528">
        <f>SUM(AC36:AC42)</f>
        <v/>
      </c>
      <c r="AD43" s="528">
        <f>SUM(AD36:AD42)</f>
        <v/>
      </c>
      <c r="AE43" s="528">
        <f>SUM(AE36:AE42)</f>
        <v/>
      </c>
      <c r="AF43" s="528">
        <f>SUM(AF36:AF42)</f>
        <v/>
      </c>
      <c r="AG43" s="528">
        <f>SUM(AG36:AG42)</f>
        <v/>
      </c>
      <c r="AH43" s="528">
        <f>SUM(AH36:AH42)</f>
        <v/>
      </c>
      <c r="AI43" s="528">
        <f>SUM(AI36:AI42)</f>
        <v/>
      </c>
      <c r="AJ43" s="528">
        <f>SUM(AJ36:AJ42)</f>
        <v/>
      </c>
      <c r="AK43" s="528">
        <f>SUM(AK36:AK42)</f>
        <v/>
      </c>
      <c r="AL43" s="528">
        <f>SUM(AL36:AL42)</f>
        <v/>
      </c>
      <c r="AM43" s="528">
        <f>SUM(AM36:AM42)</f>
        <v/>
      </c>
      <c r="AN43" s="528">
        <f>SUM(AN36:AN42)</f>
        <v/>
      </c>
      <c r="AO43" s="528">
        <f>SUM(AO36:AO42)</f>
        <v/>
      </c>
      <c r="AP43" s="528">
        <f>SUM(AP36:AP42)</f>
        <v/>
      </c>
      <c r="AQ43" s="528">
        <f>SUM(AQ36:AQ42)</f>
        <v/>
      </c>
      <c r="AR43" s="528">
        <f>SUM(AR36:AR42)</f>
        <v/>
      </c>
      <c r="AS43" s="528">
        <f>SUM(AS36:AS42)</f>
        <v/>
      </c>
      <c r="AT43" s="528">
        <f>SUM(AT36:AT42)</f>
        <v/>
      </c>
      <c r="AU43" s="528">
        <f>SUM(AU36:AU42)</f>
        <v/>
      </c>
      <c r="AV43" s="528">
        <f>SUM(AV36:AV42)</f>
        <v/>
      </c>
      <c r="AW43" s="528">
        <f>SUM(AW36:AW42)</f>
        <v/>
      </c>
      <c r="AX43" s="528">
        <f>SUM(AX36:AX42)</f>
        <v/>
      </c>
      <c r="AY43" s="528">
        <f>SUM(AY36:AY42)</f>
        <v/>
      </c>
      <c r="AZ43" s="528">
        <f>SUM(AZ36:AZ42)</f>
        <v/>
      </c>
      <c r="BA43" s="528">
        <f>SUM(BA36:BA42)</f>
        <v/>
      </c>
      <c r="BB43" s="528">
        <f>SUM(BB36:BB42)</f>
        <v/>
      </c>
      <c r="BC43" s="528">
        <f>SUM(BC36:BC42)</f>
        <v/>
      </c>
      <c r="BD43" s="528">
        <f>SUM(BD36:BD42)</f>
        <v/>
      </c>
      <c r="BE43" s="528">
        <f>SUM(BE36:BE42)</f>
        <v/>
      </c>
      <c r="BF43" s="528">
        <f>SUM(BF36:BF42)</f>
        <v/>
      </c>
      <c r="BG43" s="528">
        <f>SUM(BG36:BG42)</f>
        <v/>
      </c>
      <c r="BH43" s="528">
        <f>SUM(BH36:BH42)</f>
        <v/>
      </c>
      <c r="BI43" s="528">
        <f>SUM(BI36:BI42)</f>
        <v/>
      </c>
    </row>
    <row r="44" ht="15" customHeight="1" s="290">
      <c r="A44" s="522" t="inlineStr">
        <is>
          <t>Vila Criadores — LIGAÇÕES (un/dia) | Total: 212 lig</t>
        </is>
      </c>
      <c r="B44" s="303" t="n"/>
      <c r="C44" s="303" t="n"/>
      <c r="D44" s="303" t="n"/>
      <c r="E44" s="303" t="n"/>
      <c r="F44" s="303" t="n"/>
      <c r="G44" s="303" t="n"/>
      <c r="H44" s="303" t="n"/>
      <c r="I44" s="303" t="n"/>
      <c r="J44" s="303" t="n"/>
      <c r="K44" s="303" t="n"/>
      <c r="L44" s="303" t="n"/>
      <c r="M44" s="303" t="n"/>
      <c r="N44" s="303" t="n"/>
      <c r="O44" s="303" t="n"/>
      <c r="P44" s="303" t="n"/>
      <c r="Q44" s="303" t="n"/>
      <c r="R44" s="303" t="n"/>
      <c r="S44" s="303" t="n"/>
      <c r="T44" s="303" t="n"/>
      <c r="U44" s="303" t="n"/>
      <c r="V44" s="303" t="n"/>
      <c r="W44" s="303" t="n"/>
      <c r="X44" s="303" t="n"/>
      <c r="Y44" s="303" t="n"/>
      <c r="Z44" s="303" t="n"/>
      <c r="AA44" s="303" t="n"/>
      <c r="AB44" s="303" t="n"/>
      <c r="AC44" s="303" t="n"/>
      <c r="AD44" s="303" t="n"/>
      <c r="AE44" s="303" t="n"/>
      <c r="AF44" s="303" t="n"/>
      <c r="AG44" s="303" t="n"/>
      <c r="AH44" s="303" t="n"/>
      <c r="AI44" s="303" t="n"/>
      <c r="AJ44" s="303" t="n"/>
      <c r="AK44" s="303" t="n"/>
      <c r="AL44" s="303" t="n"/>
      <c r="AM44" s="303" t="n"/>
      <c r="AN44" s="303" t="n"/>
      <c r="AO44" s="303" t="n"/>
      <c r="AP44" s="303" t="n"/>
      <c r="AQ44" s="303" t="n"/>
      <c r="AR44" s="303" t="n"/>
      <c r="AS44" s="303" t="n"/>
      <c r="AT44" s="303" t="n"/>
      <c r="AU44" s="303" t="n"/>
      <c r="AV44" s="303" t="n"/>
      <c r="AW44" s="303" t="n"/>
      <c r="AX44" s="303" t="n"/>
      <c r="AY44" s="303" t="n"/>
      <c r="AZ44" s="303" t="n"/>
      <c r="BA44" s="303" t="n"/>
      <c r="BB44" s="303" t="n"/>
      <c r="BC44" s="303" t="n"/>
      <c r="BD44" s="303" t="n"/>
      <c r="BE44" s="303" t="n"/>
      <c r="BF44" s="303" t="n"/>
      <c r="BG44" s="303" t="n"/>
      <c r="BH44" s="303" t="n"/>
      <c r="BI44" s="303" t="n"/>
    </row>
    <row r="45" ht="15" customHeight="1" s="290">
      <c r="A45" s="305" t="n"/>
      <c r="B45" s="305" t="inlineStr">
        <is>
          <t>S1</t>
        </is>
      </c>
      <c r="C45" s="305" t="inlineStr">
        <is>
          <t>S2</t>
        </is>
      </c>
      <c r="D45" s="305" t="inlineStr">
        <is>
          <t>S3</t>
        </is>
      </c>
      <c r="E45" s="305" t="inlineStr">
        <is>
          <t>S4</t>
        </is>
      </c>
      <c r="F45" s="305" t="inlineStr">
        <is>
          <t>S5</t>
        </is>
      </c>
      <c r="G45" s="305" t="inlineStr">
        <is>
          <t>S6</t>
        </is>
      </c>
      <c r="H45" s="305" t="inlineStr">
        <is>
          <t>S7</t>
        </is>
      </c>
      <c r="I45" s="305" t="inlineStr">
        <is>
          <t>S8</t>
        </is>
      </c>
      <c r="J45" s="305" t="inlineStr">
        <is>
          <t>S9</t>
        </is>
      </c>
      <c r="K45" s="305" t="inlineStr">
        <is>
          <t>S10</t>
        </is>
      </c>
      <c r="L45" s="305" t="inlineStr">
        <is>
          <t>S11</t>
        </is>
      </c>
      <c r="M45" s="305" t="inlineStr">
        <is>
          <t>S12</t>
        </is>
      </c>
      <c r="N45" s="305" t="inlineStr">
        <is>
          <t>S13</t>
        </is>
      </c>
      <c r="O45" s="305" t="inlineStr">
        <is>
          <t>S14</t>
        </is>
      </c>
      <c r="P45" s="305" t="inlineStr">
        <is>
          <t>S15</t>
        </is>
      </c>
      <c r="Q45" s="305" t="inlineStr">
        <is>
          <t>S16</t>
        </is>
      </c>
      <c r="R45" s="305" t="inlineStr">
        <is>
          <t>S17</t>
        </is>
      </c>
      <c r="S45" s="305" t="inlineStr">
        <is>
          <t>S18</t>
        </is>
      </c>
      <c r="T45" s="305" t="inlineStr">
        <is>
          <t>S19</t>
        </is>
      </c>
      <c r="U45" s="305" t="inlineStr">
        <is>
          <t>S20</t>
        </is>
      </c>
      <c r="V45" s="305" t="inlineStr">
        <is>
          <t>S21</t>
        </is>
      </c>
      <c r="W45" s="305" t="inlineStr">
        <is>
          <t>S22</t>
        </is>
      </c>
      <c r="X45" s="305" t="inlineStr">
        <is>
          <t>S23</t>
        </is>
      </c>
      <c r="Y45" s="305" t="inlineStr">
        <is>
          <t>S24</t>
        </is>
      </c>
      <c r="Z45" s="305" t="inlineStr">
        <is>
          <t>S25</t>
        </is>
      </c>
      <c r="AA45" s="305" t="inlineStr">
        <is>
          <t>S26</t>
        </is>
      </c>
      <c r="AB45" s="305" t="inlineStr">
        <is>
          <t>S27</t>
        </is>
      </c>
      <c r="AC45" s="305" t="inlineStr">
        <is>
          <t>S28</t>
        </is>
      </c>
      <c r="AD45" s="305" t="inlineStr">
        <is>
          <t>S29</t>
        </is>
      </c>
      <c r="AE45" s="305" t="inlineStr">
        <is>
          <t>S30</t>
        </is>
      </c>
      <c r="AF45" s="305" t="inlineStr">
        <is>
          <t>S31</t>
        </is>
      </c>
      <c r="AG45" s="305" t="inlineStr">
        <is>
          <t>S32</t>
        </is>
      </c>
      <c r="AH45" s="305" t="inlineStr">
        <is>
          <t>S33</t>
        </is>
      </c>
      <c r="AI45" s="305" t="inlineStr">
        <is>
          <t>S34</t>
        </is>
      </c>
      <c r="AJ45" s="305" t="inlineStr">
        <is>
          <t>S35</t>
        </is>
      </c>
      <c r="AK45" s="305" t="inlineStr">
        <is>
          <t>S36</t>
        </is>
      </c>
      <c r="AL45" s="305" t="inlineStr">
        <is>
          <t>S37</t>
        </is>
      </c>
      <c r="AM45" s="305" t="inlineStr">
        <is>
          <t>S38</t>
        </is>
      </c>
      <c r="AN45" s="305" t="inlineStr">
        <is>
          <t>S39</t>
        </is>
      </c>
      <c r="AO45" s="305" t="inlineStr">
        <is>
          <t>S40</t>
        </is>
      </c>
      <c r="AP45" s="305" t="inlineStr">
        <is>
          <t>S41</t>
        </is>
      </c>
      <c r="AQ45" s="305" t="inlineStr">
        <is>
          <t>S42</t>
        </is>
      </c>
      <c r="AR45" s="305" t="inlineStr">
        <is>
          <t>S43</t>
        </is>
      </c>
      <c r="AS45" s="305" t="inlineStr">
        <is>
          <t>S44</t>
        </is>
      </c>
      <c r="AT45" s="305" t="inlineStr">
        <is>
          <t>S45</t>
        </is>
      </c>
      <c r="AU45" s="305" t="inlineStr">
        <is>
          <t>S46</t>
        </is>
      </c>
      <c r="AV45" s="305" t="inlineStr">
        <is>
          <t>S47</t>
        </is>
      </c>
      <c r="AW45" s="305" t="inlineStr">
        <is>
          <t>S48</t>
        </is>
      </c>
      <c r="AX45" s="305" t="inlineStr">
        <is>
          <t>S49</t>
        </is>
      </c>
      <c r="AY45" s="305" t="inlineStr">
        <is>
          <t>S50</t>
        </is>
      </c>
      <c r="AZ45" s="305" t="inlineStr">
        <is>
          <t>S51</t>
        </is>
      </c>
      <c r="BA45" s="305" t="inlineStr">
        <is>
          <t>S52</t>
        </is>
      </c>
      <c r="BB45" s="305" t="inlineStr">
        <is>
          <t>S53</t>
        </is>
      </c>
      <c r="BC45" s="305" t="inlineStr">
        <is>
          <t>S54</t>
        </is>
      </c>
      <c r="BD45" s="305" t="inlineStr">
        <is>
          <t>S55</t>
        </is>
      </c>
      <c r="BE45" s="305" t="inlineStr">
        <is>
          <t>S56</t>
        </is>
      </c>
      <c r="BF45" s="305" t="inlineStr">
        <is>
          <t>S57</t>
        </is>
      </c>
      <c r="BG45" s="305" t="inlineStr">
        <is>
          <t>S58</t>
        </is>
      </c>
      <c r="BH45" s="305" t="inlineStr">
        <is>
          <t>S59</t>
        </is>
      </c>
      <c r="BI45" s="523" t="inlineStr">
        <is>
          <t>TOTAL</t>
        </is>
      </c>
    </row>
    <row r="46" ht="15" customHeight="1" s="290">
      <c r="A46" s="515" t="inlineStr">
        <is>
          <t>Seg</t>
        </is>
      </c>
      <c r="B46" s="534" t="n">
        <v>3</v>
      </c>
      <c r="C46" s="532" t="n">
        <v>7</v>
      </c>
      <c r="D46" s="533" t="n">
        <v>5</v>
      </c>
      <c r="E46" s="524" t="n"/>
      <c r="F46" s="533" t="n">
        <v>5</v>
      </c>
      <c r="G46" s="524" t="n"/>
      <c r="H46" s="524" t="n"/>
      <c r="I46" s="524" t="n"/>
      <c r="J46" s="524" t="n"/>
      <c r="K46" s="524" t="n"/>
      <c r="L46" s="534" t="n">
        <v>2</v>
      </c>
      <c r="M46" s="524" t="n"/>
      <c r="N46" s="524" t="n"/>
      <c r="O46" s="524" t="n"/>
      <c r="P46" s="524" t="n"/>
      <c r="Q46" s="524" t="n"/>
      <c r="R46" s="524" t="n"/>
      <c r="S46" s="524" t="n"/>
      <c r="T46" s="524" t="n"/>
      <c r="U46" s="524" t="n"/>
      <c r="V46" s="524" t="n"/>
      <c r="W46" s="524" t="n"/>
      <c r="X46" s="524" t="n"/>
      <c r="Y46" s="524" t="n"/>
      <c r="Z46" s="524" t="n"/>
      <c r="AA46" s="524" t="n"/>
      <c r="AB46" s="524" t="n"/>
      <c r="AC46" s="524" t="n"/>
      <c r="AD46" s="524" t="n"/>
      <c r="AE46" s="524" t="n"/>
      <c r="AF46" s="524" t="n"/>
      <c r="AG46" s="524" t="n"/>
      <c r="AH46" s="524" t="n"/>
      <c r="AI46" s="524" t="n"/>
      <c r="AJ46" s="524" t="n"/>
      <c r="AK46" s="524" t="n"/>
      <c r="AL46" s="524" t="n"/>
      <c r="AM46" s="524" t="n"/>
      <c r="AN46" s="524" t="n"/>
      <c r="AO46" s="524" t="n"/>
      <c r="AP46" s="524" t="n"/>
      <c r="AQ46" s="524" t="n"/>
      <c r="AR46" s="524" t="n"/>
      <c r="AS46" s="524" t="n"/>
      <c r="AT46" s="524" t="n"/>
      <c r="AU46" s="524" t="n"/>
      <c r="AV46" s="524" t="n"/>
      <c r="AW46" s="524" t="n"/>
      <c r="AX46" s="524" t="n"/>
      <c r="AY46" s="524" t="n"/>
      <c r="AZ46" s="524" t="n"/>
      <c r="BA46" s="524" t="n"/>
      <c r="BB46" s="524" t="n"/>
      <c r="BC46" s="524" t="n"/>
      <c r="BD46" s="524" t="n"/>
      <c r="BE46" s="524" t="n"/>
      <c r="BF46" s="524" t="n"/>
      <c r="BG46" s="524" t="n"/>
      <c r="BH46" s="524" t="n"/>
      <c r="BI46" s="528">
        <f>SUM(B46:BH46)</f>
        <v/>
      </c>
    </row>
    <row r="47" ht="15" customHeight="1" s="290">
      <c r="A47" s="515" t="inlineStr">
        <is>
          <t>Ter</t>
        </is>
      </c>
      <c r="B47" s="531" t="n">
        <v>11</v>
      </c>
      <c r="C47" s="531" t="n">
        <v>12</v>
      </c>
      <c r="D47" s="532" t="n">
        <v>9</v>
      </c>
      <c r="E47" s="532" t="n">
        <v>7</v>
      </c>
      <c r="F47" s="533" t="n">
        <v>5</v>
      </c>
      <c r="G47" s="534" t="n">
        <v>3</v>
      </c>
      <c r="H47" s="534" t="n">
        <v>2</v>
      </c>
      <c r="I47" s="524" t="n"/>
      <c r="J47" s="524" t="n"/>
      <c r="K47" s="524" t="n"/>
      <c r="L47" s="524" t="n"/>
      <c r="M47" s="524" t="n"/>
      <c r="N47" s="524" t="n"/>
      <c r="O47" s="524" t="n"/>
      <c r="P47" s="524" t="n"/>
      <c r="Q47" s="524" t="n"/>
      <c r="R47" s="524" t="n"/>
      <c r="S47" s="524" t="n"/>
      <c r="T47" s="524" t="n"/>
      <c r="U47" s="524" t="n"/>
      <c r="V47" s="524" t="n"/>
      <c r="W47" s="524" t="n"/>
      <c r="X47" s="524" t="n"/>
      <c r="Y47" s="524" t="n"/>
      <c r="Z47" s="524" t="n"/>
      <c r="AA47" s="524" t="n"/>
      <c r="AB47" s="524" t="n"/>
      <c r="AC47" s="524" t="n"/>
      <c r="AD47" s="524" t="n"/>
      <c r="AE47" s="524" t="n"/>
      <c r="AF47" s="524" t="n"/>
      <c r="AG47" s="524" t="n"/>
      <c r="AH47" s="524" t="n"/>
      <c r="AI47" s="524" t="n"/>
      <c r="AJ47" s="524" t="n"/>
      <c r="AK47" s="524" t="n"/>
      <c r="AL47" s="524" t="n"/>
      <c r="AM47" s="524" t="n"/>
      <c r="AN47" s="524" t="n"/>
      <c r="AO47" s="524" t="n"/>
      <c r="AP47" s="524" t="n"/>
      <c r="AQ47" s="524" t="n"/>
      <c r="AR47" s="524" t="n"/>
      <c r="AS47" s="524" t="n"/>
      <c r="AT47" s="524" t="n"/>
      <c r="AU47" s="524" t="n"/>
      <c r="AV47" s="524" t="n"/>
      <c r="AW47" s="524" t="n"/>
      <c r="AX47" s="524" t="n"/>
      <c r="AY47" s="524" t="n"/>
      <c r="AZ47" s="524" t="n"/>
      <c r="BA47" s="524" t="n"/>
      <c r="BB47" s="524" t="n"/>
      <c r="BC47" s="524" t="n"/>
      <c r="BD47" s="524" t="n"/>
      <c r="BE47" s="524" t="n"/>
      <c r="BF47" s="524" t="n"/>
      <c r="BG47" s="524" t="n"/>
      <c r="BH47" s="524" t="n"/>
      <c r="BI47" s="528">
        <f>SUM(B47:BH47)</f>
        <v/>
      </c>
    </row>
    <row r="48" ht="15" customHeight="1" s="290">
      <c r="A48" s="515" t="inlineStr">
        <is>
          <t>Qua</t>
        </is>
      </c>
      <c r="B48" s="532" t="n">
        <v>7</v>
      </c>
      <c r="C48" s="532" t="n">
        <v>10</v>
      </c>
      <c r="D48" s="532" t="n">
        <v>9</v>
      </c>
      <c r="E48" s="533" t="n">
        <v>4</v>
      </c>
      <c r="F48" s="524" t="n"/>
      <c r="G48" s="524" t="n"/>
      <c r="H48" s="524" t="n"/>
      <c r="I48" s="524" t="n"/>
      <c r="J48" s="524" t="n"/>
      <c r="K48" s="534" t="n">
        <v>2</v>
      </c>
      <c r="L48" s="524" t="n"/>
      <c r="M48" s="524" t="n"/>
      <c r="N48" s="524" t="n"/>
      <c r="O48" s="524" t="n"/>
      <c r="P48" s="524" t="n"/>
      <c r="Q48" s="524" t="n"/>
      <c r="R48" s="524" t="n"/>
      <c r="S48" s="524" t="n"/>
      <c r="T48" s="524" t="n"/>
      <c r="U48" s="524" t="n"/>
      <c r="V48" s="524" t="n"/>
      <c r="W48" s="524" t="n"/>
      <c r="X48" s="524" t="n"/>
      <c r="Y48" s="524" t="n"/>
      <c r="Z48" s="524" t="n"/>
      <c r="AA48" s="524" t="n"/>
      <c r="AB48" s="524" t="n"/>
      <c r="AC48" s="524" t="n"/>
      <c r="AD48" s="524" t="n"/>
      <c r="AE48" s="524" t="n"/>
      <c r="AF48" s="524" t="n"/>
      <c r="AG48" s="524" t="n"/>
      <c r="AH48" s="524" t="n"/>
      <c r="AI48" s="524" t="n"/>
      <c r="AJ48" s="524" t="n"/>
      <c r="AK48" s="524" t="n"/>
      <c r="AL48" s="524" t="n"/>
      <c r="AM48" s="524" t="n"/>
      <c r="AN48" s="524" t="n"/>
      <c r="AO48" s="524" t="n"/>
      <c r="AP48" s="524" t="n"/>
      <c r="AQ48" s="524" t="n"/>
      <c r="AR48" s="524" t="n"/>
      <c r="AS48" s="524" t="n"/>
      <c r="AT48" s="524" t="n"/>
      <c r="AU48" s="524" t="n"/>
      <c r="AV48" s="524" t="n"/>
      <c r="AW48" s="524" t="n"/>
      <c r="AX48" s="524" t="n"/>
      <c r="AY48" s="524" t="n"/>
      <c r="AZ48" s="524" t="n"/>
      <c r="BA48" s="524" t="n"/>
      <c r="BB48" s="524" t="n"/>
      <c r="BC48" s="524" t="n"/>
      <c r="BD48" s="524" t="n"/>
      <c r="BE48" s="524" t="n"/>
      <c r="BF48" s="524" t="n"/>
      <c r="BG48" s="524" t="n"/>
      <c r="BH48" s="524" t="n"/>
      <c r="BI48" s="528">
        <f>SUM(B48:BH48)</f>
        <v/>
      </c>
    </row>
    <row r="49" ht="15" customHeight="1" s="290">
      <c r="A49" s="515" t="inlineStr">
        <is>
          <t>Qui</t>
        </is>
      </c>
      <c r="B49" s="524" t="n"/>
      <c r="C49" s="532" t="n">
        <v>8</v>
      </c>
      <c r="D49" s="535" t="n">
        <v>16</v>
      </c>
      <c r="E49" s="532" t="n">
        <v>7</v>
      </c>
      <c r="F49" s="532" t="n">
        <v>9</v>
      </c>
      <c r="G49" s="533" t="n">
        <v>4</v>
      </c>
      <c r="H49" s="524" t="n"/>
      <c r="I49" s="534" t="n">
        <v>1</v>
      </c>
      <c r="J49" s="524" t="n"/>
      <c r="K49" s="524" t="n"/>
      <c r="L49" s="524" t="n"/>
      <c r="M49" s="524" t="n"/>
      <c r="N49" s="524" t="n"/>
      <c r="O49" s="524" t="n"/>
      <c r="P49" s="524" t="n"/>
      <c r="Q49" s="524" t="n"/>
      <c r="R49" s="524" t="n"/>
      <c r="S49" s="524" t="n"/>
      <c r="T49" s="524" t="n"/>
      <c r="U49" s="524" t="n"/>
      <c r="V49" s="524" t="n"/>
      <c r="W49" s="524" t="n"/>
      <c r="X49" s="524" t="n"/>
      <c r="Y49" s="524" t="n"/>
      <c r="Z49" s="524" t="n"/>
      <c r="AA49" s="524" t="n"/>
      <c r="AB49" s="524" t="n"/>
      <c r="AC49" s="524" t="n"/>
      <c r="AD49" s="524" t="n"/>
      <c r="AE49" s="524" t="n"/>
      <c r="AF49" s="524" t="n"/>
      <c r="AG49" s="524" t="n"/>
      <c r="AH49" s="524" t="n"/>
      <c r="AI49" s="524" t="n"/>
      <c r="AJ49" s="524" t="n"/>
      <c r="AK49" s="524" t="n"/>
      <c r="AL49" s="524" t="n"/>
      <c r="AM49" s="524" t="n"/>
      <c r="AN49" s="524" t="n"/>
      <c r="AO49" s="524" t="n"/>
      <c r="AP49" s="524" t="n"/>
      <c r="AQ49" s="524" t="n"/>
      <c r="AR49" s="524" t="n"/>
      <c r="AS49" s="524" t="n"/>
      <c r="AT49" s="524" t="n"/>
      <c r="AU49" s="524" t="n"/>
      <c r="AV49" s="524" t="n"/>
      <c r="AW49" s="524" t="n"/>
      <c r="AX49" s="524" t="n"/>
      <c r="AY49" s="524" t="n"/>
      <c r="AZ49" s="524" t="n"/>
      <c r="BA49" s="524" t="n"/>
      <c r="BB49" s="524" t="n"/>
      <c r="BC49" s="524" t="n"/>
      <c r="BD49" s="524" t="n"/>
      <c r="BE49" s="524" t="n"/>
      <c r="BF49" s="524" t="n"/>
      <c r="BG49" s="524" t="n"/>
      <c r="BH49" s="524" t="n"/>
      <c r="BI49" s="528">
        <f>SUM(B49:BH49)</f>
        <v/>
      </c>
    </row>
    <row r="50" ht="15" customHeight="1" s="290">
      <c r="A50" s="515" t="inlineStr">
        <is>
          <t>Sex</t>
        </is>
      </c>
      <c r="B50" s="524" t="n"/>
      <c r="C50" s="535" t="n">
        <v>15</v>
      </c>
      <c r="D50" s="532" t="n">
        <v>10</v>
      </c>
      <c r="E50" s="534" t="n">
        <v>3</v>
      </c>
      <c r="F50" s="534" t="n">
        <v>2</v>
      </c>
      <c r="G50" s="524" t="n"/>
      <c r="H50" s="524" t="n"/>
      <c r="I50" s="533" t="n">
        <v>6</v>
      </c>
      <c r="J50" s="524" t="n"/>
      <c r="K50" s="533" t="n">
        <v>5</v>
      </c>
      <c r="L50" s="534" t="n">
        <v>2</v>
      </c>
      <c r="M50" s="524" t="n"/>
      <c r="N50" s="524" t="n"/>
      <c r="O50" s="524" t="n"/>
      <c r="P50" s="524" t="n"/>
      <c r="Q50" s="524" t="n"/>
      <c r="R50" s="524" t="n"/>
      <c r="S50" s="524" t="n"/>
      <c r="T50" s="524" t="n"/>
      <c r="U50" s="524" t="n"/>
      <c r="V50" s="524" t="n"/>
      <c r="W50" s="524" t="n"/>
      <c r="X50" s="524" t="n"/>
      <c r="Y50" s="524" t="n"/>
      <c r="Z50" s="524" t="n"/>
      <c r="AA50" s="524" t="n"/>
      <c r="AB50" s="524" t="n"/>
      <c r="AC50" s="524" t="n"/>
      <c r="AD50" s="524" t="n"/>
      <c r="AE50" s="524" t="n"/>
      <c r="AF50" s="524" t="n"/>
      <c r="AG50" s="524" t="n"/>
      <c r="AH50" s="524" t="n"/>
      <c r="AI50" s="524" t="n"/>
      <c r="AJ50" s="524" t="n"/>
      <c r="AK50" s="524" t="n"/>
      <c r="AL50" s="524" t="n"/>
      <c r="AM50" s="524" t="n"/>
      <c r="AN50" s="524" t="n"/>
      <c r="AO50" s="524" t="n"/>
      <c r="AP50" s="524" t="n"/>
      <c r="AQ50" s="524" t="n"/>
      <c r="AR50" s="524" t="n"/>
      <c r="AS50" s="524" t="n"/>
      <c r="AT50" s="524" t="n"/>
      <c r="AU50" s="524" t="n"/>
      <c r="AV50" s="524" t="n"/>
      <c r="AW50" s="524" t="n"/>
      <c r="AX50" s="524" t="n"/>
      <c r="AY50" s="524" t="n"/>
      <c r="AZ50" s="524" t="n"/>
      <c r="BA50" s="524" t="n"/>
      <c r="BB50" s="524" t="n"/>
      <c r="BC50" s="524" t="n"/>
      <c r="BD50" s="524" t="n"/>
      <c r="BE50" s="524" t="n"/>
      <c r="BF50" s="524" t="n"/>
      <c r="BG50" s="524" t="n"/>
      <c r="BH50" s="524" t="n"/>
      <c r="BI50" s="528">
        <f>SUM(B50:BH50)</f>
        <v/>
      </c>
    </row>
    <row r="51" ht="15" customHeight="1" s="290">
      <c r="A51" s="515" t="inlineStr">
        <is>
          <t>Sáb</t>
        </is>
      </c>
      <c r="B51" s="524" t="n"/>
      <c r="C51" s="535" t="n">
        <v>17</v>
      </c>
      <c r="D51" s="534" t="n">
        <v>3</v>
      </c>
      <c r="E51" s="524" t="n"/>
      <c r="F51" s="534" t="n">
        <v>1</v>
      </c>
      <c r="G51" s="524" t="n"/>
      <c r="H51" s="524" t="n"/>
      <c r="I51" s="524" t="n"/>
      <c r="J51" s="524" t="n"/>
      <c r="K51" s="524" t="n"/>
      <c r="L51" s="524" t="n"/>
      <c r="M51" s="524" t="n"/>
      <c r="N51" s="524" t="n"/>
      <c r="O51" s="524" t="n"/>
      <c r="P51" s="524" t="n"/>
      <c r="Q51" s="524" t="n"/>
      <c r="R51" s="524" t="n"/>
      <c r="S51" s="524" t="n"/>
      <c r="T51" s="524" t="n"/>
      <c r="U51" s="524" t="n"/>
      <c r="V51" s="524" t="n"/>
      <c r="W51" s="524" t="n"/>
      <c r="X51" s="524" t="n"/>
      <c r="Y51" s="524" t="n"/>
      <c r="Z51" s="524" t="n"/>
      <c r="AA51" s="524" t="n"/>
      <c r="AB51" s="524" t="n"/>
      <c r="AC51" s="524" t="n"/>
      <c r="AD51" s="524" t="n"/>
      <c r="AE51" s="524" t="n"/>
      <c r="AF51" s="524" t="n"/>
      <c r="AG51" s="524" t="n"/>
      <c r="AH51" s="524" t="n"/>
      <c r="AI51" s="524" t="n"/>
      <c r="AJ51" s="524" t="n"/>
      <c r="AK51" s="524" t="n"/>
      <c r="AL51" s="524" t="n"/>
      <c r="AM51" s="524" t="n"/>
      <c r="AN51" s="524" t="n"/>
      <c r="AO51" s="524" t="n"/>
      <c r="AP51" s="524" t="n"/>
      <c r="AQ51" s="524" t="n"/>
      <c r="AR51" s="524" t="n"/>
      <c r="AS51" s="524" t="n"/>
      <c r="AT51" s="524" t="n"/>
      <c r="AU51" s="524" t="n"/>
      <c r="AV51" s="524" t="n"/>
      <c r="AW51" s="524" t="n"/>
      <c r="AX51" s="524" t="n"/>
      <c r="AY51" s="524" t="n"/>
      <c r="AZ51" s="524" t="n"/>
      <c r="BA51" s="524" t="n"/>
      <c r="BB51" s="524" t="n"/>
      <c r="BC51" s="524" t="n"/>
      <c r="BD51" s="524" t="n"/>
      <c r="BE51" s="524" t="n"/>
      <c r="BF51" s="524" t="n"/>
      <c r="BG51" s="524" t="n"/>
      <c r="BH51" s="524" t="n"/>
      <c r="BI51" s="528">
        <f>SUM(B51:BH51)</f>
        <v/>
      </c>
    </row>
    <row r="52" ht="15" customHeight="1" s="290">
      <c r="A52" s="515" t="inlineStr">
        <is>
          <t>Dom</t>
        </is>
      </c>
      <c r="B52" s="524" t="n"/>
      <c r="C52" s="524" t="n"/>
      <c r="D52" s="524" t="n"/>
      <c r="E52" s="524" t="n"/>
      <c r="F52" s="524" t="n"/>
      <c r="G52" s="524" t="n"/>
      <c r="H52" s="524" t="n"/>
      <c r="I52" s="524" t="n"/>
      <c r="J52" s="524" t="n"/>
      <c r="K52" s="524" t="n"/>
      <c r="L52" s="524" t="n"/>
      <c r="M52" s="524" t="n"/>
      <c r="N52" s="524" t="n"/>
      <c r="O52" s="524" t="n"/>
      <c r="P52" s="524" t="n"/>
      <c r="Q52" s="524" t="n"/>
      <c r="R52" s="524" t="n"/>
      <c r="S52" s="524" t="n"/>
      <c r="T52" s="524" t="n"/>
      <c r="U52" s="524" t="n"/>
      <c r="V52" s="524" t="n"/>
      <c r="W52" s="524" t="n"/>
      <c r="X52" s="524" t="n"/>
      <c r="Y52" s="524" t="n"/>
      <c r="Z52" s="524" t="n"/>
      <c r="AA52" s="524" t="n"/>
      <c r="AB52" s="524" t="n"/>
      <c r="AC52" s="524" t="n"/>
      <c r="AD52" s="524" t="n"/>
      <c r="AE52" s="524" t="n"/>
      <c r="AF52" s="524" t="n"/>
      <c r="AG52" s="524" t="n"/>
      <c r="AH52" s="524" t="n"/>
      <c r="AI52" s="524" t="n"/>
      <c r="AJ52" s="524" t="n"/>
      <c r="AK52" s="524" t="n"/>
      <c r="AL52" s="524" t="n"/>
      <c r="AM52" s="524" t="n"/>
      <c r="AN52" s="524" t="n"/>
      <c r="AO52" s="524" t="n"/>
      <c r="AP52" s="524" t="n"/>
      <c r="AQ52" s="524" t="n"/>
      <c r="AR52" s="524" t="n"/>
      <c r="AS52" s="524" t="n"/>
      <c r="AT52" s="524" t="n"/>
      <c r="AU52" s="524" t="n"/>
      <c r="AV52" s="524" t="n"/>
      <c r="AW52" s="524" t="n"/>
      <c r="AX52" s="524" t="n"/>
      <c r="AY52" s="524" t="n"/>
      <c r="AZ52" s="524" t="n"/>
      <c r="BA52" s="524" t="n"/>
      <c r="BB52" s="524" t="n"/>
      <c r="BC52" s="524" t="n"/>
      <c r="BD52" s="524" t="n"/>
      <c r="BE52" s="524" t="n"/>
      <c r="BF52" s="524" t="n"/>
      <c r="BG52" s="524" t="n"/>
      <c r="BH52" s="524" t="n"/>
      <c r="BI52" s="528">
        <f>SUM(B52:BH52)</f>
        <v/>
      </c>
    </row>
    <row r="53" ht="15" customHeight="1" s="290">
      <c r="A53" s="523" t="inlineStr">
        <is>
          <t>TOTAL</t>
        </is>
      </c>
      <c r="B53" s="528">
        <f>SUM(B46:B52)</f>
        <v/>
      </c>
      <c r="C53" s="528">
        <f>SUM(C46:C52)</f>
        <v/>
      </c>
      <c r="D53" s="528">
        <f>SUM(D46:D52)</f>
        <v/>
      </c>
      <c r="E53" s="528">
        <f>SUM(E46:E52)</f>
        <v/>
      </c>
      <c r="F53" s="528">
        <f>SUM(F46:F52)</f>
        <v/>
      </c>
      <c r="G53" s="528">
        <f>SUM(G46:G52)</f>
        <v/>
      </c>
      <c r="H53" s="528">
        <f>SUM(H46:H52)</f>
        <v/>
      </c>
      <c r="I53" s="528">
        <f>SUM(I46:I52)</f>
        <v/>
      </c>
      <c r="J53" s="528">
        <f>SUM(J46:J52)</f>
        <v/>
      </c>
      <c r="K53" s="528">
        <f>SUM(K46:K52)</f>
        <v/>
      </c>
      <c r="L53" s="528">
        <f>SUM(L46:L52)</f>
        <v/>
      </c>
      <c r="M53" s="528">
        <f>SUM(M46:M52)</f>
        <v/>
      </c>
      <c r="N53" s="528">
        <f>SUM(N46:N52)</f>
        <v/>
      </c>
      <c r="O53" s="528">
        <f>SUM(O46:O52)</f>
        <v/>
      </c>
      <c r="P53" s="528">
        <f>SUM(P46:P52)</f>
        <v/>
      </c>
      <c r="Q53" s="528">
        <f>SUM(Q46:Q52)</f>
        <v/>
      </c>
      <c r="R53" s="528">
        <f>SUM(R46:R52)</f>
        <v/>
      </c>
      <c r="S53" s="528">
        <f>SUM(S46:S52)</f>
        <v/>
      </c>
      <c r="T53" s="528">
        <f>SUM(T46:T52)</f>
        <v/>
      </c>
      <c r="U53" s="528">
        <f>SUM(U46:U52)</f>
        <v/>
      </c>
      <c r="V53" s="528">
        <f>SUM(V46:V52)</f>
        <v/>
      </c>
      <c r="W53" s="528">
        <f>SUM(W46:W52)</f>
        <v/>
      </c>
      <c r="X53" s="528">
        <f>SUM(X46:X52)</f>
        <v/>
      </c>
      <c r="Y53" s="528">
        <f>SUM(Y46:Y52)</f>
        <v/>
      </c>
      <c r="Z53" s="528">
        <f>SUM(Z46:Z52)</f>
        <v/>
      </c>
      <c r="AA53" s="528">
        <f>SUM(AA46:AA52)</f>
        <v/>
      </c>
      <c r="AB53" s="528">
        <f>SUM(AB46:AB52)</f>
        <v/>
      </c>
      <c r="AC53" s="528">
        <f>SUM(AC46:AC52)</f>
        <v/>
      </c>
      <c r="AD53" s="528">
        <f>SUM(AD46:AD52)</f>
        <v/>
      </c>
      <c r="AE53" s="528">
        <f>SUM(AE46:AE52)</f>
        <v/>
      </c>
      <c r="AF53" s="528">
        <f>SUM(AF46:AF52)</f>
        <v/>
      </c>
      <c r="AG53" s="528">
        <f>SUM(AG46:AG52)</f>
        <v/>
      </c>
      <c r="AH53" s="528">
        <f>SUM(AH46:AH52)</f>
        <v/>
      </c>
      <c r="AI53" s="528">
        <f>SUM(AI46:AI52)</f>
        <v/>
      </c>
      <c r="AJ53" s="528">
        <f>SUM(AJ46:AJ52)</f>
        <v/>
      </c>
      <c r="AK53" s="528">
        <f>SUM(AK46:AK52)</f>
        <v/>
      </c>
      <c r="AL53" s="528">
        <f>SUM(AL46:AL52)</f>
        <v/>
      </c>
      <c r="AM53" s="528">
        <f>SUM(AM46:AM52)</f>
        <v/>
      </c>
      <c r="AN53" s="528">
        <f>SUM(AN46:AN52)</f>
        <v/>
      </c>
      <c r="AO53" s="528">
        <f>SUM(AO46:AO52)</f>
        <v/>
      </c>
      <c r="AP53" s="528">
        <f>SUM(AP46:AP52)</f>
        <v/>
      </c>
      <c r="AQ53" s="528">
        <f>SUM(AQ46:AQ52)</f>
        <v/>
      </c>
      <c r="AR53" s="528">
        <f>SUM(AR46:AR52)</f>
        <v/>
      </c>
      <c r="AS53" s="528">
        <f>SUM(AS46:AS52)</f>
        <v/>
      </c>
      <c r="AT53" s="528">
        <f>SUM(AT46:AT52)</f>
        <v/>
      </c>
      <c r="AU53" s="528">
        <f>SUM(AU46:AU52)</f>
        <v/>
      </c>
      <c r="AV53" s="528">
        <f>SUM(AV46:AV52)</f>
        <v/>
      </c>
      <c r="AW53" s="528">
        <f>SUM(AW46:AW52)</f>
        <v/>
      </c>
      <c r="AX53" s="528">
        <f>SUM(AX46:AX52)</f>
        <v/>
      </c>
      <c r="AY53" s="528">
        <f>SUM(AY46:AY52)</f>
        <v/>
      </c>
      <c r="AZ53" s="528">
        <f>SUM(AZ46:AZ52)</f>
        <v/>
      </c>
      <c r="BA53" s="528">
        <f>SUM(BA46:BA52)</f>
        <v/>
      </c>
      <c r="BB53" s="528">
        <f>SUM(BB46:BB52)</f>
        <v/>
      </c>
      <c r="BC53" s="528">
        <f>SUM(BC46:BC52)</f>
        <v/>
      </c>
      <c r="BD53" s="528">
        <f>SUM(BD46:BD52)</f>
        <v/>
      </c>
      <c r="BE53" s="528">
        <f>SUM(BE46:BE52)</f>
        <v/>
      </c>
      <c r="BF53" s="528">
        <f>SUM(BF46:BF52)</f>
        <v/>
      </c>
      <c r="BG53" s="528">
        <f>SUM(BG46:BG52)</f>
        <v/>
      </c>
      <c r="BH53" s="528">
        <f>SUM(BH46:BH52)</f>
        <v/>
      </c>
      <c r="BI53" s="528">
        <f>SUM(BI46:BI52)</f>
        <v/>
      </c>
    </row>
    <row r="54" ht="15" customHeight="1" s="290">
      <c r="A54" s="522" t="inlineStr">
        <is>
          <t>Pantanal Baixo — LIGAÇÕES (un/dia) | Total: 91 lig</t>
        </is>
      </c>
      <c r="B54" s="303" t="n"/>
      <c r="C54" s="303" t="n"/>
      <c r="D54" s="303" t="n"/>
      <c r="E54" s="303" t="n"/>
      <c r="F54" s="303" t="n"/>
      <c r="G54" s="303" t="n"/>
      <c r="H54" s="303" t="n"/>
      <c r="I54" s="303" t="n"/>
      <c r="J54" s="303" t="n"/>
      <c r="K54" s="303" t="n"/>
      <c r="L54" s="303" t="n"/>
      <c r="M54" s="303" t="n"/>
      <c r="N54" s="303" t="n"/>
      <c r="O54" s="303" t="n"/>
      <c r="P54" s="303" t="n"/>
      <c r="Q54" s="303" t="n"/>
      <c r="R54" s="303" t="n"/>
      <c r="S54" s="303" t="n"/>
      <c r="T54" s="303" t="n"/>
      <c r="U54" s="303" t="n"/>
      <c r="V54" s="303" t="n"/>
      <c r="W54" s="303" t="n"/>
      <c r="X54" s="303" t="n"/>
      <c r="Y54" s="303" t="n"/>
      <c r="Z54" s="303" t="n"/>
      <c r="AA54" s="303" t="n"/>
      <c r="AB54" s="303" t="n"/>
      <c r="AC54" s="303" t="n"/>
      <c r="AD54" s="303" t="n"/>
      <c r="AE54" s="303" t="n"/>
      <c r="AF54" s="303" t="n"/>
      <c r="AG54" s="303" t="n"/>
      <c r="AH54" s="303" t="n"/>
      <c r="AI54" s="303" t="n"/>
      <c r="AJ54" s="303" t="n"/>
      <c r="AK54" s="303" t="n"/>
      <c r="AL54" s="303" t="n"/>
      <c r="AM54" s="303" t="n"/>
      <c r="AN54" s="303" t="n"/>
      <c r="AO54" s="303" t="n"/>
      <c r="AP54" s="303" t="n"/>
      <c r="AQ54" s="303" t="n"/>
      <c r="AR54" s="303" t="n"/>
      <c r="AS54" s="303" t="n"/>
      <c r="AT54" s="303" t="n"/>
      <c r="AU54" s="303" t="n"/>
      <c r="AV54" s="303" t="n"/>
      <c r="AW54" s="303" t="n"/>
      <c r="AX54" s="303" t="n"/>
      <c r="AY54" s="303" t="n"/>
      <c r="AZ54" s="303" t="n"/>
      <c r="BA54" s="303" t="n"/>
      <c r="BB54" s="303" t="n"/>
      <c r="BC54" s="303" t="n"/>
      <c r="BD54" s="303" t="n"/>
      <c r="BE54" s="303" t="n"/>
      <c r="BF54" s="303" t="n"/>
      <c r="BG54" s="303" t="n"/>
      <c r="BH54" s="303" t="n"/>
      <c r="BI54" s="303" t="n"/>
    </row>
    <row r="55" ht="15" customHeight="1" s="290">
      <c r="A55" s="305" t="n"/>
      <c r="B55" s="305" t="inlineStr">
        <is>
          <t>S1</t>
        </is>
      </c>
      <c r="C55" s="305" t="inlineStr">
        <is>
          <t>S2</t>
        </is>
      </c>
      <c r="D55" s="305" t="inlineStr">
        <is>
          <t>S3</t>
        </is>
      </c>
      <c r="E55" s="305" t="inlineStr">
        <is>
          <t>S4</t>
        </is>
      </c>
      <c r="F55" s="305" t="inlineStr">
        <is>
          <t>S5</t>
        </is>
      </c>
      <c r="G55" s="305" t="inlineStr">
        <is>
          <t>S6</t>
        </is>
      </c>
      <c r="H55" s="305" t="inlineStr">
        <is>
          <t>S7</t>
        </is>
      </c>
      <c r="I55" s="305" t="inlineStr">
        <is>
          <t>S8</t>
        </is>
      </c>
      <c r="J55" s="305" t="inlineStr">
        <is>
          <t>S9</t>
        </is>
      </c>
      <c r="K55" s="305" t="inlineStr">
        <is>
          <t>S10</t>
        </is>
      </c>
      <c r="L55" s="305" t="inlineStr">
        <is>
          <t>S11</t>
        </is>
      </c>
      <c r="M55" s="305" t="inlineStr">
        <is>
          <t>S12</t>
        </is>
      </c>
      <c r="N55" s="305" t="inlineStr">
        <is>
          <t>S13</t>
        </is>
      </c>
      <c r="O55" s="305" t="inlineStr">
        <is>
          <t>S14</t>
        </is>
      </c>
      <c r="P55" s="305" t="inlineStr">
        <is>
          <t>S15</t>
        </is>
      </c>
      <c r="Q55" s="305" t="inlineStr">
        <is>
          <t>S16</t>
        </is>
      </c>
      <c r="R55" s="305" t="inlineStr">
        <is>
          <t>S17</t>
        </is>
      </c>
      <c r="S55" s="305" t="inlineStr">
        <is>
          <t>S18</t>
        </is>
      </c>
      <c r="T55" s="305" t="inlineStr">
        <is>
          <t>S19</t>
        </is>
      </c>
      <c r="U55" s="305" t="inlineStr">
        <is>
          <t>S20</t>
        </is>
      </c>
      <c r="V55" s="305" t="inlineStr">
        <is>
          <t>S21</t>
        </is>
      </c>
      <c r="W55" s="305" t="inlineStr">
        <is>
          <t>S22</t>
        </is>
      </c>
      <c r="X55" s="305" t="inlineStr">
        <is>
          <t>S23</t>
        </is>
      </c>
      <c r="Y55" s="305" t="inlineStr">
        <is>
          <t>S24</t>
        </is>
      </c>
      <c r="Z55" s="305" t="inlineStr">
        <is>
          <t>S25</t>
        </is>
      </c>
      <c r="AA55" s="305" t="inlineStr">
        <is>
          <t>S26</t>
        </is>
      </c>
      <c r="AB55" s="305" t="inlineStr">
        <is>
          <t>S27</t>
        </is>
      </c>
      <c r="AC55" s="305" t="inlineStr">
        <is>
          <t>S28</t>
        </is>
      </c>
      <c r="AD55" s="305" t="inlineStr">
        <is>
          <t>S29</t>
        </is>
      </c>
      <c r="AE55" s="305" t="inlineStr">
        <is>
          <t>S30</t>
        </is>
      </c>
      <c r="AF55" s="305" t="inlineStr">
        <is>
          <t>S31</t>
        </is>
      </c>
      <c r="AG55" s="305" t="inlineStr">
        <is>
          <t>S32</t>
        </is>
      </c>
      <c r="AH55" s="305" t="inlineStr">
        <is>
          <t>S33</t>
        </is>
      </c>
      <c r="AI55" s="305" t="inlineStr">
        <is>
          <t>S34</t>
        </is>
      </c>
      <c r="AJ55" s="305" t="inlineStr">
        <is>
          <t>S35</t>
        </is>
      </c>
      <c r="AK55" s="305" t="inlineStr">
        <is>
          <t>S36</t>
        </is>
      </c>
      <c r="AL55" s="305" t="inlineStr">
        <is>
          <t>S37</t>
        </is>
      </c>
      <c r="AM55" s="305" t="inlineStr">
        <is>
          <t>S38</t>
        </is>
      </c>
      <c r="AN55" s="305" t="inlineStr">
        <is>
          <t>S39</t>
        </is>
      </c>
      <c r="AO55" s="305" t="inlineStr">
        <is>
          <t>S40</t>
        </is>
      </c>
      <c r="AP55" s="305" t="inlineStr">
        <is>
          <t>S41</t>
        </is>
      </c>
      <c r="AQ55" s="305" t="inlineStr">
        <is>
          <t>S42</t>
        </is>
      </c>
      <c r="AR55" s="305" t="inlineStr">
        <is>
          <t>S43</t>
        </is>
      </c>
      <c r="AS55" s="305" t="inlineStr">
        <is>
          <t>S44</t>
        </is>
      </c>
      <c r="AT55" s="305" t="inlineStr">
        <is>
          <t>S45</t>
        </is>
      </c>
      <c r="AU55" s="305" t="inlineStr">
        <is>
          <t>S46</t>
        </is>
      </c>
      <c r="AV55" s="305" t="inlineStr">
        <is>
          <t>S47</t>
        </is>
      </c>
      <c r="AW55" s="305" t="inlineStr">
        <is>
          <t>S48</t>
        </is>
      </c>
      <c r="AX55" s="305" t="inlineStr">
        <is>
          <t>S49</t>
        </is>
      </c>
      <c r="AY55" s="305" t="inlineStr">
        <is>
          <t>S50</t>
        </is>
      </c>
      <c r="AZ55" s="305" t="inlineStr">
        <is>
          <t>S51</t>
        </is>
      </c>
      <c r="BA55" s="305" t="inlineStr">
        <is>
          <t>S52</t>
        </is>
      </c>
      <c r="BB55" s="305" t="inlineStr">
        <is>
          <t>S53</t>
        </is>
      </c>
      <c r="BC55" s="305" t="inlineStr">
        <is>
          <t>S54</t>
        </is>
      </c>
      <c r="BD55" s="305" t="inlineStr">
        <is>
          <t>S55</t>
        </is>
      </c>
      <c r="BE55" s="305" t="inlineStr">
        <is>
          <t>S56</t>
        </is>
      </c>
      <c r="BF55" s="305" t="inlineStr">
        <is>
          <t>S57</t>
        </is>
      </c>
      <c r="BG55" s="305" t="inlineStr">
        <is>
          <t>S58</t>
        </is>
      </c>
      <c r="BH55" s="305" t="inlineStr">
        <is>
          <t>S59</t>
        </is>
      </c>
      <c r="BI55" s="523" t="inlineStr">
        <is>
          <t>TOTAL</t>
        </is>
      </c>
    </row>
    <row r="56" ht="15" customHeight="1" s="290">
      <c r="A56" s="515" t="inlineStr">
        <is>
          <t>Seg</t>
        </is>
      </c>
      <c r="B56" s="524" t="n"/>
      <c r="C56" s="524" t="n"/>
      <c r="D56" s="524" t="n"/>
      <c r="E56" s="524" t="n"/>
      <c r="F56" s="524" t="n"/>
      <c r="G56" s="524" t="n"/>
      <c r="H56" s="524" t="n"/>
      <c r="I56" s="524" t="n"/>
      <c r="J56" s="524" t="n"/>
      <c r="K56" s="534" t="n">
        <v>2</v>
      </c>
      <c r="L56" s="533" t="n">
        <v>4</v>
      </c>
      <c r="M56" s="524" t="n"/>
      <c r="N56" s="524" t="n"/>
      <c r="O56" s="524" t="n"/>
      <c r="P56" s="524" t="n"/>
      <c r="Q56" s="524" t="n"/>
      <c r="R56" s="524" t="n"/>
      <c r="S56" s="524" t="n"/>
      <c r="T56" s="524" t="n"/>
      <c r="U56" s="524" t="n"/>
      <c r="V56" s="524" t="n"/>
      <c r="W56" s="524" t="n"/>
      <c r="X56" s="524" t="n"/>
      <c r="Y56" s="524" t="n"/>
      <c r="Z56" s="524" t="n"/>
      <c r="AA56" s="524" t="n"/>
      <c r="AB56" s="524" t="n"/>
      <c r="AC56" s="524" t="n"/>
      <c r="AD56" s="524" t="n"/>
      <c r="AE56" s="524" t="n"/>
      <c r="AF56" s="524" t="n"/>
      <c r="AG56" s="524" t="n"/>
      <c r="AH56" s="524" t="n"/>
      <c r="AI56" s="524" t="n"/>
      <c r="AJ56" s="524" t="n"/>
      <c r="AK56" s="524" t="n"/>
      <c r="AL56" s="524" t="n"/>
      <c r="AM56" s="524" t="n"/>
      <c r="AN56" s="524" t="n"/>
      <c r="AO56" s="524" t="n"/>
      <c r="AP56" s="524" t="n"/>
      <c r="AQ56" s="524" t="n"/>
      <c r="AR56" s="524" t="n"/>
      <c r="AS56" s="524" t="n"/>
      <c r="AT56" s="524" t="n"/>
      <c r="AU56" s="524" t="n"/>
      <c r="AV56" s="524" t="n"/>
      <c r="AW56" s="524" t="n"/>
      <c r="AX56" s="524" t="n"/>
      <c r="AY56" s="524" t="n"/>
      <c r="AZ56" s="524" t="n"/>
      <c r="BA56" s="524" t="n"/>
      <c r="BB56" s="524" t="n"/>
      <c r="BC56" s="524" t="n"/>
      <c r="BD56" s="524" t="n"/>
      <c r="BE56" s="524" t="n"/>
      <c r="BF56" s="524" t="n"/>
      <c r="BG56" s="524" t="n"/>
      <c r="BH56" s="524" t="n"/>
      <c r="BI56" s="528">
        <f>SUM(B56:BH56)</f>
        <v/>
      </c>
    </row>
    <row r="57" ht="15" customHeight="1" s="290">
      <c r="A57" s="515" t="inlineStr">
        <is>
          <t>Ter</t>
        </is>
      </c>
      <c r="B57" s="524" t="n"/>
      <c r="C57" s="524" t="n"/>
      <c r="D57" s="524" t="n"/>
      <c r="E57" s="524" t="n"/>
      <c r="F57" s="524" t="n"/>
      <c r="G57" s="524" t="n"/>
      <c r="H57" s="533" t="n">
        <v>5</v>
      </c>
      <c r="I57" s="524" t="n"/>
      <c r="J57" s="524" t="n"/>
      <c r="K57" s="524" t="n"/>
      <c r="L57" s="534" t="n">
        <v>2</v>
      </c>
      <c r="M57" s="524" t="n"/>
      <c r="N57" s="524" t="n"/>
      <c r="O57" s="524" t="n"/>
      <c r="P57" s="524" t="n"/>
      <c r="Q57" s="524" t="n"/>
      <c r="R57" s="524" t="n"/>
      <c r="S57" s="524" t="n"/>
      <c r="T57" s="524" t="n"/>
      <c r="U57" s="524" t="n"/>
      <c r="V57" s="524" t="n"/>
      <c r="W57" s="524" t="n"/>
      <c r="X57" s="524" t="n"/>
      <c r="Y57" s="524" t="n"/>
      <c r="Z57" s="524" t="n"/>
      <c r="AA57" s="524" t="n"/>
      <c r="AB57" s="524" t="n"/>
      <c r="AC57" s="524" t="n"/>
      <c r="AD57" s="524" t="n"/>
      <c r="AE57" s="524" t="n"/>
      <c r="AF57" s="524" t="n"/>
      <c r="AG57" s="524" t="n"/>
      <c r="AH57" s="524" t="n"/>
      <c r="AI57" s="524" t="n"/>
      <c r="AJ57" s="524" t="n"/>
      <c r="AK57" s="524" t="n"/>
      <c r="AL57" s="524" t="n"/>
      <c r="AM57" s="524" t="n"/>
      <c r="AN57" s="524" t="n"/>
      <c r="AO57" s="524" t="n"/>
      <c r="AP57" s="524" t="n"/>
      <c r="AQ57" s="524" t="n"/>
      <c r="AR57" s="524" t="n"/>
      <c r="AS57" s="524" t="n"/>
      <c r="AT57" s="524" t="n"/>
      <c r="AU57" s="524" t="n"/>
      <c r="AV57" s="524" t="n"/>
      <c r="AW57" s="524" t="n"/>
      <c r="AX57" s="524" t="n"/>
      <c r="AY57" s="524" t="n"/>
      <c r="AZ57" s="524" t="n"/>
      <c r="BA57" s="524" t="n"/>
      <c r="BB57" s="524" t="n"/>
      <c r="BC57" s="524" t="n"/>
      <c r="BD57" s="524" t="n"/>
      <c r="BE57" s="524" t="n"/>
      <c r="BF57" s="524" t="n"/>
      <c r="BG57" s="524" t="n"/>
      <c r="BH57" s="524" t="n"/>
      <c r="BI57" s="528">
        <f>SUM(B57:BH57)</f>
        <v/>
      </c>
    </row>
    <row r="58" ht="15" customHeight="1" s="290">
      <c r="A58" s="515" t="inlineStr">
        <is>
          <t>Qua</t>
        </is>
      </c>
      <c r="B58" s="524" t="n"/>
      <c r="C58" s="524" t="n"/>
      <c r="D58" s="524" t="n"/>
      <c r="E58" s="524" t="n"/>
      <c r="F58" s="524" t="n"/>
      <c r="G58" s="524" t="n"/>
      <c r="H58" s="531" t="n">
        <v>13</v>
      </c>
      <c r="I58" s="524" t="n"/>
      <c r="J58" s="524" t="n"/>
      <c r="K58" s="524" t="n"/>
      <c r="L58" s="534" t="n">
        <v>2</v>
      </c>
      <c r="M58" s="524" t="n"/>
      <c r="N58" s="524" t="n"/>
      <c r="O58" s="524" t="n"/>
      <c r="P58" s="524" t="n"/>
      <c r="Q58" s="524" t="n"/>
      <c r="R58" s="524" t="n"/>
      <c r="S58" s="524" t="n"/>
      <c r="T58" s="524" t="n"/>
      <c r="U58" s="524" t="n"/>
      <c r="V58" s="524" t="n"/>
      <c r="W58" s="524" t="n"/>
      <c r="X58" s="524" t="n"/>
      <c r="Y58" s="524" t="n"/>
      <c r="Z58" s="524" t="n"/>
      <c r="AA58" s="524" t="n"/>
      <c r="AB58" s="524" t="n"/>
      <c r="AC58" s="524" t="n"/>
      <c r="AD58" s="524" t="n"/>
      <c r="AE58" s="524" t="n"/>
      <c r="AF58" s="524" t="n"/>
      <c r="AG58" s="524" t="n"/>
      <c r="AH58" s="524" t="n"/>
      <c r="AI58" s="524" t="n"/>
      <c r="AJ58" s="524" t="n"/>
      <c r="AK58" s="524" t="n"/>
      <c r="AL58" s="524" t="n"/>
      <c r="AM58" s="524" t="n"/>
      <c r="AN58" s="524" t="n"/>
      <c r="AO58" s="524" t="n"/>
      <c r="AP58" s="524" t="n"/>
      <c r="AQ58" s="524" t="n"/>
      <c r="AR58" s="524" t="n"/>
      <c r="AS58" s="524" t="n"/>
      <c r="AT58" s="524" t="n"/>
      <c r="AU58" s="524" t="n"/>
      <c r="AV58" s="524" t="n"/>
      <c r="AW58" s="524" t="n"/>
      <c r="AX58" s="524" t="n"/>
      <c r="AY58" s="524" t="n"/>
      <c r="AZ58" s="524" t="n"/>
      <c r="BA58" s="524" t="n"/>
      <c r="BB58" s="524" t="n"/>
      <c r="BC58" s="524" t="n"/>
      <c r="BD58" s="524" t="n"/>
      <c r="BE58" s="524" t="n"/>
      <c r="BF58" s="524" t="n"/>
      <c r="BG58" s="524" t="n"/>
      <c r="BH58" s="524" t="n"/>
      <c r="BI58" s="528">
        <f>SUM(B58:BH58)</f>
        <v/>
      </c>
    </row>
    <row r="59" ht="15" customHeight="1" s="290">
      <c r="A59" s="515" t="inlineStr">
        <is>
          <t>Qui</t>
        </is>
      </c>
      <c r="B59" s="524" t="n"/>
      <c r="C59" s="524" t="n"/>
      <c r="D59" s="524" t="n"/>
      <c r="E59" s="524" t="n"/>
      <c r="F59" s="524" t="n"/>
      <c r="G59" s="524" t="n"/>
      <c r="H59" s="532" t="n">
        <v>8</v>
      </c>
      <c r="I59" s="524" t="n"/>
      <c r="J59" s="524" t="n"/>
      <c r="K59" s="534" t="n">
        <v>1</v>
      </c>
      <c r="L59" s="524" t="n"/>
      <c r="M59" s="531" t="n">
        <v>13</v>
      </c>
      <c r="N59" s="524" t="n"/>
      <c r="O59" s="524" t="n"/>
      <c r="P59" s="524" t="n"/>
      <c r="Q59" s="524" t="n"/>
      <c r="R59" s="524" t="n"/>
      <c r="S59" s="524" t="n"/>
      <c r="T59" s="524" t="n"/>
      <c r="U59" s="524" t="n"/>
      <c r="V59" s="524" t="n"/>
      <c r="W59" s="524" t="n"/>
      <c r="X59" s="524" t="n"/>
      <c r="Y59" s="524" t="n"/>
      <c r="Z59" s="524" t="n"/>
      <c r="AA59" s="524" t="n"/>
      <c r="AB59" s="524" t="n"/>
      <c r="AC59" s="524" t="n"/>
      <c r="AD59" s="524" t="n"/>
      <c r="AE59" s="524" t="n"/>
      <c r="AF59" s="524" t="n"/>
      <c r="AG59" s="524" t="n"/>
      <c r="AH59" s="524" t="n"/>
      <c r="AI59" s="524" t="n"/>
      <c r="AJ59" s="524" t="n"/>
      <c r="AK59" s="524" t="n"/>
      <c r="AL59" s="524" t="n"/>
      <c r="AM59" s="524" t="n"/>
      <c r="AN59" s="524" t="n"/>
      <c r="AO59" s="524" t="n"/>
      <c r="AP59" s="524" t="n"/>
      <c r="AQ59" s="524" t="n"/>
      <c r="AR59" s="524" t="n"/>
      <c r="AS59" s="524" t="n"/>
      <c r="AT59" s="524" t="n"/>
      <c r="AU59" s="524" t="n"/>
      <c r="AV59" s="524" t="n"/>
      <c r="AW59" s="524" t="n"/>
      <c r="AX59" s="524" t="n"/>
      <c r="AY59" s="524" t="n"/>
      <c r="AZ59" s="524" t="n"/>
      <c r="BA59" s="524" t="n"/>
      <c r="BB59" s="524" t="n"/>
      <c r="BC59" s="524" t="n"/>
      <c r="BD59" s="524" t="n"/>
      <c r="BE59" s="524" t="n"/>
      <c r="BF59" s="524" t="n"/>
      <c r="BG59" s="524" t="n"/>
      <c r="BH59" s="524" t="n"/>
      <c r="BI59" s="528">
        <f>SUM(B59:BH59)</f>
        <v/>
      </c>
    </row>
    <row r="60" ht="15" customHeight="1" s="290">
      <c r="A60" s="515" t="inlineStr">
        <is>
          <t>Sex</t>
        </is>
      </c>
      <c r="B60" s="524" t="n"/>
      <c r="C60" s="524" t="n"/>
      <c r="D60" s="524" t="n"/>
      <c r="E60" s="524" t="n"/>
      <c r="F60" s="531" t="n">
        <v>14</v>
      </c>
      <c r="G60" s="524" t="n"/>
      <c r="H60" s="524" t="n"/>
      <c r="I60" s="535" t="n">
        <v>20</v>
      </c>
      <c r="J60" s="524" t="n"/>
      <c r="K60" s="534" t="n">
        <v>1</v>
      </c>
      <c r="L60" s="533" t="n">
        <v>6</v>
      </c>
      <c r="M60" s="524" t="n"/>
      <c r="N60" s="524" t="n"/>
      <c r="O60" s="524" t="n"/>
      <c r="P60" s="524" t="n"/>
      <c r="Q60" s="524" t="n"/>
      <c r="R60" s="524" t="n"/>
      <c r="S60" s="524" t="n"/>
      <c r="T60" s="524" t="n"/>
      <c r="U60" s="524" t="n"/>
      <c r="V60" s="524" t="n"/>
      <c r="W60" s="524" t="n"/>
      <c r="X60" s="524" t="n"/>
      <c r="Y60" s="524" t="n"/>
      <c r="Z60" s="524" t="n"/>
      <c r="AA60" s="524" t="n"/>
      <c r="AB60" s="524" t="n"/>
      <c r="AC60" s="524" t="n"/>
      <c r="AD60" s="524" t="n"/>
      <c r="AE60" s="524" t="n"/>
      <c r="AF60" s="524" t="n"/>
      <c r="AG60" s="524" t="n"/>
      <c r="AH60" s="524" t="n"/>
      <c r="AI60" s="524" t="n"/>
      <c r="AJ60" s="524" t="n"/>
      <c r="AK60" s="524" t="n"/>
      <c r="AL60" s="524" t="n"/>
      <c r="AM60" s="524" t="n"/>
      <c r="AN60" s="524" t="n"/>
      <c r="AO60" s="524" t="n"/>
      <c r="AP60" s="524" t="n"/>
      <c r="AQ60" s="524" t="n"/>
      <c r="AR60" s="524" t="n"/>
      <c r="AS60" s="524" t="n"/>
      <c r="AT60" s="524" t="n"/>
      <c r="AU60" s="524" t="n"/>
      <c r="AV60" s="524" t="n"/>
      <c r="AW60" s="524" t="n"/>
      <c r="AX60" s="524" t="n"/>
      <c r="AY60" s="524" t="n"/>
      <c r="AZ60" s="524" t="n"/>
      <c r="BA60" s="524" t="n"/>
      <c r="BB60" s="524" t="n"/>
      <c r="BC60" s="524" t="n"/>
      <c r="BD60" s="524" t="n"/>
      <c r="BE60" s="524" t="n"/>
      <c r="BF60" s="524" t="n"/>
      <c r="BG60" s="524" t="n"/>
      <c r="BH60" s="524" t="n"/>
      <c r="BI60" s="528">
        <f>SUM(B60:BH60)</f>
        <v/>
      </c>
    </row>
    <row r="61" ht="15" customHeight="1" s="290">
      <c r="A61" s="515" t="inlineStr">
        <is>
          <t>Sáb</t>
        </is>
      </c>
      <c r="B61" s="524" t="n"/>
      <c r="C61" s="524" t="n"/>
      <c r="D61" s="524" t="n"/>
      <c r="E61" s="524" t="n"/>
      <c r="F61" s="524" t="n"/>
      <c r="G61" s="524" t="n"/>
      <c r="H61" s="524" t="n"/>
      <c r="I61" s="524" t="n"/>
      <c r="J61" s="524" t="n"/>
      <c r="K61" s="524" t="n"/>
      <c r="L61" s="524" t="n"/>
      <c r="M61" s="524" t="n"/>
      <c r="N61" s="524" t="n"/>
      <c r="O61" s="524" t="n"/>
      <c r="P61" s="524" t="n"/>
      <c r="Q61" s="524" t="n"/>
      <c r="R61" s="524" t="n"/>
      <c r="S61" s="524" t="n"/>
      <c r="T61" s="524" t="n"/>
      <c r="U61" s="524" t="n"/>
      <c r="V61" s="524" t="n"/>
      <c r="W61" s="524" t="n"/>
      <c r="X61" s="524" t="n"/>
      <c r="Y61" s="524" t="n"/>
      <c r="Z61" s="524" t="n"/>
      <c r="AA61" s="524" t="n"/>
      <c r="AB61" s="524" t="n"/>
      <c r="AC61" s="524" t="n"/>
      <c r="AD61" s="524" t="n"/>
      <c r="AE61" s="524" t="n"/>
      <c r="AF61" s="524" t="n"/>
      <c r="AG61" s="524" t="n"/>
      <c r="AH61" s="524" t="n"/>
      <c r="AI61" s="524" t="n"/>
      <c r="AJ61" s="524" t="n"/>
      <c r="AK61" s="524" t="n"/>
      <c r="AL61" s="524" t="n"/>
      <c r="AM61" s="524" t="n"/>
      <c r="AN61" s="524" t="n"/>
      <c r="AO61" s="524" t="n"/>
      <c r="AP61" s="524" t="n"/>
      <c r="AQ61" s="524" t="n"/>
      <c r="AR61" s="524" t="n"/>
      <c r="AS61" s="524" t="n"/>
      <c r="AT61" s="524" t="n"/>
      <c r="AU61" s="524" t="n"/>
      <c r="AV61" s="524" t="n"/>
      <c r="AW61" s="524" t="n"/>
      <c r="AX61" s="524" t="n"/>
      <c r="AY61" s="524" t="n"/>
      <c r="AZ61" s="524" t="n"/>
      <c r="BA61" s="524" t="n"/>
      <c r="BB61" s="524" t="n"/>
      <c r="BC61" s="524" t="n"/>
      <c r="BD61" s="524" t="n"/>
      <c r="BE61" s="524" t="n"/>
      <c r="BF61" s="524" t="n"/>
      <c r="BG61" s="524" t="n"/>
      <c r="BH61" s="524" t="n"/>
      <c r="BI61" s="528">
        <f>SUM(B61:BH61)</f>
        <v/>
      </c>
    </row>
    <row r="62" ht="15" customHeight="1" s="290">
      <c r="A62" s="515" t="inlineStr">
        <is>
          <t>Dom</t>
        </is>
      </c>
      <c r="B62" s="524" t="n"/>
      <c r="C62" s="524" t="n"/>
      <c r="D62" s="524" t="n"/>
      <c r="E62" s="524" t="n"/>
      <c r="F62" s="524" t="n"/>
      <c r="G62" s="524" t="n"/>
      <c r="H62" s="524" t="n"/>
      <c r="I62" s="524" t="n"/>
      <c r="J62" s="524" t="n"/>
      <c r="K62" s="524" t="n"/>
      <c r="L62" s="524" t="n"/>
      <c r="M62" s="524" t="n"/>
      <c r="N62" s="524" t="n"/>
      <c r="O62" s="524" t="n"/>
      <c r="P62" s="524" t="n"/>
      <c r="Q62" s="524" t="n"/>
      <c r="R62" s="524" t="n"/>
      <c r="S62" s="524" t="n"/>
      <c r="T62" s="524" t="n"/>
      <c r="U62" s="524" t="n"/>
      <c r="V62" s="524" t="n"/>
      <c r="W62" s="524" t="n"/>
      <c r="X62" s="524" t="n"/>
      <c r="Y62" s="524" t="n"/>
      <c r="Z62" s="524" t="n"/>
      <c r="AA62" s="524" t="n"/>
      <c r="AB62" s="524" t="n"/>
      <c r="AC62" s="524" t="n"/>
      <c r="AD62" s="524" t="n"/>
      <c r="AE62" s="524" t="n"/>
      <c r="AF62" s="524" t="n"/>
      <c r="AG62" s="524" t="n"/>
      <c r="AH62" s="524" t="n"/>
      <c r="AI62" s="524" t="n"/>
      <c r="AJ62" s="524" t="n"/>
      <c r="AK62" s="524" t="n"/>
      <c r="AL62" s="524" t="n"/>
      <c r="AM62" s="524" t="n"/>
      <c r="AN62" s="524" t="n"/>
      <c r="AO62" s="524" t="n"/>
      <c r="AP62" s="524" t="n"/>
      <c r="AQ62" s="524" t="n"/>
      <c r="AR62" s="524" t="n"/>
      <c r="AS62" s="524" t="n"/>
      <c r="AT62" s="524" t="n"/>
      <c r="AU62" s="524" t="n"/>
      <c r="AV62" s="524" t="n"/>
      <c r="AW62" s="524" t="n"/>
      <c r="AX62" s="524" t="n"/>
      <c r="AY62" s="524" t="n"/>
      <c r="AZ62" s="524" t="n"/>
      <c r="BA62" s="524" t="n"/>
      <c r="BB62" s="524" t="n"/>
      <c r="BC62" s="524" t="n"/>
      <c r="BD62" s="524" t="n"/>
      <c r="BE62" s="524" t="n"/>
      <c r="BF62" s="524" t="n"/>
      <c r="BG62" s="524" t="n"/>
      <c r="BH62" s="524" t="n"/>
      <c r="BI62" s="528">
        <f>SUM(B62:BH62)</f>
        <v/>
      </c>
    </row>
    <row r="63" ht="15" customHeight="1" s="290">
      <c r="A63" s="523" t="inlineStr">
        <is>
          <t>TOTAL</t>
        </is>
      </c>
      <c r="B63" s="528">
        <f>SUM(B56:B62)</f>
        <v/>
      </c>
      <c r="C63" s="528">
        <f>SUM(C56:C62)</f>
        <v/>
      </c>
      <c r="D63" s="528">
        <f>SUM(D56:D62)</f>
        <v/>
      </c>
      <c r="E63" s="528">
        <f>SUM(E56:E62)</f>
        <v/>
      </c>
      <c r="F63" s="528">
        <f>SUM(F56:F62)</f>
        <v/>
      </c>
      <c r="G63" s="528">
        <f>SUM(G56:G62)</f>
        <v/>
      </c>
      <c r="H63" s="528">
        <f>SUM(H56:H62)</f>
        <v/>
      </c>
      <c r="I63" s="528">
        <f>SUM(I56:I62)</f>
        <v/>
      </c>
      <c r="J63" s="528">
        <f>SUM(J56:J62)</f>
        <v/>
      </c>
      <c r="K63" s="528">
        <f>SUM(K56:K62)</f>
        <v/>
      </c>
      <c r="L63" s="528">
        <f>SUM(L56:L62)</f>
        <v/>
      </c>
      <c r="M63" s="528">
        <f>SUM(M56:M62)</f>
        <v/>
      </c>
      <c r="N63" s="528">
        <f>SUM(N56:N62)</f>
        <v/>
      </c>
      <c r="O63" s="528">
        <f>SUM(O56:O62)</f>
        <v/>
      </c>
      <c r="P63" s="528">
        <f>SUM(P56:P62)</f>
        <v/>
      </c>
      <c r="Q63" s="528">
        <f>SUM(Q56:Q62)</f>
        <v/>
      </c>
      <c r="R63" s="528">
        <f>SUM(R56:R62)</f>
        <v/>
      </c>
      <c r="S63" s="528">
        <f>SUM(S56:S62)</f>
        <v/>
      </c>
      <c r="T63" s="528">
        <f>SUM(T56:T62)</f>
        <v/>
      </c>
      <c r="U63" s="528">
        <f>SUM(U56:U62)</f>
        <v/>
      </c>
      <c r="V63" s="528">
        <f>SUM(V56:V62)</f>
        <v/>
      </c>
      <c r="W63" s="528">
        <f>SUM(W56:W62)</f>
        <v/>
      </c>
      <c r="X63" s="528">
        <f>SUM(X56:X62)</f>
        <v/>
      </c>
      <c r="Y63" s="528">
        <f>SUM(Y56:Y62)</f>
        <v/>
      </c>
      <c r="Z63" s="528">
        <f>SUM(Z56:Z62)</f>
        <v/>
      </c>
      <c r="AA63" s="528">
        <f>SUM(AA56:AA62)</f>
        <v/>
      </c>
      <c r="AB63" s="528">
        <f>SUM(AB56:AB62)</f>
        <v/>
      </c>
      <c r="AC63" s="528">
        <f>SUM(AC56:AC62)</f>
        <v/>
      </c>
      <c r="AD63" s="528">
        <f>SUM(AD56:AD62)</f>
        <v/>
      </c>
      <c r="AE63" s="528">
        <f>SUM(AE56:AE62)</f>
        <v/>
      </c>
      <c r="AF63" s="528">
        <f>SUM(AF56:AF62)</f>
        <v/>
      </c>
      <c r="AG63" s="528">
        <f>SUM(AG56:AG62)</f>
        <v/>
      </c>
      <c r="AH63" s="528">
        <f>SUM(AH56:AH62)</f>
        <v/>
      </c>
      <c r="AI63" s="528">
        <f>SUM(AI56:AI62)</f>
        <v/>
      </c>
      <c r="AJ63" s="528">
        <f>SUM(AJ56:AJ62)</f>
        <v/>
      </c>
      <c r="AK63" s="528">
        <f>SUM(AK56:AK62)</f>
        <v/>
      </c>
      <c r="AL63" s="528">
        <f>SUM(AL56:AL62)</f>
        <v/>
      </c>
      <c r="AM63" s="528">
        <f>SUM(AM56:AM62)</f>
        <v/>
      </c>
      <c r="AN63" s="528">
        <f>SUM(AN56:AN62)</f>
        <v/>
      </c>
      <c r="AO63" s="528">
        <f>SUM(AO56:AO62)</f>
        <v/>
      </c>
      <c r="AP63" s="528">
        <f>SUM(AP56:AP62)</f>
        <v/>
      </c>
      <c r="AQ63" s="528">
        <f>SUM(AQ56:AQ62)</f>
        <v/>
      </c>
      <c r="AR63" s="528">
        <f>SUM(AR56:AR62)</f>
        <v/>
      </c>
      <c r="AS63" s="528">
        <f>SUM(AS56:AS62)</f>
        <v/>
      </c>
      <c r="AT63" s="528">
        <f>SUM(AT56:AT62)</f>
        <v/>
      </c>
      <c r="AU63" s="528">
        <f>SUM(AU56:AU62)</f>
        <v/>
      </c>
      <c r="AV63" s="528">
        <f>SUM(AV56:AV62)</f>
        <v/>
      </c>
      <c r="AW63" s="528">
        <f>SUM(AW56:AW62)</f>
        <v/>
      </c>
      <c r="AX63" s="528">
        <f>SUM(AX56:AX62)</f>
        <v/>
      </c>
      <c r="AY63" s="528">
        <f>SUM(AY56:AY62)</f>
        <v/>
      </c>
      <c r="AZ63" s="528">
        <f>SUM(AZ56:AZ62)</f>
        <v/>
      </c>
      <c r="BA63" s="528">
        <f>SUM(BA56:BA62)</f>
        <v/>
      </c>
      <c r="BB63" s="528">
        <f>SUM(BB56:BB62)</f>
        <v/>
      </c>
      <c r="BC63" s="528">
        <f>SUM(BC56:BC62)</f>
        <v/>
      </c>
      <c r="BD63" s="528">
        <f>SUM(BD56:BD62)</f>
        <v/>
      </c>
      <c r="BE63" s="528">
        <f>SUM(BE56:BE62)</f>
        <v/>
      </c>
      <c r="BF63" s="528">
        <f>SUM(BF56:BF62)</f>
        <v/>
      </c>
      <c r="BG63" s="528">
        <f>SUM(BG56:BG62)</f>
        <v/>
      </c>
      <c r="BH63" s="528">
        <f>SUM(BH56:BH62)</f>
        <v/>
      </c>
      <c r="BI63" s="528">
        <f>SUM(BI56:BI62)</f>
        <v/>
      </c>
    </row>
  </sheetData>
  <mergeCells count="8">
    <mergeCell ref="A14:BI14"/>
    <mergeCell ref="A44:BI44"/>
    <mergeCell ref="A2:N2"/>
    <mergeCell ref="A34:BI34"/>
    <mergeCell ref="A4:BI4"/>
    <mergeCell ref="A54:BI54"/>
    <mergeCell ref="A24:BI24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 filterMode="0">
    <tabColor rgb="FFF39C12"/>
    <outlinePr summaryBelow="1" summaryRight="1"/>
    <pageSetUpPr fitToPage="0"/>
  </sheetPr>
  <dimension ref="A1:M78"/>
  <sheetViews>
    <sheetView showFormulas="0" showGridLines="1" showRowColHeaders="1" showZeros="1" rightToLeft="0" tabSelected="0" showOutlineSymbols="1" defaultGridColor="1" view="normal" topLeftCell="A31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0.57" customWidth="1" style="289" min="1" max="1"/>
    <col width="10" customWidth="1" style="289" min="2" max="2"/>
    <col width="8" customWidth="1" style="289" min="3" max="3"/>
    <col width="10" customWidth="1" style="289" min="4" max="5"/>
    <col width="15.85" customWidth="1" style="289" min="6" max="6"/>
    <col width="9" customWidth="1" style="289" min="7" max="7"/>
    <col width="8" customWidth="1" style="289" min="8" max="8"/>
    <col width="11" customWidth="1" style="289" min="9" max="10"/>
    <col width="5" customWidth="1" style="289" min="11" max="11"/>
    <col width="10" customWidth="1" style="289" min="12" max="13"/>
  </cols>
  <sheetData>
    <row r="1" ht="37.5" customHeight="1" s="290">
      <c r="A1" s="302" t="inlineStr">
        <is>
          <t>TENDÊNCIAS — Média móvel 7 dias por núcleo | Rede + Ligações + Indicador de tendência</t>
        </is>
      </c>
      <c r="B1" s="303" t="n"/>
      <c r="C1" s="303" t="n"/>
      <c r="D1" s="303" t="n"/>
      <c r="E1" s="303" t="n"/>
      <c r="F1" s="303" t="n"/>
      <c r="G1" s="303" t="n"/>
      <c r="H1" s="303" t="n"/>
      <c r="I1" s="303" t="n"/>
      <c r="J1" s="303" t="n"/>
      <c r="K1" s="303" t="n"/>
      <c r="L1" s="303" t="n"/>
      <c r="M1" s="303" t="n"/>
    </row>
    <row r="3" ht="15" customHeight="1" s="290">
      <c r="A3" s="522" t="inlineStr">
        <is>
          <t>São Manoel | EQ: 8 | Tendência rede: DESCENDO | Tendência lig: DESCENDO</t>
        </is>
      </c>
      <c r="B3" s="303" t="n"/>
      <c r="C3" s="303" t="n"/>
      <c r="D3" s="303" t="n"/>
      <c r="E3" s="303" t="n"/>
      <c r="F3" s="303" t="n"/>
      <c r="G3" s="303" t="n"/>
      <c r="H3" s="303" t="n"/>
      <c r="I3" s="303" t="n"/>
      <c r="J3" s="303" t="n"/>
      <c r="K3" s="303" t="n"/>
      <c r="L3" s="303" t="n"/>
      <c r="M3" s="303" t="n"/>
    </row>
    <row r="4" ht="23.25" customHeight="1" s="290">
      <c r="A4" s="305" t="inlineStr">
        <is>
          <t>SEMANA</t>
        </is>
      </c>
      <c r="B4" s="305" t="inlineStr">
        <is>
          <t>REDE 7d</t>
        </is>
      </c>
      <c r="C4" s="305" t="inlineStr">
        <is>
          <t>LIG 7d</t>
        </is>
      </c>
      <c r="D4" s="305" t="inlineStr">
        <is>
          <t>REDE ACUM</t>
        </is>
      </c>
      <c r="E4" s="305" t="inlineStr">
        <is>
          <t>LIG ACUM</t>
        </is>
      </c>
      <c r="F4" s="305" t="inlineStr">
        <is>
          <t>REDE/DIA</t>
        </is>
      </c>
      <c r="G4" s="305" t="inlineStr">
        <is>
          <t>LIG/DIA</t>
        </is>
      </c>
      <c r="H4" s="305" t="inlineStr">
        <is>
          <t>PVs/SEM</t>
        </is>
      </c>
      <c r="I4" s="305" t="inlineStr">
        <is>
          <t>TEND REDE</t>
        </is>
      </c>
      <c r="J4" s="305" t="inlineStr">
        <is>
          <t>TEND LIG</t>
        </is>
      </c>
      <c r="K4" s="305" t="inlineStr">
        <is>
          <t>EQ</t>
        </is>
      </c>
      <c r="L4" s="305" t="inlineStr">
        <is>
          <t>m/eq/dia</t>
        </is>
      </c>
      <c r="M4" s="305" t="inlineStr">
        <is>
          <t>lig/eq/dia</t>
        </is>
      </c>
    </row>
    <row r="5" ht="15" customHeight="1" s="290">
      <c r="A5" s="536" t="inlineStr">
        <is>
          <t>S1</t>
        </is>
      </c>
      <c r="B5" s="537" t="n">
        <v>4.1</v>
      </c>
      <c r="C5" s="537" t="n">
        <v>0.3</v>
      </c>
      <c r="D5" s="313">
        <f>B5</f>
        <v/>
      </c>
      <c r="E5" s="313">
        <f>C5</f>
        <v/>
      </c>
      <c r="F5" s="538">
        <f>ROUND(B5/7,1)</f>
        <v/>
      </c>
      <c r="G5" s="538">
        <f>ROUND(C5/7,1)</f>
        <v/>
      </c>
      <c r="H5" s="539" t="n">
        <v>6</v>
      </c>
      <c r="I5" s="540" t="inlineStr">
        <is>
          <t>INÍCIO</t>
        </is>
      </c>
      <c r="J5" s="540" t="inlineStr">
        <is>
          <t>INÍCIO</t>
        </is>
      </c>
      <c r="K5" s="326" t="n">
        <v>8</v>
      </c>
      <c r="L5" s="541">
        <f>IF(K5&gt;0,ROUND(F5/K5,1),0)</f>
        <v/>
      </c>
      <c r="M5" s="542" t="n">
        <v>0.25</v>
      </c>
    </row>
    <row r="6" ht="15" customHeight="1" s="290">
      <c r="A6" s="515" t="inlineStr">
        <is>
          <t>S2</t>
        </is>
      </c>
      <c r="B6" s="543" t="n">
        <v>9.800000000000001</v>
      </c>
      <c r="C6" s="543" t="n">
        <v>1.9</v>
      </c>
      <c r="D6" s="308">
        <f>D5+B6</f>
        <v/>
      </c>
      <c r="E6" s="308">
        <f>E5+C6</f>
        <v/>
      </c>
      <c r="F6" s="544">
        <f>ROUND(B6/7,1)</f>
        <v/>
      </c>
      <c r="G6" s="545">
        <f>ROUND(C6/7,1)</f>
        <v/>
      </c>
      <c r="H6" s="546" t="n">
        <v>5</v>
      </c>
      <c r="I6" s="547">
        <f>IF(B6&gt;B5*1.05,"SUBINDO",IF(B6&lt;B5*0.95,"DESCENDO","ESTÁVEL"))</f>
        <v/>
      </c>
      <c r="J6" s="547">
        <f>IF(C6&gt;C5*1.05,"SUBINDO",IF(C6&lt;C5*0.95,"DESCENDO","ESTÁVEL"))</f>
        <v/>
      </c>
      <c r="K6" s="321" t="n">
        <v>8</v>
      </c>
      <c r="L6" s="548">
        <f>IF(K6&gt;0,ROUND(F6/K6,1),0)</f>
        <v/>
      </c>
      <c r="M6" s="549" t="n">
        <v>0.1</v>
      </c>
    </row>
    <row r="7" ht="15" customHeight="1" s="290">
      <c r="A7" s="536" t="inlineStr">
        <is>
          <t>S3</t>
        </is>
      </c>
      <c r="B7" s="537" t="n">
        <v>28.6</v>
      </c>
      <c r="C7" s="537" t="n">
        <v>0.4</v>
      </c>
      <c r="D7" s="313">
        <f>D6+B7</f>
        <v/>
      </c>
      <c r="E7" s="313">
        <f>E6+C7</f>
        <v/>
      </c>
      <c r="F7" s="544">
        <f>ROUND(B7/7,1)</f>
        <v/>
      </c>
      <c r="G7" s="538">
        <f>ROUND(C7/7,1)</f>
        <v/>
      </c>
      <c r="H7" s="539" t="n">
        <v>4</v>
      </c>
      <c r="I7" s="540">
        <f>IF(B7&gt;B6*1.05,"SUBINDO",IF(B7&lt;B6*0.95,"DESCENDO","ESTÁVEL"))</f>
        <v/>
      </c>
      <c r="J7" s="540">
        <f>IF(C7&gt;C6*1.05,"SUBINDO",IF(C7&lt;C6*0.95,"DESCENDO","ESTÁVEL"))</f>
        <v/>
      </c>
      <c r="K7" s="326" t="n">
        <v>8</v>
      </c>
      <c r="L7" s="541">
        <f>IF(K7&gt;0,ROUND(F7/K7,1),0)</f>
        <v/>
      </c>
      <c r="M7" s="542" t="n">
        <v>0.25</v>
      </c>
    </row>
    <row r="8" ht="15" customHeight="1" s="290">
      <c r="A8" s="515" t="inlineStr">
        <is>
          <t>S4</t>
        </is>
      </c>
      <c r="B8" s="543" t="n">
        <v>30.6</v>
      </c>
      <c r="C8" s="543" t="n">
        <v>7.7</v>
      </c>
      <c r="D8" s="308">
        <f>D7+B8</f>
        <v/>
      </c>
      <c r="E8" s="308">
        <f>E7+C8</f>
        <v/>
      </c>
      <c r="F8" s="544">
        <f>ROUND(B8/7,1)</f>
        <v/>
      </c>
      <c r="G8" s="544">
        <f>ROUND(C8/7,1)</f>
        <v/>
      </c>
      <c r="H8" s="546" t="n">
        <v>6</v>
      </c>
      <c r="I8" s="547">
        <f>IF(B8&gt;B7*1.05,"SUBINDO",IF(B8&lt;B7*0.95,"DESCENDO","ESTÁVEL"))</f>
        <v/>
      </c>
      <c r="J8" s="547">
        <f>IF(C8&gt;C7*1.05,"SUBINDO",IF(C8&lt;C7*0.95,"DESCENDO","ESTÁVEL"))</f>
        <v/>
      </c>
      <c r="K8" s="321" t="n">
        <v>8</v>
      </c>
      <c r="L8" s="548">
        <f>IF(K8&gt;0,ROUND(F8/K8,1),0)</f>
        <v/>
      </c>
      <c r="M8" s="549" t="n">
        <v>1.48</v>
      </c>
    </row>
    <row r="9" ht="15" customHeight="1" s="290">
      <c r="A9" s="536" t="inlineStr">
        <is>
          <t>S5</t>
        </is>
      </c>
      <c r="B9" s="537" t="n">
        <v>41.9</v>
      </c>
      <c r="C9" s="537" t="n">
        <v>5.5</v>
      </c>
      <c r="D9" s="313">
        <f>D8+B9</f>
        <v/>
      </c>
      <c r="E9" s="313">
        <f>E8+C9</f>
        <v/>
      </c>
      <c r="F9" s="544">
        <f>ROUND(B9/7,1)</f>
        <v/>
      </c>
      <c r="G9" s="544">
        <f>ROUND(C9/7,1)</f>
        <v/>
      </c>
      <c r="H9" s="539" t="n">
        <v>5</v>
      </c>
      <c r="I9" s="540">
        <f>IF(B9&gt;B8*1.05,"SUBINDO",IF(B9&lt;B8*0.95,"DESCENDO","ESTÁVEL"))</f>
        <v/>
      </c>
      <c r="J9" s="540">
        <f>IF(C9&gt;C8*1.05,"SUBINDO",IF(C9&lt;C8*0.95,"DESCENDO","ESTÁVEL"))</f>
        <v/>
      </c>
      <c r="K9" s="326" t="n">
        <v>8</v>
      </c>
      <c r="L9" s="541">
        <f>IF(K9&gt;0,ROUND(F9/K9,1),0)</f>
        <v/>
      </c>
      <c r="M9" s="542" t="n">
        <v>0.62</v>
      </c>
    </row>
    <row r="10" ht="15" customHeight="1" s="290">
      <c r="A10" s="515" t="inlineStr">
        <is>
          <t>S6</t>
        </is>
      </c>
      <c r="B10" s="543" t="n">
        <v>20</v>
      </c>
      <c r="C10" s="543" t="n">
        <v>1.2</v>
      </c>
      <c r="D10" s="308">
        <f>D9+B10</f>
        <v/>
      </c>
      <c r="E10" s="308">
        <f>E9+C10</f>
        <v/>
      </c>
      <c r="F10" s="544">
        <f>ROUND(B10/7,1)</f>
        <v/>
      </c>
      <c r="G10" s="545">
        <f>ROUND(C10/7,1)</f>
        <v/>
      </c>
      <c r="H10" s="546" t="n">
        <v>3</v>
      </c>
      <c r="I10" s="547">
        <f>IF(B10&gt;B9*1.05,"SUBINDO",IF(B10&lt;B9*0.95,"DESCENDO","ESTÁVEL"))</f>
        <v/>
      </c>
      <c r="J10" s="547">
        <f>IF(C10&gt;C9*1.05,"SUBINDO",IF(C10&lt;C9*0.95,"DESCENDO","ESTÁVEL"))</f>
        <v/>
      </c>
      <c r="K10" s="321" t="n">
        <v>8</v>
      </c>
      <c r="L10" s="548">
        <f>IF(K10&gt;0,ROUND(F10/K10,1),0)</f>
        <v/>
      </c>
      <c r="M10" s="549" t="n">
        <v>0</v>
      </c>
    </row>
    <row r="11" ht="15" customHeight="1" s="290">
      <c r="A11" s="536" t="inlineStr">
        <is>
          <t>S7</t>
        </is>
      </c>
      <c r="B11" s="537" t="n">
        <v>23.9</v>
      </c>
      <c r="C11" s="537" t="n">
        <v>0.4</v>
      </c>
      <c r="D11" s="313">
        <f>D10+B11</f>
        <v/>
      </c>
      <c r="E11" s="313">
        <f>E10+C11</f>
        <v/>
      </c>
      <c r="F11" s="544">
        <f>ROUND(B11/7,1)</f>
        <v/>
      </c>
      <c r="G11" s="538">
        <f>ROUND(C11/7,1)</f>
        <v/>
      </c>
      <c r="H11" s="539" t="n">
        <v>5</v>
      </c>
      <c r="I11" s="540">
        <f>IF(B11&gt;B10*1.05,"SUBINDO",IF(B11&lt;B10*0.95,"DESCENDO","ESTÁVEL"))</f>
        <v/>
      </c>
      <c r="J11" s="540">
        <f>IF(C11&gt;C10*1.05,"SUBINDO",IF(C11&lt;C10*0.95,"DESCENDO","ESTÁVEL"))</f>
        <v/>
      </c>
      <c r="K11" s="326" t="n">
        <v>8</v>
      </c>
      <c r="L11" s="541">
        <f>IF(K11&gt;0,ROUND(F11/K11,1),0)</f>
        <v/>
      </c>
      <c r="M11" s="542" t="n">
        <v>0.18</v>
      </c>
    </row>
    <row r="12" ht="15" customHeight="1" s="290">
      <c r="A12" s="515" t="inlineStr">
        <is>
          <t>S8</t>
        </is>
      </c>
      <c r="B12" s="543" t="n">
        <v>12.8</v>
      </c>
      <c r="C12" s="543" t="n">
        <v>0.2</v>
      </c>
      <c r="D12" s="308">
        <f>D11+B12</f>
        <v/>
      </c>
      <c r="E12" s="308">
        <f>E11+C12</f>
        <v/>
      </c>
      <c r="F12" s="538">
        <f>ROUND(B12/7,1)</f>
        <v/>
      </c>
      <c r="G12" s="545">
        <f>ROUND(C12/7,1)</f>
        <v/>
      </c>
      <c r="H12" s="546" t="n">
        <v>13</v>
      </c>
      <c r="I12" s="547">
        <f>IF(B12&gt;B11*1.05,"SUBINDO",IF(B12&lt;B11*0.95,"DESCENDO","ESTÁVEL"))</f>
        <v/>
      </c>
      <c r="J12" s="547">
        <f>IF(C12&gt;C11*1.05,"SUBINDO",IF(C12&lt;C11*0.95,"DESCENDO","ESTÁVEL"))</f>
        <v/>
      </c>
      <c r="K12" s="321" t="n">
        <v>8</v>
      </c>
      <c r="L12" s="548">
        <f>IF(K12&gt;0,ROUND(F12/K12,1),0)</f>
        <v/>
      </c>
      <c r="M12" s="549" t="n">
        <v>0</v>
      </c>
    </row>
    <row r="13" ht="15" customHeight="1" s="290">
      <c r="A13" s="536" t="inlineStr">
        <is>
          <t>S9</t>
        </is>
      </c>
      <c r="B13" s="537" t="n">
        <v>5.2</v>
      </c>
      <c r="C13" s="537" t="n">
        <v>0</v>
      </c>
      <c r="D13" s="313">
        <f>D12+B13</f>
        <v/>
      </c>
      <c r="E13" s="313">
        <f>E12+C13</f>
        <v/>
      </c>
      <c r="F13" s="538">
        <f>ROUND(B13/7,1)</f>
        <v/>
      </c>
      <c r="G13" s="545">
        <f>ROUND(C13/7,1)</f>
        <v/>
      </c>
      <c r="H13" s="539" t="n">
        <v>6</v>
      </c>
      <c r="I13" s="540">
        <f>IF(B13&gt;B12*1.05,"SUBINDO",IF(B13&lt;B12*0.95,"DESCENDO","ESTÁVEL"))</f>
        <v/>
      </c>
      <c r="J13" s="540">
        <f>IF(C13&gt;C12*1.05,"SUBINDO",IF(C13&lt;C12*0.95,"DESCENDO","ESTÁVEL"))</f>
        <v/>
      </c>
      <c r="K13" s="326" t="n">
        <v>8</v>
      </c>
      <c r="L13" s="541">
        <f>IF(K13&gt;0,ROUND(F13/K13,1),0)</f>
        <v/>
      </c>
      <c r="M13" s="542" t="n">
        <v>0</v>
      </c>
    </row>
    <row r="14" ht="15" customHeight="1" s="290">
      <c r="A14" s="515" t="inlineStr">
        <is>
          <t>S10</t>
        </is>
      </c>
      <c r="B14" s="543" t="n">
        <v>2.1</v>
      </c>
      <c r="C14" s="543" t="n">
        <v>0</v>
      </c>
      <c r="D14" s="308">
        <f>D13+B14</f>
        <v/>
      </c>
      <c r="E14" s="308">
        <f>E13+C14</f>
        <v/>
      </c>
      <c r="F14" s="538">
        <f>ROUND(B14/7,1)</f>
        <v/>
      </c>
      <c r="G14" s="545">
        <f>ROUND(C14/7,1)</f>
        <v/>
      </c>
      <c r="H14" s="546" t="n">
        <v>6</v>
      </c>
      <c r="I14" s="547">
        <f>IF(B14&gt;B13*1.05,"SUBINDO",IF(B14&lt;B13*0.95,"DESCENDO","ESTÁVEL"))</f>
        <v/>
      </c>
      <c r="J14" s="547">
        <f>IF(C14&gt;C13*1.05,"SUBINDO",IF(C14&lt;C13*0.95,"DESCENDO","ESTÁVEL"))</f>
        <v/>
      </c>
      <c r="K14" s="321" t="n">
        <v>8</v>
      </c>
      <c r="L14" s="548">
        <f>IF(K14&gt;0,ROUND(F14/K14,1),0)</f>
        <v/>
      </c>
      <c r="M14" s="549" t="n">
        <v>0</v>
      </c>
    </row>
    <row r="15" ht="15" customHeight="1" s="290">
      <c r="A15" s="536" t="inlineStr">
        <is>
          <t>S11</t>
        </is>
      </c>
      <c r="B15" s="537" t="n">
        <v>4.9</v>
      </c>
      <c r="C15" s="537" t="n">
        <v>0</v>
      </c>
      <c r="D15" s="313">
        <f>D14+B15</f>
        <v/>
      </c>
      <c r="E15" s="313">
        <f>E14+C15</f>
        <v/>
      </c>
      <c r="F15" s="544">
        <f>ROUND(B15/7,1)</f>
        <v/>
      </c>
      <c r="G15" s="545">
        <f>ROUND(C15/7,1)</f>
        <v/>
      </c>
      <c r="H15" s="539" t="n">
        <v>3</v>
      </c>
      <c r="I15" s="540">
        <f>IF(B15&gt;B14*1.05,"SUBINDO",IF(B15&lt;B14*0.95,"DESCENDO","ESTÁVEL"))</f>
        <v/>
      </c>
      <c r="J15" s="540">
        <f>IF(C15&gt;C14*1.05,"SUBINDO",IF(C15&lt;C14*0.95,"DESCENDO","ESTÁVEL"))</f>
        <v/>
      </c>
      <c r="K15" s="326" t="n">
        <v>8</v>
      </c>
      <c r="L15" s="541">
        <f>IF(K15&gt;0,ROUND(F15/K15,1),0)</f>
        <v/>
      </c>
      <c r="M15" s="542" t="n">
        <v>0</v>
      </c>
    </row>
    <row r="17" ht="15" customHeight="1" s="290">
      <c r="A17" s="522" t="inlineStr">
        <is>
          <t>João Carlos | EQ: 3 | Tendência rede: DESCENDO | Tendência lig: ESTÁVEL</t>
        </is>
      </c>
      <c r="B17" s="303" t="n"/>
      <c r="C17" s="303" t="n"/>
      <c r="D17" s="303" t="n"/>
      <c r="E17" s="303" t="n"/>
      <c r="F17" s="303" t="n"/>
      <c r="G17" s="303" t="n"/>
      <c r="H17" s="303" t="n"/>
      <c r="I17" s="303" t="n"/>
      <c r="J17" s="303" t="n"/>
      <c r="K17" s="303" t="n"/>
      <c r="L17" s="303" t="n"/>
      <c r="M17" s="303" t="n"/>
    </row>
    <row r="18" ht="23.25" customHeight="1" s="290">
      <c r="A18" s="305" t="inlineStr">
        <is>
          <t>SEMANA</t>
        </is>
      </c>
      <c r="B18" s="305" t="inlineStr">
        <is>
          <t>REDE 7d</t>
        </is>
      </c>
      <c r="C18" s="305" t="inlineStr">
        <is>
          <t>LIG 7d</t>
        </is>
      </c>
      <c r="D18" s="305" t="inlineStr">
        <is>
          <t>REDE ACUM</t>
        </is>
      </c>
      <c r="E18" s="305" t="inlineStr">
        <is>
          <t>LIG ACUM</t>
        </is>
      </c>
      <c r="F18" s="305" t="inlineStr">
        <is>
          <t>REDE/DIA</t>
        </is>
      </c>
      <c r="G18" s="305" t="inlineStr">
        <is>
          <t>LIG/DIA</t>
        </is>
      </c>
      <c r="H18" s="305" t="inlineStr">
        <is>
          <t>PVs/SEM</t>
        </is>
      </c>
      <c r="I18" s="305" t="inlineStr">
        <is>
          <t>TEND REDE</t>
        </is>
      </c>
      <c r="J18" s="305" t="inlineStr">
        <is>
          <t>TEND LIG</t>
        </is>
      </c>
      <c r="K18" s="305" t="inlineStr">
        <is>
          <t>EQ</t>
        </is>
      </c>
      <c r="L18" s="305" t="inlineStr">
        <is>
          <t>m/eq/dia</t>
        </is>
      </c>
      <c r="M18" s="305" t="inlineStr">
        <is>
          <t>lig/eq/dia</t>
        </is>
      </c>
    </row>
    <row r="19" ht="15" customHeight="1" s="290">
      <c r="A19" s="536" t="inlineStr">
        <is>
          <t>S1</t>
        </is>
      </c>
      <c r="B19" s="537" t="n">
        <v>18.8</v>
      </c>
      <c r="C19" s="537" t="n">
        <v>0</v>
      </c>
      <c r="D19" s="313">
        <f>B19</f>
        <v/>
      </c>
      <c r="E19" s="313">
        <f>C19</f>
        <v/>
      </c>
      <c r="F19" s="544">
        <f>ROUND(B19/7,1)</f>
        <v/>
      </c>
      <c r="G19" s="545">
        <f>ROUND(C19/7,1)</f>
        <v/>
      </c>
      <c r="H19" s="539" t="n">
        <v>5</v>
      </c>
      <c r="I19" s="540" t="inlineStr">
        <is>
          <t>INÍCIO</t>
        </is>
      </c>
      <c r="J19" s="540" t="inlineStr">
        <is>
          <t>INÍCIO</t>
        </is>
      </c>
      <c r="K19" s="326" t="n">
        <v>3</v>
      </c>
      <c r="L19" s="541">
        <f>IF(K19&gt;0,ROUND(F19/K19,1),0)</f>
        <v/>
      </c>
      <c r="M19" s="542" t="n">
        <v>0</v>
      </c>
    </row>
    <row r="20" ht="15" customHeight="1" s="290">
      <c r="A20" s="515" t="inlineStr">
        <is>
          <t>S2</t>
        </is>
      </c>
      <c r="B20" s="543" t="n">
        <v>14.2</v>
      </c>
      <c r="C20" s="543" t="n">
        <v>0</v>
      </c>
      <c r="D20" s="308">
        <f>D19+B20</f>
        <v/>
      </c>
      <c r="E20" s="308">
        <f>E19+C20</f>
        <v/>
      </c>
      <c r="F20" s="544">
        <f>ROUND(B20/7,1)</f>
        <v/>
      </c>
      <c r="G20" s="545">
        <f>ROUND(C20/7,1)</f>
        <v/>
      </c>
      <c r="H20" s="546" t="n">
        <v>6</v>
      </c>
      <c r="I20" s="547">
        <f>IF(B20&gt;B19*1.05,"SUBINDO",IF(B20&lt;B19*0.95,"DESCENDO","ESTÁVEL"))</f>
        <v/>
      </c>
      <c r="J20" s="547">
        <f>IF(C20&gt;C19*1.05,"SUBINDO",IF(C20&lt;C19*0.95,"DESCENDO","ESTÁVEL"))</f>
        <v/>
      </c>
      <c r="K20" s="321" t="n">
        <v>3</v>
      </c>
      <c r="L20" s="548">
        <f>IF(K20&gt;0,ROUND(F20/K20,1),0)</f>
        <v/>
      </c>
      <c r="M20" s="549" t="n">
        <v>0</v>
      </c>
    </row>
    <row r="21" ht="15" customHeight="1" s="290">
      <c r="A21" s="536" t="inlineStr">
        <is>
          <t>S3</t>
        </is>
      </c>
      <c r="B21" s="537" t="n">
        <v>8.6</v>
      </c>
      <c r="C21" s="537" t="n">
        <v>0</v>
      </c>
      <c r="D21" s="313">
        <f>D20+B21</f>
        <v/>
      </c>
      <c r="E21" s="313">
        <f>E20+C21</f>
        <v/>
      </c>
      <c r="F21" s="544">
        <f>ROUND(B21/7,1)</f>
        <v/>
      </c>
      <c r="G21" s="545">
        <f>ROUND(C21/7,1)</f>
        <v/>
      </c>
      <c r="H21" s="539" t="n">
        <v>3</v>
      </c>
      <c r="I21" s="540">
        <f>IF(B21&gt;B20*1.05,"SUBINDO",IF(B21&lt;B20*0.95,"DESCENDO","ESTÁVEL"))</f>
        <v/>
      </c>
      <c r="J21" s="540">
        <f>IF(C21&gt;C20*1.05,"SUBINDO",IF(C21&lt;C20*0.95,"DESCENDO","ESTÁVEL"))</f>
        <v/>
      </c>
      <c r="K21" s="326" t="n">
        <v>3</v>
      </c>
      <c r="L21" s="541">
        <f>IF(K21&gt;0,ROUND(F21/K21,1),0)</f>
        <v/>
      </c>
      <c r="M21" s="542" t="n">
        <v>0</v>
      </c>
    </row>
    <row r="22" ht="15" customHeight="1" s="290">
      <c r="A22" s="515" t="inlineStr">
        <is>
          <t>S4</t>
        </is>
      </c>
      <c r="B22" s="543" t="n">
        <v>12.8</v>
      </c>
      <c r="C22" s="543" t="n">
        <v>2.2</v>
      </c>
      <c r="D22" s="308">
        <f>D21+B22</f>
        <v/>
      </c>
      <c r="E22" s="308">
        <f>E21+C22</f>
        <v/>
      </c>
      <c r="F22" s="544">
        <f>ROUND(B22/7,1)</f>
        <v/>
      </c>
      <c r="G22" s="544">
        <f>ROUND(C22/7,1)</f>
        <v/>
      </c>
      <c r="H22" s="546" t="n">
        <v>4</v>
      </c>
      <c r="I22" s="547">
        <f>IF(B22&gt;B21*1.05,"SUBINDO",IF(B22&lt;B21*0.95,"DESCENDO","ESTÁVEL"))</f>
        <v/>
      </c>
      <c r="J22" s="547">
        <f>IF(C22&gt;C21*1.05,"SUBINDO",IF(C22&lt;C21*0.95,"DESCENDO","ESTÁVEL"))</f>
        <v/>
      </c>
      <c r="K22" s="321" t="n">
        <v>3</v>
      </c>
      <c r="L22" s="548">
        <f>IF(K22&gt;0,ROUND(F22/K22,1),0)</f>
        <v/>
      </c>
      <c r="M22" s="549" t="n">
        <v>1.83</v>
      </c>
    </row>
    <row r="23" ht="15" customHeight="1" s="290">
      <c r="A23" s="536" t="inlineStr">
        <is>
          <t>S5</t>
        </is>
      </c>
      <c r="B23" s="537" t="n">
        <v>7.4</v>
      </c>
      <c r="C23" s="537" t="n">
        <v>4.4</v>
      </c>
      <c r="D23" s="313">
        <f>D22+B23</f>
        <v/>
      </c>
      <c r="E23" s="313">
        <f>E22+C23</f>
        <v/>
      </c>
      <c r="F23" s="538">
        <f>ROUND(B23/7,1)</f>
        <v/>
      </c>
      <c r="G23" s="544">
        <f>ROUND(C23/7,1)</f>
        <v/>
      </c>
      <c r="H23" s="539" t="n">
        <v>2</v>
      </c>
      <c r="I23" s="540">
        <f>IF(B23&gt;B22*1.05,"SUBINDO",IF(B23&lt;B22*0.95,"DESCENDO","ESTÁVEL"))</f>
        <v/>
      </c>
      <c r="J23" s="540">
        <f>IF(C23&gt;C22*1.05,"SUBINDO",IF(C23&lt;C22*0.95,"DESCENDO","ESTÁVEL"))</f>
        <v/>
      </c>
      <c r="K23" s="326" t="n">
        <v>3</v>
      </c>
      <c r="L23" s="541">
        <f>IF(K23&gt;0,ROUND(F23/K23,1),0)</f>
        <v/>
      </c>
      <c r="M23" s="542" t="n">
        <v>3.83</v>
      </c>
    </row>
    <row r="24" ht="15" customHeight="1" s="290">
      <c r="A24" s="515" t="inlineStr">
        <is>
          <t>S6</t>
        </is>
      </c>
      <c r="B24" s="543" t="n">
        <v>2.2</v>
      </c>
      <c r="C24" s="543" t="n">
        <v>7.4</v>
      </c>
      <c r="D24" s="308">
        <f>D23+B24</f>
        <v/>
      </c>
      <c r="E24" s="308">
        <f>E23+C24</f>
        <v/>
      </c>
      <c r="F24" s="545">
        <f>ROUND(B24/7,1)</f>
        <v/>
      </c>
      <c r="G24" s="545">
        <f>ROUND(C24/7,1)</f>
        <v/>
      </c>
      <c r="H24" s="546" t="n">
        <v>2</v>
      </c>
      <c r="I24" s="547">
        <f>IF(B24&gt;B23*1.05,"SUBINDO",IF(B24&lt;B23*0.95,"DESCENDO","ESTÁVEL"))</f>
        <v/>
      </c>
      <c r="J24" s="547">
        <f>IF(C24&gt;C23*1.05,"SUBINDO",IF(C24&lt;C23*0.95,"DESCENDO","ESTÁVEL"))</f>
        <v/>
      </c>
      <c r="K24" s="321" t="n">
        <v>3</v>
      </c>
      <c r="L24" s="548">
        <f>IF(K24&gt;0,ROUND(F24/K24,1),0)</f>
        <v/>
      </c>
      <c r="M24" s="549" t="n">
        <v>0</v>
      </c>
    </row>
    <row r="25" ht="15" customHeight="1" s="290">
      <c r="A25" s="536" t="inlineStr">
        <is>
          <t>S7</t>
        </is>
      </c>
      <c r="B25" s="537" t="n">
        <v>12.9</v>
      </c>
      <c r="C25" s="537" t="n">
        <v>4.1</v>
      </c>
      <c r="D25" s="313">
        <f>D24+B25</f>
        <v/>
      </c>
      <c r="E25" s="313">
        <f>E24+C25</f>
        <v/>
      </c>
      <c r="F25" s="544">
        <f>ROUND(B25/7,1)</f>
        <v/>
      </c>
      <c r="G25" s="544">
        <f>ROUND(C25/7,1)</f>
        <v/>
      </c>
      <c r="H25" s="539" t="n">
        <v>5</v>
      </c>
      <c r="I25" s="540">
        <f>IF(B25&gt;B24*1.05,"SUBINDO",IF(B25&lt;B24*0.95,"DESCENDO","ESTÁVEL"))</f>
        <v/>
      </c>
      <c r="J25" s="540">
        <f>IF(C25&gt;C24*1.05,"SUBINDO",IF(C25&lt;C24*0.95,"DESCENDO","ESTÁVEL"))</f>
        <v/>
      </c>
      <c r="K25" s="326" t="n">
        <v>3</v>
      </c>
      <c r="L25" s="541">
        <f>IF(K25&gt;0,ROUND(F25/K25,1),0)</f>
        <v/>
      </c>
      <c r="M25" s="542" t="n">
        <v>1.2</v>
      </c>
    </row>
    <row r="26" ht="15" customHeight="1" s="290">
      <c r="A26" s="515" t="inlineStr">
        <is>
          <t>S8</t>
        </is>
      </c>
      <c r="B26" s="543" t="n">
        <v>11.4</v>
      </c>
      <c r="C26" s="543" t="n">
        <v>0.3</v>
      </c>
      <c r="D26" s="308">
        <f>D25+B26</f>
        <v/>
      </c>
      <c r="E26" s="308">
        <f>E25+C26</f>
        <v/>
      </c>
      <c r="F26" s="538">
        <f>ROUND(B26/7,1)</f>
        <v/>
      </c>
      <c r="G26" s="545">
        <f>ROUND(C26/7,1)</f>
        <v/>
      </c>
      <c r="H26" s="546" t="n">
        <v>17</v>
      </c>
      <c r="I26" s="547">
        <f>IF(B26&gt;B25*1.05,"SUBINDO",IF(B26&lt;B25*0.95,"DESCENDO","ESTÁVEL"))</f>
        <v/>
      </c>
      <c r="J26" s="547">
        <f>IF(C26&gt;C25*1.05,"SUBINDO",IF(C26&lt;C25*0.95,"DESCENDO","ESTÁVEL"))</f>
        <v/>
      </c>
      <c r="K26" s="321" t="n">
        <v>3</v>
      </c>
      <c r="L26" s="548">
        <f>IF(K26&gt;0,ROUND(F26/K26,1),0)</f>
        <v/>
      </c>
      <c r="M26" s="549" t="n">
        <v>0</v>
      </c>
    </row>
    <row r="27" ht="15" customHeight="1" s="290">
      <c r="A27" s="536" t="inlineStr">
        <is>
          <t>S9</t>
        </is>
      </c>
      <c r="B27" s="537" t="n">
        <v>3.7</v>
      </c>
      <c r="C27" s="537" t="n">
        <v>0</v>
      </c>
      <c r="D27" s="313">
        <f>D26+B27</f>
        <v/>
      </c>
      <c r="E27" s="313">
        <f>E26+C27</f>
        <v/>
      </c>
      <c r="F27" s="545">
        <f>ROUND(B27/7,1)</f>
        <v/>
      </c>
      <c r="G27" s="545">
        <f>ROUND(C27/7,1)</f>
        <v/>
      </c>
      <c r="H27" s="539" t="n">
        <v>1</v>
      </c>
      <c r="I27" s="540">
        <f>IF(B27&gt;B26*1.05,"SUBINDO",IF(B27&lt;B26*0.95,"DESCENDO","ESTÁVEL"))</f>
        <v/>
      </c>
      <c r="J27" s="540">
        <f>IF(C27&gt;C26*1.05,"SUBINDO",IF(C27&lt;C26*0.95,"DESCENDO","ESTÁVEL"))</f>
        <v/>
      </c>
      <c r="K27" s="326" t="n">
        <v>3</v>
      </c>
      <c r="L27" s="541">
        <f>IF(K27&gt;0,ROUND(F27/K27,1),0)</f>
        <v/>
      </c>
      <c r="M27" s="542" t="n">
        <v>0</v>
      </c>
    </row>
    <row r="28" ht="15" customHeight="1" s="290">
      <c r="A28" s="515" t="inlineStr">
        <is>
          <t>S10</t>
        </is>
      </c>
      <c r="B28" s="543" t="n">
        <v>13.4</v>
      </c>
      <c r="C28" s="543" t="n">
        <v>0</v>
      </c>
      <c r="D28" s="308">
        <f>D27+B28</f>
        <v/>
      </c>
      <c r="E28" s="308">
        <f>E27+C28</f>
        <v/>
      </c>
      <c r="F28" s="544">
        <f>ROUND(B28/7,1)</f>
        <v/>
      </c>
      <c r="G28" s="545">
        <f>ROUND(C28/7,1)</f>
        <v/>
      </c>
      <c r="H28" s="546" t="n">
        <v>9</v>
      </c>
      <c r="I28" s="547">
        <f>IF(B28&gt;B27*1.05,"SUBINDO",IF(B28&lt;B27*0.95,"DESCENDO","ESTÁVEL"))</f>
        <v/>
      </c>
      <c r="J28" s="547">
        <f>IF(C28&gt;C27*1.05,"SUBINDO",IF(C28&lt;C27*0.95,"DESCENDO","ESTÁVEL"))</f>
        <v/>
      </c>
      <c r="K28" s="321" t="n">
        <v>3</v>
      </c>
      <c r="L28" s="548">
        <f>IF(K28&gt;0,ROUND(F28/K28,1),0)</f>
        <v/>
      </c>
      <c r="M28" s="549" t="n">
        <v>0</v>
      </c>
    </row>
    <row r="30" ht="15" customHeight="1" s="290">
      <c r="A30" s="522" t="inlineStr">
        <is>
          <t>Vila Israel | EQ: 6 | Tendência rede: DESCENDO | Tendência lig: ESTÁVEL</t>
        </is>
      </c>
      <c r="B30" s="303" t="n"/>
      <c r="C30" s="303" t="n"/>
      <c r="D30" s="303" t="n"/>
      <c r="E30" s="303" t="n"/>
      <c r="F30" s="303" t="n"/>
      <c r="G30" s="303" t="n"/>
      <c r="H30" s="303" t="n"/>
      <c r="I30" s="303" t="n"/>
      <c r="J30" s="303" t="n"/>
      <c r="K30" s="303" t="n"/>
      <c r="L30" s="303" t="n"/>
      <c r="M30" s="303" t="n"/>
    </row>
    <row r="31" ht="23.25" customHeight="1" s="290">
      <c r="A31" s="305" t="inlineStr">
        <is>
          <t>SEMANA</t>
        </is>
      </c>
      <c r="B31" s="305" t="inlineStr">
        <is>
          <t>REDE 7d</t>
        </is>
      </c>
      <c r="C31" s="305" t="inlineStr">
        <is>
          <t>LIG 7d</t>
        </is>
      </c>
      <c r="D31" s="305" t="inlineStr">
        <is>
          <t>REDE ACUM</t>
        </is>
      </c>
      <c r="E31" s="305" t="inlineStr">
        <is>
          <t>LIG ACUM</t>
        </is>
      </c>
      <c r="F31" s="305" t="inlineStr">
        <is>
          <t>REDE/DIA</t>
        </is>
      </c>
      <c r="G31" s="305" t="inlineStr">
        <is>
          <t>LIG/DIA</t>
        </is>
      </c>
      <c r="H31" s="305" t="inlineStr">
        <is>
          <t>PVs/SEM</t>
        </is>
      </c>
      <c r="I31" s="305" t="inlineStr">
        <is>
          <t>TEND REDE</t>
        </is>
      </c>
      <c r="J31" s="305" t="inlineStr">
        <is>
          <t>TEND LIG</t>
        </is>
      </c>
      <c r="K31" s="305" t="inlineStr">
        <is>
          <t>EQ</t>
        </is>
      </c>
      <c r="L31" s="305" t="inlineStr">
        <is>
          <t>m/eq/dia</t>
        </is>
      </c>
      <c r="M31" s="305" t="inlineStr">
        <is>
          <t>lig/eq/dia</t>
        </is>
      </c>
    </row>
    <row r="32" ht="15" customHeight="1" s="290">
      <c r="A32" s="515" t="inlineStr">
        <is>
          <t>S1</t>
        </is>
      </c>
      <c r="B32" s="543" t="n">
        <v>5.7</v>
      </c>
      <c r="C32" s="543" t="n">
        <v>0</v>
      </c>
      <c r="D32" s="308">
        <f>B32</f>
        <v/>
      </c>
      <c r="E32" s="308">
        <f>C32</f>
        <v/>
      </c>
      <c r="F32" s="544">
        <f>ROUND(B32/7,1)</f>
        <v/>
      </c>
      <c r="G32" s="545">
        <f>ROUND(C32/7,1)</f>
        <v/>
      </c>
      <c r="H32" s="546" t="n">
        <v>1</v>
      </c>
      <c r="I32" s="547" t="inlineStr">
        <is>
          <t>INÍCIO</t>
        </is>
      </c>
      <c r="J32" s="547" t="inlineStr">
        <is>
          <t>INÍCIO</t>
        </is>
      </c>
      <c r="K32" s="321" t="n">
        <v>6</v>
      </c>
      <c r="L32" s="548">
        <f>IF(K32&gt;0,ROUND(F32/K32,1),0)</f>
        <v/>
      </c>
      <c r="M32" s="549" t="n">
        <v>0</v>
      </c>
    </row>
    <row r="33" ht="15" customHeight="1" s="290">
      <c r="A33" s="536" t="inlineStr">
        <is>
          <t>S2</t>
        </is>
      </c>
      <c r="B33" s="537" t="n">
        <v>1.6</v>
      </c>
      <c r="C33" s="537" t="n">
        <v>0</v>
      </c>
      <c r="D33" s="313">
        <f>D32+B33</f>
        <v/>
      </c>
      <c r="E33" s="313">
        <f>E32+C33</f>
        <v/>
      </c>
      <c r="F33" s="538">
        <f>ROUND(B33/7,1)</f>
        <v/>
      </c>
      <c r="G33" s="545">
        <f>ROUND(C33/7,1)</f>
        <v/>
      </c>
      <c r="H33" s="539" t="n">
        <v>1</v>
      </c>
      <c r="I33" s="540">
        <f>IF(B33&gt;B32*1.05,"SUBINDO",IF(B33&lt;B32*0.95,"DESCENDO","ESTÁVEL"))</f>
        <v/>
      </c>
      <c r="J33" s="540">
        <f>IF(C33&gt;C32*1.05,"SUBINDO",IF(C33&lt;C32*0.95,"DESCENDO","ESTÁVEL"))</f>
        <v/>
      </c>
      <c r="K33" s="326" t="n">
        <v>6</v>
      </c>
      <c r="L33" s="541">
        <f>IF(K33&gt;0,ROUND(F33/K33,1),0)</f>
        <v/>
      </c>
      <c r="M33" s="542" t="n">
        <v>0</v>
      </c>
    </row>
    <row r="34" ht="15" customHeight="1" s="290">
      <c r="A34" s="515" t="inlineStr">
        <is>
          <t>S3</t>
        </is>
      </c>
      <c r="B34" s="543" t="n">
        <v>9.800000000000001</v>
      </c>
      <c r="C34" s="543" t="n">
        <v>0</v>
      </c>
      <c r="D34" s="308">
        <f>D33+B34</f>
        <v/>
      </c>
      <c r="E34" s="308">
        <f>E33+C34</f>
        <v/>
      </c>
      <c r="F34" s="544">
        <f>ROUND(B34/7,1)</f>
        <v/>
      </c>
      <c r="G34" s="545">
        <f>ROUND(C34/7,1)</f>
        <v/>
      </c>
      <c r="H34" s="546" t="n">
        <v>4</v>
      </c>
      <c r="I34" s="547">
        <f>IF(B34&gt;B33*1.05,"SUBINDO",IF(B34&lt;B33*0.95,"DESCENDO","ESTÁVEL"))</f>
        <v/>
      </c>
      <c r="J34" s="547">
        <f>IF(C34&gt;C33*1.05,"SUBINDO",IF(C34&lt;C33*0.95,"DESCENDO","ESTÁVEL"))</f>
        <v/>
      </c>
      <c r="K34" s="321" t="n">
        <v>6</v>
      </c>
      <c r="L34" s="548">
        <f>IF(K34&gt;0,ROUND(F34/K34,1),0)</f>
        <v/>
      </c>
      <c r="M34" s="549" t="n">
        <v>0</v>
      </c>
    </row>
    <row r="35" ht="15" customHeight="1" s="290">
      <c r="A35" s="536" t="inlineStr">
        <is>
          <t>S4</t>
        </is>
      </c>
      <c r="B35" s="537" t="n">
        <v>23.2</v>
      </c>
      <c r="C35" s="537" t="n">
        <v>0</v>
      </c>
      <c r="D35" s="313">
        <f>D34+B35</f>
        <v/>
      </c>
      <c r="E35" s="313">
        <f>E34+C35</f>
        <v/>
      </c>
      <c r="F35" s="544">
        <f>ROUND(B35/7,1)</f>
        <v/>
      </c>
      <c r="G35" s="545">
        <f>ROUND(C35/7,1)</f>
        <v/>
      </c>
      <c r="H35" s="539" t="n">
        <v>3</v>
      </c>
      <c r="I35" s="540">
        <f>IF(B35&gt;B34*1.05,"SUBINDO",IF(B35&lt;B34*0.95,"DESCENDO","ESTÁVEL"))</f>
        <v/>
      </c>
      <c r="J35" s="540">
        <f>IF(C35&gt;C34*1.05,"SUBINDO",IF(C35&lt;C34*0.95,"DESCENDO","ESTÁVEL"))</f>
        <v/>
      </c>
      <c r="K35" s="326" t="n">
        <v>6</v>
      </c>
      <c r="L35" s="541">
        <f>IF(K35&gt;0,ROUND(F35/K35,1),0)</f>
        <v/>
      </c>
      <c r="M35" s="542" t="n">
        <v>0</v>
      </c>
    </row>
    <row r="36" ht="15" customHeight="1" s="290">
      <c r="A36" s="515" t="inlineStr">
        <is>
          <t>S5</t>
        </is>
      </c>
      <c r="B36" s="543" t="n">
        <v>12.9</v>
      </c>
      <c r="C36" s="543" t="n">
        <v>0</v>
      </c>
      <c r="D36" s="308">
        <f>D35+B36</f>
        <v/>
      </c>
      <c r="E36" s="308">
        <f>E35+C36</f>
        <v/>
      </c>
      <c r="F36" s="544">
        <f>ROUND(B36/7,1)</f>
        <v/>
      </c>
      <c r="G36" s="545">
        <f>ROUND(C36/7,1)</f>
        <v/>
      </c>
      <c r="H36" s="546" t="n">
        <v>1</v>
      </c>
      <c r="I36" s="547">
        <f>IF(B36&gt;B35*1.05,"SUBINDO",IF(B36&lt;B35*0.95,"DESCENDO","ESTÁVEL"))</f>
        <v/>
      </c>
      <c r="J36" s="547">
        <f>IF(C36&gt;C35*1.05,"SUBINDO",IF(C36&lt;C35*0.95,"DESCENDO","ESTÁVEL"))</f>
        <v/>
      </c>
      <c r="K36" s="321" t="n">
        <v>6</v>
      </c>
      <c r="L36" s="548">
        <f>IF(K36&gt;0,ROUND(F36/K36,1),0)</f>
        <v/>
      </c>
      <c r="M36" s="549" t="n">
        <v>0</v>
      </c>
    </row>
    <row r="37" ht="15" customHeight="1" s="290">
      <c r="A37" s="536" t="inlineStr">
        <is>
          <t>S7</t>
        </is>
      </c>
      <c r="B37" s="537" t="n">
        <v>0.1</v>
      </c>
      <c r="C37" s="537" t="n">
        <v>3.7</v>
      </c>
      <c r="D37" s="313">
        <f>D36+B37</f>
        <v/>
      </c>
      <c r="E37" s="313">
        <f>E36+C37</f>
        <v/>
      </c>
      <c r="F37" s="545">
        <f>ROUND(B37/7,1)</f>
        <v/>
      </c>
      <c r="G37" s="544">
        <f>ROUND(C37/7,1)</f>
        <v/>
      </c>
      <c r="H37" s="539" t="n">
        <v>1</v>
      </c>
      <c r="I37" s="540">
        <f>IF(B37&gt;B36*1.05,"SUBINDO",IF(B37&lt;B36*0.95,"DESCENDO","ESTÁVEL"))</f>
        <v/>
      </c>
      <c r="J37" s="540">
        <f>IF(C37&gt;C36*1.05,"SUBINDO",IF(C37&lt;C36*0.95,"DESCENDO","ESTÁVEL"))</f>
        <v/>
      </c>
      <c r="K37" s="326" t="n">
        <v>6</v>
      </c>
      <c r="L37" s="541">
        <f>IF(K37&gt;0,ROUND(F37/K37,1),0)</f>
        <v/>
      </c>
      <c r="M37" s="542" t="n">
        <v>1.67</v>
      </c>
    </row>
    <row r="38" ht="15" customHeight="1" s="290">
      <c r="A38" s="515" t="inlineStr">
        <is>
          <t>S8</t>
        </is>
      </c>
      <c r="B38" s="543" t="n">
        <v>1</v>
      </c>
      <c r="C38" s="543" t="n">
        <v>2.2</v>
      </c>
      <c r="D38" s="308">
        <f>D37+B38</f>
        <v/>
      </c>
      <c r="E38" s="308">
        <f>E37+C38</f>
        <v/>
      </c>
      <c r="F38" s="545">
        <f>ROUND(B38/7,1)</f>
        <v/>
      </c>
      <c r="G38" s="538">
        <f>ROUND(C38/7,1)</f>
        <v/>
      </c>
      <c r="H38" s="546" t="n">
        <v>5</v>
      </c>
      <c r="I38" s="547">
        <f>IF(B38&gt;B37*1.05,"SUBINDO",IF(B38&lt;B37*0.95,"DESCENDO","ESTÁVEL"))</f>
        <v/>
      </c>
      <c r="J38" s="547">
        <f>IF(C38&gt;C37*1.05,"SUBINDO",IF(C38&lt;C37*0.95,"DESCENDO","ESTÁVEL"))</f>
        <v/>
      </c>
      <c r="K38" s="321" t="n">
        <v>6</v>
      </c>
      <c r="L38" s="548">
        <f>IF(K38&gt;0,ROUND(F38/K38,1),0)</f>
        <v/>
      </c>
      <c r="M38" s="549" t="n">
        <v>0.27</v>
      </c>
    </row>
    <row r="39" ht="15" customHeight="1" s="290">
      <c r="A39" s="536" t="inlineStr">
        <is>
          <t>S9</t>
        </is>
      </c>
      <c r="B39" s="537" t="n">
        <v>0.3</v>
      </c>
      <c r="C39" s="537" t="n">
        <v>0</v>
      </c>
      <c r="D39" s="313">
        <f>D38+B39</f>
        <v/>
      </c>
      <c r="E39" s="313">
        <f>E38+C39</f>
        <v/>
      </c>
      <c r="F39" s="545">
        <f>ROUND(B39/7,1)</f>
        <v/>
      </c>
      <c r="G39" s="545">
        <f>ROUND(C39/7,1)</f>
        <v/>
      </c>
      <c r="H39" s="539" t="n">
        <v>1</v>
      </c>
      <c r="I39" s="540">
        <f>IF(B39&gt;B38*1.05,"SUBINDO",IF(B39&lt;B38*0.95,"DESCENDO","ESTÁVEL"))</f>
        <v/>
      </c>
      <c r="J39" s="540">
        <f>IF(C39&gt;C38*1.05,"SUBINDO",IF(C39&lt;C38*0.95,"DESCENDO","ESTÁVEL"))</f>
        <v/>
      </c>
      <c r="K39" s="326" t="n">
        <v>6</v>
      </c>
      <c r="L39" s="541">
        <f>IF(K39&gt;0,ROUND(F39/K39,1),0)</f>
        <v/>
      </c>
      <c r="M39" s="542" t="n">
        <v>0</v>
      </c>
    </row>
    <row r="40" ht="15" customHeight="1" s="290">
      <c r="A40" s="515" t="inlineStr">
        <is>
          <t>S10</t>
        </is>
      </c>
      <c r="B40" s="543" t="n">
        <v>6.5</v>
      </c>
      <c r="C40" s="543" t="n">
        <v>0.7</v>
      </c>
      <c r="D40" s="308">
        <f>D39+B40</f>
        <v/>
      </c>
      <c r="E40" s="308">
        <f>E39+C40</f>
        <v/>
      </c>
      <c r="F40" s="544">
        <f>ROUND(B40/7,1)</f>
        <v/>
      </c>
      <c r="G40" s="545">
        <f>ROUND(C40/7,1)</f>
        <v/>
      </c>
      <c r="H40" s="546" t="n">
        <v>5</v>
      </c>
      <c r="I40" s="547">
        <f>IF(B40&gt;B39*1.05,"SUBINDO",IF(B40&lt;B39*0.95,"DESCENDO","ESTÁVEL"))</f>
        <v/>
      </c>
      <c r="J40" s="547">
        <f>IF(C40&gt;C39*1.05,"SUBINDO",IF(C40&lt;C39*0.95,"DESCENDO","ESTÁVEL"))</f>
        <v/>
      </c>
      <c r="K40" s="321" t="n">
        <v>6</v>
      </c>
      <c r="L40" s="548">
        <f>IF(K40&gt;0,ROUND(F40/K40,1),0)</f>
        <v/>
      </c>
      <c r="M40" s="549" t="n">
        <v>0.17</v>
      </c>
    </row>
    <row r="42" ht="15" customHeight="1" s="290">
      <c r="A42" s="522" t="inlineStr">
        <is>
          <t>Morro Tetéu | EQ: 4 | Tendência rede: ESTÁVEL | Tendência lig: ESTÁVEL</t>
        </is>
      </c>
      <c r="B42" s="303" t="n"/>
      <c r="C42" s="303" t="n"/>
      <c r="D42" s="303" t="n"/>
      <c r="E42" s="303" t="n"/>
      <c r="F42" s="303" t="n"/>
      <c r="G42" s="303" t="n"/>
      <c r="H42" s="303" t="n"/>
      <c r="I42" s="303" t="n"/>
      <c r="J42" s="303" t="n"/>
      <c r="K42" s="303" t="n"/>
      <c r="L42" s="303" t="n"/>
      <c r="M42" s="303" t="n"/>
    </row>
    <row r="43" ht="23.25" customHeight="1" s="290">
      <c r="A43" s="305" t="inlineStr">
        <is>
          <t>SEMANA</t>
        </is>
      </c>
      <c r="B43" s="305" t="inlineStr">
        <is>
          <t>REDE 7d</t>
        </is>
      </c>
      <c r="C43" s="305" t="inlineStr">
        <is>
          <t>LIG 7d</t>
        </is>
      </c>
      <c r="D43" s="305" t="inlineStr">
        <is>
          <t>REDE ACUM</t>
        </is>
      </c>
      <c r="E43" s="305" t="inlineStr">
        <is>
          <t>LIG ACUM</t>
        </is>
      </c>
      <c r="F43" s="305" t="inlineStr">
        <is>
          <t>REDE/DIA</t>
        </is>
      </c>
      <c r="G43" s="305" t="inlineStr">
        <is>
          <t>LIG/DIA</t>
        </is>
      </c>
      <c r="H43" s="305" t="inlineStr">
        <is>
          <t>PVs/SEM</t>
        </is>
      </c>
      <c r="I43" s="305" t="inlineStr">
        <is>
          <t>TEND REDE</t>
        </is>
      </c>
      <c r="J43" s="305" t="inlineStr">
        <is>
          <t>TEND LIG</t>
        </is>
      </c>
      <c r="K43" s="305" t="inlineStr">
        <is>
          <t>EQ</t>
        </is>
      </c>
      <c r="L43" s="305" t="inlineStr">
        <is>
          <t>m/eq/dia</t>
        </is>
      </c>
      <c r="M43" s="305" t="inlineStr">
        <is>
          <t>lig/eq/dia</t>
        </is>
      </c>
    </row>
    <row r="44" ht="15" customHeight="1" s="290">
      <c r="A44" s="515" t="inlineStr">
        <is>
          <t>S1</t>
        </is>
      </c>
      <c r="B44" s="543" t="n">
        <v>9.300000000000001</v>
      </c>
      <c r="C44" s="543" t="n">
        <v>0</v>
      </c>
      <c r="D44" s="308">
        <f>B44</f>
        <v/>
      </c>
      <c r="E44" s="308">
        <f>C44</f>
        <v/>
      </c>
      <c r="F44" s="544">
        <f>ROUND(B44/7,1)</f>
        <v/>
      </c>
      <c r="G44" s="545">
        <f>ROUND(C44/7,1)</f>
        <v/>
      </c>
      <c r="H44" s="546" t="n">
        <v>6</v>
      </c>
      <c r="I44" s="547" t="inlineStr">
        <is>
          <t>INÍCIO</t>
        </is>
      </c>
      <c r="J44" s="547" t="inlineStr">
        <is>
          <t>INÍCIO</t>
        </is>
      </c>
      <c r="K44" s="321" t="n">
        <v>4</v>
      </c>
      <c r="L44" s="548">
        <f>IF(K44&gt;0,ROUND(F44/K44,1),0)</f>
        <v/>
      </c>
      <c r="M44" s="549" t="n">
        <v>0</v>
      </c>
    </row>
    <row r="45" ht="15" customHeight="1" s="290">
      <c r="A45" s="536" t="inlineStr">
        <is>
          <t>S2</t>
        </is>
      </c>
      <c r="B45" s="537" t="n">
        <v>17.9</v>
      </c>
      <c r="C45" s="537" t="n">
        <v>0.2</v>
      </c>
      <c r="D45" s="313">
        <f>D44+B45</f>
        <v/>
      </c>
      <c r="E45" s="313">
        <f>E44+C45</f>
        <v/>
      </c>
      <c r="F45" s="538">
        <f>ROUND(B45/7,1)</f>
        <v/>
      </c>
      <c r="G45" s="538">
        <f>ROUND(C45/7,1)</f>
        <v/>
      </c>
      <c r="H45" s="539" t="n">
        <v>5</v>
      </c>
      <c r="I45" s="540">
        <f>IF(B45&gt;B44*1.05,"SUBINDO",IF(B45&lt;B44*0.95,"DESCENDO","ESTÁVEL"))</f>
        <v/>
      </c>
      <c r="J45" s="540">
        <f>IF(C45&gt;C44*1.05,"SUBINDO",IF(C45&lt;C44*0.95,"DESCENDO","ESTÁVEL"))</f>
        <v/>
      </c>
      <c r="K45" s="326" t="n">
        <v>4</v>
      </c>
      <c r="L45" s="541">
        <f>IF(K45&gt;0,ROUND(F45/K45,1),0)</f>
        <v/>
      </c>
      <c r="M45" s="542" t="n">
        <v>0.3</v>
      </c>
    </row>
    <row r="46" ht="15" customHeight="1" s="290">
      <c r="A46" s="515" t="inlineStr">
        <is>
          <t>S3</t>
        </is>
      </c>
      <c r="B46" s="543" t="n">
        <v>13.6</v>
      </c>
      <c r="C46" s="543" t="n">
        <v>1.2</v>
      </c>
      <c r="D46" s="308">
        <f>D45+B46</f>
        <v/>
      </c>
      <c r="E46" s="308">
        <f>E45+C46</f>
        <v/>
      </c>
      <c r="F46" s="544">
        <f>ROUND(B46/7,1)</f>
        <v/>
      </c>
      <c r="G46" s="545">
        <f>ROUND(C46/7,1)</f>
        <v/>
      </c>
      <c r="H46" s="546" t="n">
        <v>4</v>
      </c>
      <c r="I46" s="547">
        <f>IF(B46&gt;B45*1.05,"SUBINDO",IF(B46&lt;B45*0.95,"DESCENDO","ESTÁVEL"))</f>
        <v/>
      </c>
      <c r="J46" s="547">
        <f>IF(C46&gt;C45*1.05,"SUBINDO",IF(C46&lt;C45*0.95,"DESCENDO","ESTÁVEL"))</f>
        <v/>
      </c>
      <c r="K46" s="321" t="n">
        <v>4</v>
      </c>
      <c r="L46" s="548">
        <f>IF(K46&gt;0,ROUND(F46/K46,1),0)</f>
        <v/>
      </c>
      <c r="M46" s="549" t="n">
        <v>0.25</v>
      </c>
    </row>
    <row r="47" ht="15" customHeight="1" s="290">
      <c r="A47" s="536" t="inlineStr">
        <is>
          <t>S4</t>
        </is>
      </c>
      <c r="B47" s="537" t="n">
        <v>16.3</v>
      </c>
      <c r="C47" s="537" t="n">
        <v>3.5</v>
      </c>
      <c r="D47" s="313">
        <f>D46+B47</f>
        <v/>
      </c>
      <c r="E47" s="313">
        <f>E46+C47</f>
        <v/>
      </c>
      <c r="F47" s="544">
        <f>ROUND(B47/7,1)</f>
        <v/>
      </c>
      <c r="G47" s="544">
        <f>ROUND(C47/7,1)</f>
        <v/>
      </c>
      <c r="H47" s="539" t="n">
        <v>5</v>
      </c>
      <c r="I47" s="540">
        <f>IF(B47&gt;B46*1.05,"SUBINDO",IF(B47&lt;B46*0.95,"DESCENDO","ESTÁVEL"))</f>
        <v/>
      </c>
      <c r="J47" s="540">
        <f>IF(C47&gt;C46*1.05,"SUBINDO",IF(C47&lt;C46*0.95,"DESCENDO","ESTÁVEL"))</f>
        <v/>
      </c>
      <c r="K47" s="326" t="n">
        <v>4</v>
      </c>
      <c r="L47" s="541">
        <f>IF(K47&gt;0,ROUND(F47/K47,1),0)</f>
        <v/>
      </c>
      <c r="M47" s="542" t="n">
        <v>1.65</v>
      </c>
    </row>
    <row r="48" ht="15" customHeight="1" s="290">
      <c r="A48" s="515" t="inlineStr">
        <is>
          <t>S5</t>
        </is>
      </c>
      <c r="B48" s="543" t="n">
        <v>17.3</v>
      </c>
      <c r="C48" s="543" t="n">
        <v>4.9</v>
      </c>
      <c r="D48" s="308">
        <f>D47+B48</f>
        <v/>
      </c>
      <c r="E48" s="308">
        <f>E47+C48</f>
        <v/>
      </c>
      <c r="F48" s="544">
        <f>ROUND(B48/7,1)</f>
        <v/>
      </c>
      <c r="G48" s="538">
        <f>ROUND(C48/7,1)</f>
        <v/>
      </c>
      <c r="H48" s="546" t="n">
        <v>6</v>
      </c>
      <c r="I48" s="547">
        <f>IF(B48&gt;B47*1.05,"SUBINDO",IF(B48&lt;B47*0.95,"DESCENDO","ESTÁVEL"))</f>
        <v/>
      </c>
      <c r="J48" s="547">
        <f>IF(C48&gt;C47*1.05,"SUBINDO",IF(C48&lt;C47*0.95,"DESCENDO","ESTÁVEL"))</f>
        <v/>
      </c>
      <c r="K48" s="321" t="n">
        <v>4</v>
      </c>
      <c r="L48" s="548">
        <f>IF(K48&gt;0,ROUND(F48/K48,1),0)</f>
        <v/>
      </c>
      <c r="M48" s="549" t="n">
        <v>0.67</v>
      </c>
    </row>
    <row r="49" ht="15" customHeight="1" s="290">
      <c r="A49" s="536" t="inlineStr">
        <is>
          <t>S6</t>
        </is>
      </c>
      <c r="B49" s="537" t="n">
        <v>23.5</v>
      </c>
      <c r="C49" s="537" t="n">
        <v>0.8</v>
      </c>
      <c r="D49" s="313">
        <f>D48+B49</f>
        <v/>
      </c>
      <c r="E49" s="313">
        <f>E48+C49</f>
        <v/>
      </c>
      <c r="F49" s="544">
        <f>ROUND(B49/7,1)</f>
        <v/>
      </c>
      <c r="G49" s="538">
        <f>ROUND(C49/7,1)</f>
        <v/>
      </c>
      <c r="H49" s="539" t="n">
        <v>4</v>
      </c>
      <c r="I49" s="540">
        <f>IF(B49&gt;B48*1.05,"SUBINDO",IF(B49&lt;B48*0.95,"DESCENDO","ESTÁVEL"))</f>
        <v/>
      </c>
      <c r="J49" s="540">
        <f>IF(C49&gt;C48*1.05,"SUBINDO",IF(C49&lt;C48*0.95,"DESCENDO","ESTÁVEL"))</f>
        <v/>
      </c>
      <c r="K49" s="326" t="n">
        <v>4</v>
      </c>
      <c r="L49" s="541">
        <f>IF(K49&gt;0,ROUND(F49/K49,1),0)</f>
        <v/>
      </c>
      <c r="M49" s="542" t="n">
        <v>0.31</v>
      </c>
    </row>
    <row r="50" ht="15" customHeight="1" s="290">
      <c r="A50" s="515" t="inlineStr">
        <is>
          <t>S7</t>
        </is>
      </c>
      <c r="B50" s="543" t="n">
        <v>34.2</v>
      </c>
      <c r="C50" s="543" t="n">
        <v>1.8</v>
      </c>
      <c r="D50" s="308">
        <f>D49+B50</f>
        <v/>
      </c>
      <c r="E50" s="308">
        <f>E49+C50</f>
        <v/>
      </c>
      <c r="F50" s="544">
        <f>ROUND(B50/7,1)</f>
        <v/>
      </c>
      <c r="G50" s="544">
        <f>ROUND(C50/7,1)</f>
        <v/>
      </c>
      <c r="H50" s="546" t="n">
        <v>4</v>
      </c>
      <c r="I50" s="547">
        <f>IF(B50&gt;B49*1.05,"SUBINDO",IF(B50&lt;B49*0.95,"DESCENDO","ESTÁVEL"))</f>
        <v/>
      </c>
      <c r="J50" s="547">
        <f>IF(C50&gt;C49*1.05,"SUBINDO",IF(C50&lt;C49*0.95,"DESCENDO","ESTÁVEL"))</f>
        <v/>
      </c>
      <c r="K50" s="321" t="n">
        <v>4</v>
      </c>
      <c r="L50" s="548">
        <f>IF(K50&gt;0,ROUND(F50/K50,1),0)</f>
        <v/>
      </c>
      <c r="M50" s="549" t="n">
        <v>0.9399999999999999</v>
      </c>
    </row>
    <row r="51" ht="15" customHeight="1" s="290">
      <c r="A51" s="536" t="inlineStr">
        <is>
          <t>S8</t>
        </is>
      </c>
      <c r="B51" s="537" t="n">
        <v>4.5</v>
      </c>
      <c r="C51" s="537" t="n">
        <v>2.2</v>
      </c>
      <c r="D51" s="313">
        <f>D50+B51</f>
        <v/>
      </c>
      <c r="E51" s="313">
        <f>E50+C51</f>
        <v/>
      </c>
      <c r="F51" s="538">
        <f>ROUND(B51/7,1)</f>
        <v/>
      </c>
      <c r="G51" s="545">
        <f>ROUND(C51/7,1)</f>
        <v/>
      </c>
      <c r="H51" s="539" t="n">
        <v>9</v>
      </c>
      <c r="I51" s="540">
        <f>IF(B51&gt;B50*1.05,"SUBINDO",IF(B51&lt;B50*0.95,"DESCENDO","ESTÁVEL"))</f>
        <v/>
      </c>
      <c r="J51" s="540">
        <f>IF(C51&gt;C50*1.05,"SUBINDO",IF(C51&lt;C50*0.95,"DESCENDO","ESTÁVEL"))</f>
        <v/>
      </c>
      <c r="K51" s="326" t="n">
        <v>4</v>
      </c>
      <c r="L51" s="541">
        <f>IF(K51&gt;0,ROUND(F51/K51,1),0)</f>
        <v/>
      </c>
      <c r="M51" s="542" t="n">
        <v>0.17</v>
      </c>
    </row>
    <row r="52" ht="15" customHeight="1" s="290">
      <c r="A52" s="515" t="inlineStr">
        <is>
          <t>S9</t>
        </is>
      </c>
      <c r="B52" s="543" t="n">
        <v>9.4</v>
      </c>
      <c r="C52" s="543" t="n">
        <v>2.6</v>
      </c>
      <c r="D52" s="308">
        <f>D51+B52</f>
        <v/>
      </c>
      <c r="E52" s="308">
        <f>E51+C52</f>
        <v/>
      </c>
      <c r="F52" s="544">
        <f>ROUND(B52/7,1)</f>
        <v/>
      </c>
      <c r="G52" s="545">
        <f>ROUND(C52/7,1)</f>
        <v/>
      </c>
      <c r="H52" s="546" t="n">
        <v>2</v>
      </c>
      <c r="I52" s="547">
        <f>IF(B52&gt;B51*1.05,"SUBINDO",IF(B52&lt;B51*0.95,"DESCENDO","ESTÁVEL"))</f>
        <v/>
      </c>
      <c r="J52" s="547">
        <f>IF(C52&gt;C51*1.05,"SUBINDO",IF(C52&lt;C51*0.95,"DESCENDO","ESTÁVEL"))</f>
        <v/>
      </c>
      <c r="K52" s="321" t="n">
        <v>4</v>
      </c>
      <c r="L52" s="548">
        <f>IF(K52&gt;0,ROUND(F52/K52,1),0)</f>
        <v/>
      </c>
      <c r="M52" s="549" t="n">
        <v>0.25</v>
      </c>
    </row>
    <row r="53" ht="15" customHeight="1" s="290">
      <c r="A53" s="536" t="inlineStr">
        <is>
          <t>S10</t>
        </is>
      </c>
      <c r="B53" s="537" t="n">
        <v>9.300000000000001</v>
      </c>
      <c r="C53" s="537" t="n">
        <v>0.8</v>
      </c>
      <c r="D53" s="313">
        <f>D52+B53</f>
        <v/>
      </c>
      <c r="E53" s="313">
        <f>E52+C53</f>
        <v/>
      </c>
      <c r="F53" s="544">
        <f>ROUND(B53/7,1)</f>
        <v/>
      </c>
      <c r="G53" s="545">
        <f>ROUND(C53/7,1)</f>
        <v/>
      </c>
      <c r="H53" s="539" t="n">
        <v>9</v>
      </c>
      <c r="I53" s="540">
        <f>IF(B53&gt;B52*1.05,"SUBINDO",IF(B53&lt;B52*0.95,"DESCENDO","ESTÁVEL"))</f>
        <v/>
      </c>
      <c r="J53" s="540">
        <f>IF(C53&gt;C52*1.05,"SUBINDO",IF(C53&lt;C52*0.95,"DESCENDO","ESTÁVEL"))</f>
        <v/>
      </c>
      <c r="K53" s="326" t="n">
        <v>4</v>
      </c>
      <c r="L53" s="541">
        <f>IF(K53&gt;0,ROUND(F53/K53,1),0)</f>
        <v/>
      </c>
      <c r="M53" s="542" t="n">
        <v>0.11</v>
      </c>
    </row>
    <row r="55" ht="15" customHeight="1" s="290">
      <c r="A55" s="522" t="inlineStr">
        <is>
          <t>Vila Criadores | EQ: 7 | Tendência rede: SUBINDO | Tendência lig: DESCENDO</t>
        </is>
      </c>
      <c r="B55" s="303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3" t="n"/>
      <c r="L55" s="303" t="n"/>
      <c r="M55" s="303" t="n"/>
    </row>
    <row r="56" ht="23.25" customHeight="1" s="290">
      <c r="A56" s="305" t="inlineStr">
        <is>
          <t>SEMANA</t>
        </is>
      </c>
      <c r="B56" s="305" t="inlineStr">
        <is>
          <t>REDE 7d</t>
        </is>
      </c>
      <c r="C56" s="305" t="inlineStr">
        <is>
          <t>LIG 7d</t>
        </is>
      </c>
      <c r="D56" s="305" t="inlineStr">
        <is>
          <t>REDE ACUM</t>
        </is>
      </c>
      <c r="E56" s="305" t="inlineStr">
        <is>
          <t>LIG ACUM</t>
        </is>
      </c>
      <c r="F56" s="305" t="inlineStr">
        <is>
          <t>REDE/DIA</t>
        </is>
      </c>
      <c r="G56" s="305" t="inlineStr">
        <is>
          <t>LIG/DIA</t>
        </is>
      </c>
      <c r="H56" s="305" t="inlineStr">
        <is>
          <t>PVs/SEM</t>
        </is>
      </c>
      <c r="I56" s="305" t="inlineStr">
        <is>
          <t>TEND REDE</t>
        </is>
      </c>
      <c r="J56" s="305" t="inlineStr">
        <is>
          <t>TEND LIG</t>
        </is>
      </c>
      <c r="K56" s="305" t="inlineStr">
        <is>
          <t>EQ</t>
        </is>
      </c>
      <c r="L56" s="305" t="inlineStr">
        <is>
          <t>m/eq/dia</t>
        </is>
      </c>
      <c r="M56" s="305" t="inlineStr">
        <is>
          <t>lig/eq/dia</t>
        </is>
      </c>
    </row>
    <row r="57" ht="15" customHeight="1" s="290">
      <c r="A57" s="536" t="inlineStr">
        <is>
          <t>S1</t>
        </is>
      </c>
      <c r="B57" s="537" t="n">
        <v>1.9</v>
      </c>
      <c r="C57" s="537" t="n">
        <v>9.4</v>
      </c>
      <c r="D57" s="313">
        <f>B57</f>
        <v/>
      </c>
      <c r="E57" s="313">
        <f>C57</f>
        <v/>
      </c>
      <c r="F57" s="538">
        <f>ROUND(B57/7,1)</f>
        <v/>
      </c>
      <c r="G57" s="544">
        <f>ROUND(C57/7,1)</f>
        <v/>
      </c>
      <c r="H57" s="539" t="n">
        <v>2</v>
      </c>
      <c r="I57" s="540" t="inlineStr">
        <is>
          <t>INÍCIO</t>
        </is>
      </c>
      <c r="J57" s="540" t="inlineStr">
        <is>
          <t>INÍCIO</t>
        </is>
      </c>
      <c r="K57" s="326" t="n">
        <v>7</v>
      </c>
      <c r="L57" s="541">
        <f>IF(K57&gt;0,ROUND(F57/K57,1),0)</f>
        <v/>
      </c>
      <c r="M57" s="542" t="n">
        <v>1.36</v>
      </c>
    </row>
    <row r="58" ht="15" customHeight="1" s="290">
      <c r="A58" s="515" t="inlineStr">
        <is>
          <t>S4</t>
        </is>
      </c>
      <c r="B58" s="543" t="n">
        <v>11</v>
      </c>
      <c r="C58" s="543" t="n">
        <v>2.2</v>
      </c>
      <c r="D58" s="308">
        <f>D57+B58</f>
        <v/>
      </c>
      <c r="E58" s="308">
        <f>E57+C58</f>
        <v/>
      </c>
      <c r="F58" s="544">
        <f>ROUND(B58/7,1)</f>
        <v/>
      </c>
      <c r="G58" s="538">
        <f>ROUND(C58/7,1)</f>
        <v/>
      </c>
      <c r="H58" s="546" t="n">
        <v>3</v>
      </c>
      <c r="I58" s="547">
        <f>IF(B58&gt;B57*1.05,"SUBINDO",IF(B58&lt;B57*0.95,"DESCENDO","ESTÁVEL"))</f>
        <v/>
      </c>
      <c r="J58" s="547">
        <f>IF(C58&gt;C57*1.05,"SUBINDO",IF(C58&lt;C57*0.95,"DESCENDO","ESTÁVEL"))</f>
        <v/>
      </c>
      <c r="K58" s="321" t="n">
        <v>7</v>
      </c>
      <c r="L58" s="548">
        <f>IF(K58&gt;0,ROUND(F58/K58,1),0)</f>
        <v/>
      </c>
      <c r="M58" s="549" t="n">
        <v>0.19</v>
      </c>
    </row>
    <row r="59" ht="15" customHeight="1" s="290">
      <c r="A59" s="536" t="inlineStr">
        <is>
          <t>S5</t>
        </is>
      </c>
      <c r="B59" s="537" t="n">
        <v>21</v>
      </c>
      <c r="C59" s="537" t="n">
        <v>0.7</v>
      </c>
      <c r="D59" s="313">
        <f>D58+B59</f>
        <v/>
      </c>
      <c r="E59" s="313">
        <f>E58+C59</f>
        <v/>
      </c>
      <c r="F59" s="544">
        <f>ROUND(B59/7,1)</f>
        <v/>
      </c>
      <c r="G59" s="545">
        <f>ROUND(C59/7,1)</f>
        <v/>
      </c>
      <c r="H59" s="539" t="n">
        <v>3</v>
      </c>
      <c r="I59" s="540">
        <f>IF(B59&gt;B58*1.05,"SUBINDO",IF(B59&lt;B58*0.95,"DESCENDO","ESTÁVEL"))</f>
        <v/>
      </c>
      <c r="J59" s="540">
        <f>IF(C59&gt;C58*1.05,"SUBINDO",IF(C59&lt;C58*0.95,"DESCENDO","ESTÁVEL"))</f>
        <v/>
      </c>
      <c r="K59" s="326" t="n">
        <v>7</v>
      </c>
      <c r="L59" s="541">
        <f>IF(K59&gt;0,ROUND(F59/K59,1),0)</f>
        <v/>
      </c>
      <c r="M59" s="542" t="n">
        <v>0</v>
      </c>
    </row>
    <row r="60" ht="15" customHeight="1" s="290">
      <c r="A60" s="515" t="inlineStr">
        <is>
          <t>S6</t>
        </is>
      </c>
      <c r="B60" s="543" t="n">
        <v>12.5</v>
      </c>
      <c r="C60" s="543" t="n">
        <v>0.9</v>
      </c>
      <c r="D60" s="308">
        <f>D59+B60</f>
        <v/>
      </c>
      <c r="E60" s="308">
        <f>E59+C60</f>
        <v/>
      </c>
      <c r="F60" s="544">
        <f>ROUND(B60/7,1)</f>
        <v/>
      </c>
      <c r="G60" s="538">
        <f>ROUND(C60/7,1)</f>
        <v/>
      </c>
      <c r="H60" s="546" t="n">
        <v>2</v>
      </c>
      <c r="I60" s="547">
        <f>IF(B60&gt;B59*1.05,"SUBINDO",IF(B60&lt;B59*0.95,"DESCENDO","ESTÁVEL"))</f>
        <v/>
      </c>
      <c r="J60" s="547">
        <f>IF(C60&gt;C59*1.05,"SUBINDO",IF(C60&lt;C59*0.95,"DESCENDO","ESTÁVEL"))</f>
        <v/>
      </c>
      <c r="K60" s="321" t="n">
        <v>7</v>
      </c>
      <c r="L60" s="548">
        <f>IF(K60&gt;0,ROUND(F60/K60,1),0)</f>
        <v/>
      </c>
      <c r="M60" s="549" t="n">
        <v>0.43</v>
      </c>
    </row>
    <row r="61" ht="15" customHeight="1" s="290">
      <c r="A61" s="536" t="inlineStr">
        <is>
          <t>S7</t>
        </is>
      </c>
      <c r="B61" s="537" t="n">
        <v>0.6</v>
      </c>
      <c r="C61" s="537" t="n">
        <v>1.3</v>
      </c>
      <c r="D61" s="313">
        <f>D60+B61</f>
        <v/>
      </c>
      <c r="E61" s="313">
        <f>E60+C61</f>
        <v/>
      </c>
      <c r="F61" s="545">
        <f>ROUND(B61/7,1)</f>
        <v/>
      </c>
      <c r="G61" s="545">
        <f>ROUND(C61/7,1)</f>
        <v/>
      </c>
      <c r="H61" s="539" t="n">
        <v>1</v>
      </c>
      <c r="I61" s="540">
        <f>IF(B61&gt;B60*1.05,"SUBINDO",IF(B61&lt;B60*0.95,"DESCENDO","ESTÁVEL"))</f>
        <v/>
      </c>
      <c r="J61" s="540">
        <f>IF(C61&gt;C60*1.05,"SUBINDO",IF(C61&lt;C60*0.95,"DESCENDO","ESTÁVEL"))</f>
        <v/>
      </c>
      <c r="K61" s="326" t="n">
        <v>7</v>
      </c>
      <c r="L61" s="541">
        <f>IF(K61&gt;0,ROUND(F61/K61,1),0)</f>
        <v/>
      </c>
      <c r="M61" s="542" t="n">
        <v>0</v>
      </c>
    </row>
    <row r="62" ht="15" customHeight="1" s="290">
      <c r="A62" s="515" t="inlineStr">
        <is>
          <t>S8</t>
        </is>
      </c>
      <c r="B62" s="543" t="n">
        <v>0.6</v>
      </c>
      <c r="C62" s="543" t="n">
        <v>0</v>
      </c>
      <c r="D62" s="308">
        <f>D61+B62</f>
        <v/>
      </c>
      <c r="E62" s="308">
        <f>E61+C62</f>
        <v/>
      </c>
      <c r="F62" s="545">
        <f>ROUND(B62/7,1)</f>
        <v/>
      </c>
      <c r="G62" s="545">
        <f>ROUND(C62/7,1)</f>
        <v/>
      </c>
      <c r="H62" s="546" t="n">
        <v>4</v>
      </c>
      <c r="I62" s="547">
        <f>IF(B62&gt;B61*1.05,"SUBINDO",IF(B62&lt;B61*0.95,"DESCENDO","ESTÁVEL"))</f>
        <v/>
      </c>
      <c r="J62" s="547">
        <f>IF(C62&gt;C61*1.05,"SUBINDO",IF(C62&lt;C61*0.95,"DESCENDO","ESTÁVEL"))</f>
        <v/>
      </c>
      <c r="K62" s="321" t="n">
        <v>7</v>
      </c>
      <c r="L62" s="548">
        <f>IF(K62&gt;0,ROUND(F62/K62,1),0)</f>
        <v/>
      </c>
      <c r="M62" s="549" t="n">
        <v>0</v>
      </c>
    </row>
    <row r="63" ht="15" customHeight="1" s="290">
      <c r="A63" s="536" t="inlineStr">
        <is>
          <t>S9</t>
        </is>
      </c>
      <c r="B63" s="537" t="n">
        <v>6.8</v>
      </c>
      <c r="C63" s="537" t="n">
        <v>0.1</v>
      </c>
      <c r="D63" s="313">
        <f>D62+B63</f>
        <v/>
      </c>
      <c r="E63" s="313">
        <f>E62+C63</f>
        <v/>
      </c>
      <c r="F63" s="544">
        <f>ROUND(B63/7,1)</f>
        <v/>
      </c>
      <c r="G63" s="545">
        <f>ROUND(C63/7,1)</f>
        <v/>
      </c>
      <c r="H63" s="539" t="n">
        <v>4</v>
      </c>
      <c r="I63" s="540">
        <f>IF(B63&gt;B62*1.05,"SUBINDO",IF(B63&lt;B62*0.95,"DESCENDO","ESTÁVEL"))</f>
        <v/>
      </c>
      <c r="J63" s="540">
        <f>IF(C63&gt;C62*1.05,"SUBINDO",IF(C63&lt;C62*0.95,"DESCENDO","ESTÁVEL"))</f>
        <v/>
      </c>
      <c r="K63" s="326" t="n">
        <v>7</v>
      </c>
      <c r="L63" s="541">
        <f>IF(K63&gt;0,ROUND(F63/K63,1),0)</f>
        <v/>
      </c>
      <c r="M63" s="542" t="n">
        <v>0</v>
      </c>
    </row>
    <row r="64" ht="15" customHeight="1" s="290">
      <c r="A64" s="515" t="inlineStr">
        <is>
          <t>S10</t>
        </is>
      </c>
      <c r="B64" s="543" t="n">
        <v>33.1</v>
      </c>
      <c r="C64" s="543" t="n">
        <v>0.2</v>
      </c>
      <c r="D64" s="308">
        <f>D63+B64</f>
        <v/>
      </c>
      <c r="E64" s="308">
        <f>E63+C64</f>
        <v/>
      </c>
      <c r="F64" s="544">
        <f>ROUND(B64/7,1)</f>
        <v/>
      </c>
      <c r="G64" s="545">
        <f>ROUND(C64/7,1)</f>
        <v/>
      </c>
      <c r="H64" s="546" t="n">
        <v>8</v>
      </c>
      <c r="I64" s="547">
        <f>IF(B64&gt;B63*1.05,"SUBINDO",IF(B64&lt;B63*0.95,"DESCENDO","ESTÁVEL"))</f>
        <v/>
      </c>
      <c r="J64" s="547">
        <f>IF(C64&gt;C63*1.05,"SUBINDO",IF(C64&lt;C63*0.95,"DESCENDO","ESTÁVEL"))</f>
        <v/>
      </c>
      <c r="K64" s="321" t="n">
        <v>7</v>
      </c>
      <c r="L64" s="548">
        <f>IF(K64&gt;0,ROUND(F64/K64,1),0)</f>
        <v/>
      </c>
      <c r="M64" s="549" t="n">
        <v>0</v>
      </c>
    </row>
    <row r="66" ht="15" customHeight="1" s="290">
      <c r="A66" s="522" t="inlineStr">
        <is>
          <t>Pantanal Baixo | EQ: 8 | Tendência rede: SUBINDO | Tendência lig: ESTÁVEL</t>
        </is>
      </c>
      <c r="B66" s="303" t="n"/>
      <c r="C66" s="303" t="n"/>
      <c r="D66" s="303" t="n"/>
      <c r="E66" s="303" t="n"/>
      <c r="F66" s="303" t="n"/>
      <c r="G66" s="303" t="n"/>
      <c r="H66" s="303" t="n"/>
      <c r="I66" s="303" t="n"/>
      <c r="J66" s="303" t="n"/>
      <c r="K66" s="303" t="n"/>
      <c r="L66" s="303" t="n"/>
      <c r="M66" s="303" t="n"/>
    </row>
    <row r="67" ht="23.25" customHeight="1" s="290">
      <c r="A67" s="305" t="inlineStr">
        <is>
          <t>SEMANA</t>
        </is>
      </c>
      <c r="B67" s="305" t="inlineStr">
        <is>
          <t>REDE 7d</t>
        </is>
      </c>
      <c r="C67" s="305" t="inlineStr">
        <is>
          <t>LIG 7d</t>
        </is>
      </c>
      <c r="D67" s="305" t="inlineStr">
        <is>
          <t>REDE ACUM</t>
        </is>
      </c>
      <c r="E67" s="305" t="inlineStr">
        <is>
          <t>LIG ACUM</t>
        </is>
      </c>
      <c r="F67" s="305" t="inlineStr">
        <is>
          <t>REDE/DIA</t>
        </is>
      </c>
      <c r="G67" s="305" t="inlineStr">
        <is>
          <t>LIG/DIA</t>
        </is>
      </c>
      <c r="H67" s="305" t="inlineStr">
        <is>
          <t>PVs/SEM</t>
        </is>
      </c>
      <c r="I67" s="305" t="inlineStr">
        <is>
          <t>TEND REDE</t>
        </is>
      </c>
      <c r="J67" s="305" t="inlineStr">
        <is>
          <t>TEND LIG</t>
        </is>
      </c>
      <c r="K67" s="305" t="inlineStr">
        <is>
          <t>EQ</t>
        </is>
      </c>
      <c r="L67" s="305" t="inlineStr">
        <is>
          <t>m/eq/dia</t>
        </is>
      </c>
      <c r="M67" s="305" t="inlineStr">
        <is>
          <t>lig/eq/dia</t>
        </is>
      </c>
    </row>
    <row r="68" ht="15" customHeight="1" s="290">
      <c r="A68" s="515" t="inlineStr">
        <is>
          <t>S1</t>
        </is>
      </c>
      <c r="B68" s="543" t="n">
        <v>1.6</v>
      </c>
      <c r="C68" s="543" t="n">
        <v>0</v>
      </c>
      <c r="D68" s="308">
        <f>B68</f>
        <v/>
      </c>
      <c r="E68" s="308">
        <f>C68</f>
        <v/>
      </c>
      <c r="F68" s="545">
        <f>ROUND(B68/7,1)</f>
        <v/>
      </c>
      <c r="G68" s="545">
        <f>ROUND(C68/7,1)</f>
        <v/>
      </c>
      <c r="H68" s="546" t="n">
        <v>6</v>
      </c>
      <c r="I68" s="547" t="inlineStr">
        <is>
          <t>INÍCIO</t>
        </is>
      </c>
      <c r="J68" s="547" t="inlineStr">
        <is>
          <t>INÍCIO</t>
        </is>
      </c>
      <c r="K68" s="321" t="n">
        <v>8</v>
      </c>
      <c r="L68" s="548">
        <f>IF(K68&gt;0,ROUND(F68/K68,1),0)</f>
        <v/>
      </c>
      <c r="M68" s="549" t="n">
        <v>0</v>
      </c>
    </row>
    <row r="69" ht="15" customHeight="1" s="290">
      <c r="A69" s="536" t="inlineStr">
        <is>
          <t>S2</t>
        </is>
      </c>
      <c r="B69" s="537" t="n">
        <v>2.6</v>
      </c>
      <c r="C69" s="537" t="n">
        <v>0</v>
      </c>
      <c r="D69" s="313">
        <f>D68+B69</f>
        <v/>
      </c>
      <c r="E69" s="313">
        <f>E68+C69</f>
        <v/>
      </c>
      <c r="F69" s="545">
        <f>ROUND(B69/7,1)</f>
        <v/>
      </c>
      <c r="G69" s="545">
        <f>ROUND(C69/7,1)</f>
        <v/>
      </c>
      <c r="H69" s="539" t="n">
        <v>4</v>
      </c>
      <c r="I69" s="540">
        <f>IF(B69&gt;B68*1.05,"SUBINDO",IF(B69&lt;B68*0.95,"DESCENDO","ESTÁVEL"))</f>
        <v/>
      </c>
      <c r="J69" s="540">
        <f>IF(C69&gt;C68*1.05,"SUBINDO",IF(C69&lt;C68*0.95,"DESCENDO","ESTÁVEL"))</f>
        <v/>
      </c>
      <c r="K69" s="326" t="n">
        <v>8</v>
      </c>
      <c r="L69" s="541">
        <f>IF(K69&gt;0,ROUND(F69/K69,1),0)</f>
        <v/>
      </c>
      <c r="M69" s="542" t="n">
        <v>0</v>
      </c>
    </row>
    <row r="70" ht="15" customHeight="1" s="290">
      <c r="A70" s="515" t="inlineStr">
        <is>
          <t>S3</t>
        </is>
      </c>
      <c r="B70" s="543" t="n">
        <v>5</v>
      </c>
      <c r="C70" s="543" t="n">
        <v>0</v>
      </c>
      <c r="D70" s="308">
        <f>D69+B70</f>
        <v/>
      </c>
      <c r="E70" s="308">
        <f>E69+C70</f>
        <v/>
      </c>
      <c r="F70" s="544">
        <f>ROUND(B70/7,1)</f>
        <v/>
      </c>
      <c r="G70" s="545">
        <f>ROUND(C70/7,1)</f>
        <v/>
      </c>
      <c r="H70" s="546" t="n">
        <v>3</v>
      </c>
      <c r="I70" s="547">
        <f>IF(B70&gt;B69*1.05,"SUBINDO",IF(B70&lt;B69*0.95,"DESCENDO","ESTÁVEL"))</f>
        <v/>
      </c>
      <c r="J70" s="547">
        <f>IF(C70&gt;C69*1.05,"SUBINDO",IF(C70&lt;C69*0.95,"DESCENDO","ESTÁVEL"))</f>
        <v/>
      </c>
      <c r="K70" s="321" t="n">
        <v>8</v>
      </c>
      <c r="L70" s="548">
        <f>IF(K70&gt;0,ROUND(F70/K70,1),0)</f>
        <v/>
      </c>
      <c r="M70" s="549" t="n">
        <v>0</v>
      </c>
    </row>
    <row r="71" ht="15" customHeight="1" s="290">
      <c r="A71" s="536" t="inlineStr">
        <is>
          <t>S4</t>
        </is>
      </c>
      <c r="B71" s="537" t="n">
        <v>12.6</v>
      </c>
      <c r="C71" s="537" t="n">
        <v>0.8</v>
      </c>
      <c r="D71" s="313">
        <f>D70+B71</f>
        <v/>
      </c>
      <c r="E71" s="313">
        <f>E70+C71</f>
        <v/>
      </c>
      <c r="F71" s="544">
        <f>ROUND(B71/7,1)</f>
        <v/>
      </c>
      <c r="G71" s="538">
        <f>ROUND(C71/7,1)</f>
        <v/>
      </c>
      <c r="H71" s="539" t="n">
        <v>5</v>
      </c>
      <c r="I71" s="540">
        <f>IF(B71&gt;B70*1.05,"SUBINDO",IF(B71&lt;B70*0.95,"DESCENDO","ESTÁVEL"))</f>
        <v/>
      </c>
      <c r="J71" s="540">
        <f>IF(C71&gt;C70*1.05,"SUBINDO",IF(C71&lt;C70*0.95,"DESCENDO","ESTÁVEL"))</f>
        <v/>
      </c>
      <c r="K71" s="326" t="n">
        <v>8</v>
      </c>
      <c r="L71" s="541">
        <f>IF(K71&gt;0,ROUND(F71/K71,1),0)</f>
        <v/>
      </c>
      <c r="M71" s="542" t="n">
        <v>0.35</v>
      </c>
    </row>
    <row r="72" ht="15" customHeight="1" s="290">
      <c r="A72" s="515" t="inlineStr">
        <is>
          <t>S5</t>
        </is>
      </c>
      <c r="B72" s="543" t="n">
        <v>1.9</v>
      </c>
      <c r="C72" s="543" t="n">
        <v>0</v>
      </c>
      <c r="D72" s="308">
        <f>D71+B72</f>
        <v/>
      </c>
      <c r="E72" s="308">
        <f>E71+C72</f>
        <v/>
      </c>
      <c r="F72" s="538">
        <f>ROUND(B72/7,1)</f>
        <v/>
      </c>
      <c r="G72" s="545">
        <f>ROUND(C72/7,1)</f>
        <v/>
      </c>
      <c r="H72" s="546" t="n">
        <v>1</v>
      </c>
      <c r="I72" s="547">
        <f>IF(B72&gt;B71*1.05,"SUBINDO",IF(B72&lt;B71*0.95,"DESCENDO","ESTÁVEL"))</f>
        <v/>
      </c>
      <c r="J72" s="547">
        <f>IF(C72&gt;C71*1.05,"SUBINDO",IF(C72&lt;C71*0.95,"DESCENDO","ESTÁVEL"))</f>
        <v/>
      </c>
      <c r="K72" s="321" t="n">
        <v>8</v>
      </c>
      <c r="L72" s="548">
        <f>IF(K72&gt;0,ROUND(F72/K72,1),0)</f>
        <v/>
      </c>
      <c r="M72" s="549" t="n">
        <v>0</v>
      </c>
    </row>
    <row r="73" ht="15" customHeight="1" s="290">
      <c r="A73" s="536" t="inlineStr">
        <is>
          <t>S6</t>
        </is>
      </c>
      <c r="B73" s="537" t="n">
        <v>6.8</v>
      </c>
      <c r="C73" s="537" t="n">
        <v>0.3</v>
      </c>
      <c r="D73" s="313">
        <f>D72+B73</f>
        <v/>
      </c>
      <c r="E73" s="313">
        <f>E72+C73</f>
        <v/>
      </c>
      <c r="F73" s="538">
        <f>ROUND(B73/7,1)</f>
        <v/>
      </c>
      <c r="G73" s="545">
        <f>ROUND(C73/7,1)</f>
        <v/>
      </c>
      <c r="H73" s="539" t="n">
        <v>4</v>
      </c>
      <c r="I73" s="540">
        <f>IF(B73&gt;B72*1.05,"SUBINDO",IF(B73&lt;B72*0.95,"DESCENDO","ESTÁVEL"))</f>
        <v/>
      </c>
      <c r="J73" s="540">
        <f>IF(C73&gt;C72*1.05,"SUBINDO",IF(C73&lt;C72*0.95,"DESCENDO","ESTÁVEL"))</f>
        <v/>
      </c>
      <c r="K73" s="326" t="n">
        <v>8</v>
      </c>
      <c r="L73" s="541">
        <f>IF(K73&gt;0,ROUND(F73/K73,1),0)</f>
        <v/>
      </c>
      <c r="M73" s="542" t="n">
        <v>0</v>
      </c>
    </row>
    <row r="74" ht="15" customHeight="1" s="290">
      <c r="A74" s="515" t="inlineStr">
        <is>
          <t>S7</t>
        </is>
      </c>
      <c r="B74" s="543" t="n">
        <v>16.4</v>
      </c>
      <c r="C74" s="543" t="n">
        <v>3.9</v>
      </c>
      <c r="D74" s="308">
        <f>D73+B74</f>
        <v/>
      </c>
      <c r="E74" s="308">
        <f>E73+C74</f>
        <v/>
      </c>
      <c r="F74" s="544">
        <f>ROUND(B74/7,1)</f>
        <v/>
      </c>
      <c r="G74" s="544">
        <f>ROUND(C74/7,1)</f>
        <v/>
      </c>
      <c r="H74" s="546" t="n">
        <v>3</v>
      </c>
      <c r="I74" s="547">
        <f>IF(B74&gt;B73*1.05,"SUBINDO",IF(B74&lt;B73*0.95,"DESCENDO","ESTÁVEL"))</f>
        <v/>
      </c>
      <c r="J74" s="547">
        <f>IF(C74&gt;C73*1.05,"SUBINDO",IF(C74&lt;C73*0.95,"DESCENDO","ESTÁVEL"))</f>
        <v/>
      </c>
      <c r="K74" s="321" t="n">
        <v>8</v>
      </c>
      <c r="L74" s="548">
        <f>IF(K74&gt;0,ROUND(F74/K74,1),0)</f>
        <v/>
      </c>
      <c r="M74" s="549" t="n">
        <v>1.38</v>
      </c>
    </row>
    <row r="75" ht="15" customHeight="1" s="290">
      <c r="A75" s="536" t="inlineStr">
        <is>
          <t>S8</t>
        </is>
      </c>
      <c r="B75" s="537" t="n">
        <v>16.9</v>
      </c>
      <c r="C75" s="537" t="n">
        <v>2.6</v>
      </c>
      <c r="D75" s="313">
        <f>D74+B75</f>
        <v/>
      </c>
      <c r="E75" s="313">
        <f>E74+C75</f>
        <v/>
      </c>
      <c r="F75" s="544">
        <f>ROUND(B75/7,1)</f>
        <v/>
      </c>
      <c r="G75" s="545">
        <f>ROUND(C75/7,1)</f>
        <v/>
      </c>
      <c r="H75" s="539" t="n">
        <v>5</v>
      </c>
      <c r="I75" s="540">
        <f>IF(B75&gt;B74*1.05,"SUBINDO",IF(B75&lt;B74*0.95,"DESCENDO","ESTÁVEL"))</f>
        <v/>
      </c>
      <c r="J75" s="540">
        <f>IF(C75&gt;C74*1.05,"SUBINDO",IF(C75&lt;C74*0.95,"DESCENDO","ESTÁVEL"))</f>
        <v/>
      </c>
      <c r="K75" s="326" t="n">
        <v>8</v>
      </c>
      <c r="L75" s="541">
        <f>IF(K75&gt;0,ROUND(F75/K75,1),0)</f>
        <v/>
      </c>
      <c r="M75" s="542" t="n">
        <v>0</v>
      </c>
    </row>
    <row r="76" ht="15" customHeight="1" s="290">
      <c r="A76" s="515" t="inlineStr">
        <is>
          <t>S9</t>
        </is>
      </c>
      <c r="B76" s="543" t="n">
        <v>7.9</v>
      </c>
      <c r="C76" s="543" t="n">
        <v>0.1</v>
      </c>
      <c r="D76" s="308">
        <f>D75+B76</f>
        <v/>
      </c>
      <c r="E76" s="308">
        <f>E75+C76</f>
        <v/>
      </c>
      <c r="F76" s="544">
        <f>ROUND(B76/7,1)</f>
        <v/>
      </c>
      <c r="G76" s="545">
        <f>ROUND(C76/7,1)</f>
        <v/>
      </c>
      <c r="H76" s="546" t="n">
        <v>13</v>
      </c>
      <c r="I76" s="547">
        <f>IF(B76&gt;B75*1.05,"SUBINDO",IF(B76&lt;B75*0.95,"DESCENDO","ESTÁVEL"))</f>
        <v/>
      </c>
      <c r="J76" s="547">
        <f>IF(C76&gt;C75*1.05,"SUBINDO",IF(C76&lt;C75*0.95,"DESCENDO","ESTÁVEL"))</f>
        <v/>
      </c>
      <c r="K76" s="321" t="n">
        <v>8</v>
      </c>
      <c r="L76" s="548">
        <f>IF(K76&gt;0,ROUND(F76/K76,1),0)</f>
        <v/>
      </c>
      <c r="M76" s="549" t="n">
        <v>0.01</v>
      </c>
    </row>
    <row r="77" ht="15" customHeight="1" s="290">
      <c r="A77" s="536" t="inlineStr">
        <is>
          <t>S10</t>
        </is>
      </c>
      <c r="B77" s="537" t="n">
        <v>5.8</v>
      </c>
      <c r="C77" s="537" t="n">
        <v>0.1</v>
      </c>
      <c r="D77" s="313">
        <f>D76+B77</f>
        <v/>
      </c>
      <c r="E77" s="313">
        <f>E76+C77</f>
        <v/>
      </c>
      <c r="F77" s="545">
        <f>ROUND(B77/7,1)</f>
        <v/>
      </c>
      <c r="G77" s="545">
        <f>ROUND(C77/7,1)</f>
        <v/>
      </c>
      <c r="H77" s="539" t="n">
        <v>14</v>
      </c>
      <c r="I77" s="540">
        <f>IF(B77&gt;B76*1.05,"SUBINDO",IF(B77&lt;B76*0.95,"DESCENDO","ESTÁVEL"))</f>
        <v/>
      </c>
      <c r="J77" s="540">
        <f>IF(C77&gt;C76*1.05,"SUBINDO",IF(C77&lt;C76*0.95,"DESCENDO","ESTÁVEL"))</f>
        <v/>
      </c>
      <c r="K77" s="326" t="n">
        <v>8</v>
      </c>
      <c r="L77" s="541">
        <f>IF(K77&gt;0,ROUND(F77/K77,1),0)</f>
        <v/>
      </c>
      <c r="M77" s="542" t="n">
        <v>0.07000000000000001</v>
      </c>
    </row>
    <row r="78" ht="15" customHeight="1" s="290">
      <c r="A78" s="515" t="inlineStr">
        <is>
          <t>S11</t>
        </is>
      </c>
      <c r="B78" s="543" t="n">
        <v>7.3</v>
      </c>
      <c r="C78" s="543" t="n">
        <v>0.3</v>
      </c>
      <c r="D78" s="308">
        <f>D77+B78</f>
        <v/>
      </c>
      <c r="E78" s="308">
        <f>E77+C78</f>
        <v/>
      </c>
      <c r="F78" s="544">
        <f>ROUND(B78/7,1)</f>
        <v/>
      </c>
      <c r="G78" s="545">
        <f>ROUND(C78/7,1)</f>
        <v/>
      </c>
      <c r="H78" s="546" t="n">
        <v>3</v>
      </c>
      <c r="I78" s="547">
        <f>IF(B78&gt;B77*1.05,"SUBINDO",IF(B78&lt;B77*0.95,"DESCENDO","ESTÁVEL"))</f>
        <v/>
      </c>
      <c r="J78" s="547">
        <f>IF(C78&gt;C77*1.05,"SUBINDO",IF(C78&lt;C77*0.95,"DESCENDO","ESTÁVEL"))</f>
        <v/>
      </c>
      <c r="K78" s="321" t="n">
        <v>8</v>
      </c>
      <c r="L78" s="548">
        <f>IF(K78&gt;0,ROUND(F78/K78,1),0)</f>
        <v/>
      </c>
      <c r="M78" s="549" t="n">
        <v>0</v>
      </c>
    </row>
  </sheetData>
  <mergeCells count="7">
    <mergeCell ref="A66:M66"/>
    <mergeCell ref="A1:M1"/>
    <mergeCell ref="A17:M17"/>
    <mergeCell ref="A3:M3"/>
    <mergeCell ref="A30:M30"/>
    <mergeCell ref="A55:M55"/>
    <mergeCell ref="A42:M4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 filterMode="0">
    <tabColor rgb="FF1B2A4A"/>
    <outlinePr summaryBelow="1" summaryRight="1"/>
    <pageSetUpPr fitToPage="0"/>
  </sheetPr>
  <dimension ref="A1:K34"/>
  <sheetViews>
    <sheetView showFormulas="0" showGridLines="1" showRowColHeaders="1" showZeros="1" rightToLeft="0" tabSelected="0" showOutlineSymbols="1" defaultGridColor="1" view="normal" topLeftCell="A12" colorId="64" zoomScale="115" zoomScaleNormal="115" zoomScalePageLayoutView="100" workbookViewId="0">
      <selection pane="topLeft" activeCell="L39" activeCellId="0" sqref="L39"/>
    </sheetView>
  </sheetViews>
  <sheetFormatPr baseColWidth="8" defaultColWidth="8.71484375" defaultRowHeight="15" zeroHeight="0" outlineLevelRow="0"/>
  <cols>
    <col width="19.71" customWidth="1" style="289" min="1" max="11"/>
  </cols>
  <sheetData>
    <row r="1" ht="45" customHeight="1" s="290">
      <c r="A1" s="550" t="inlineStr">
        <is>
          <t>DASHBOARD EXECUTIVO — SE LIGA NA REDE SANTOS</t>
        </is>
      </c>
    </row>
    <row r="2" ht="15" customHeight="1" s="290">
      <c r="A2" s="551" t="inlineStr">
        <is>
          <t>Jan-Mar/2026 | 36 equipes | XGBoost R²=0.275 | Contrato CT 11481051 R$ 241M</t>
        </is>
      </c>
    </row>
    <row r="3" ht="15" customHeight="1" s="290">
      <c r="A3" s="552" t="n"/>
      <c r="B3" s="552" t="n"/>
      <c r="C3" s="552" t="n"/>
      <c r="D3" s="552" t="n"/>
      <c r="E3" s="552" t="n"/>
      <c r="F3" s="552" t="n"/>
      <c r="G3" s="552" t="n"/>
      <c r="H3" s="552" t="n"/>
      <c r="I3" s="552" t="n"/>
      <c r="J3" s="552" t="n"/>
      <c r="K3" s="552" t="n"/>
    </row>
    <row r="4" ht="45" customHeight="1" s="290">
      <c r="A4" s="553">
        <f>CURVA_S!B5</f>
        <v/>
      </c>
      <c r="B4" s="554">
        <f>CURVA_S!B5*910</f>
        <v/>
      </c>
      <c r="C4" s="555">
        <f>1-CURVA_S!B7</f>
        <v/>
      </c>
      <c r="D4" s="556" t="inlineStr">
        <is>
          <t>2.367m</t>
        </is>
      </c>
      <c r="G4" s="557" t="inlineStr">
        <is>
          <t>66%</t>
        </is>
      </c>
      <c r="J4" s="558" t="inlineStr">
        <is>
          <t>2.9x</t>
        </is>
      </c>
    </row>
    <row r="5" ht="30" customHeight="1" s="290">
      <c r="A5" s="559" t="inlineStr">
        <is>
          <t>LIGAÇÕES/MÊS
Meta: 1.044</t>
        </is>
      </c>
      <c r="D5" s="560" t="inlineStr">
        <is>
          <t>REDE/MÊS
Meta: 6.737m</t>
        </is>
      </c>
      <c r="G5" s="561" t="inlineStr">
        <is>
          <t>GAP
abaixo da meta</t>
        </is>
      </c>
      <c r="J5" s="562" t="inlineStr">
        <is>
          <t>FATOR
multiplicar</t>
        </is>
      </c>
    </row>
    <row r="6" ht="15" customHeight="1" s="290">
      <c r="A6" s="552" t="n"/>
      <c r="B6" s="552" t="n"/>
      <c r="C6" s="552" t="n"/>
      <c r="D6" s="552" t="n"/>
      <c r="E6" s="552" t="n"/>
      <c r="F6" s="552" t="n"/>
      <c r="G6" s="552" t="n"/>
      <c r="H6" s="552" t="n"/>
      <c r="I6" s="552" t="n"/>
      <c r="J6" s="552" t="n"/>
      <c r="K6" s="552" t="n"/>
    </row>
    <row r="7" ht="17.25" customHeight="1" s="290">
      <c r="A7" s="563" t="inlineStr">
        <is>
          <t>PROGRESSO POR NÚCLEO</t>
        </is>
      </c>
    </row>
    <row r="8" ht="23.25" customHeight="1" s="290">
      <c r="A8" s="305">
        <f>PROJ_vs_EXEC!A4</f>
        <v/>
      </c>
      <c r="B8" s="564">
        <f>PROJ_vs_EXEC!J4</f>
        <v/>
      </c>
      <c r="C8" s="564">
        <f>PROJ_vs_EXEC!K4</f>
        <v/>
      </c>
      <c r="D8" s="305">
        <f>PROJ_vs_EXEC!J4-PROJ_vs_EXEC!K4</f>
        <v/>
      </c>
      <c r="E8" s="565">
        <f>PROJ_vs_EXEC!L4</f>
        <v/>
      </c>
      <c r="F8" s="305">
        <f>IF(E8&gt;=1,"PRONTO",IF(E8&gt;=0.5,"EM EXECUÇÃO","ATRASADO"))</f>
        <v/>
      </c>
      <c r="G8" s="305" t="inlineStr">
        <is>
          <t>STATUS AG</t>
        </is>
      </c>
      <c r="H8" s="305" t="inlineStr">
        <is>
          <t>STATUS ESG</t>
        </is>
      </c>
      <c r="I8" s="305" t="inlineStr">
        <is>
          <t>EQ</t>
        </is>
      </c>
      <c r="J8" s="305" t="inlineStr">
        <is>
          <t>m/eq/dia</t>
        </is>
      </c>
      <c r="K8" s="305" t="inlineStr">
        <is>
          <t>CUSTO SALDO</t>
        </is>
      </c>
    </row>
    <row r="9" ht="18.75" customHeight="1" s="290">
      <c r="A9" s="306">
        <f>PROJ_vs_EXEC!A5</f>
        <v/>
      </c>
      <c r="B9" s="368">
        <f>PROJ_vs_EXEC!J5</f>
        <v/>
      </c>
      <c r="C9" s="368">
        <f>PROJ_vs_EXEC!K5</f>
        <v/>
      </c>
      <c r="D9" s="566">
        <f>PROJ_vs_EXEC!J5-PROJ_vs_EXEC!K5</f>
        <v/>
      </c>
      <c r="E9" s="567">
        <f>PROJ_vs_EXEC!L5</f>
        <v/>
      </c>
      <c r="F9" s="568">
        <f>IF(E9&gt;=1,"PRONTO",IF(E9&gt;=0.5,"EM EXECUÇÃO","ATRASADO"))</f>
        <v/>
      </c>
      <c r="G9" s="569" t="inlineStr">
        <is>
          <t>PRONTO</t>
        </is>
      </c>
      <c r="H9" s="569" t="inlineStr">
        <is>
          <t>PRONTO</t>
        </is>
      </c>
      <c r="I9" s="321" t="n">
        <v>6</v>
      </c>
      <c r="J9" s="321" t="n">
        <v>0</v>
      </c>
      <c r="K9" s="515" t="n">
        <v>0</v>
      </c>
    </row>
    <row r="10" ht="18.75" customHeight="1" s="290">
      <c r="A10" s="311">
        <f>PROJ_vs_EXEC!A6</f>
        <v/>
      </c>
      <c r="B10" s="370">
        <f>PROJ_vs_EXEC!J6</f>
        <v/>
      </c>
      <c r="C10" s="370">
        <f>PROJ_vs_EXEC!K6</f>
        <v/>
      </c>
      <c r="D10" s="328">
        <f>PROJ_vs_EXEC!J6-PROJ_vs_EXEC!K6</f>
        <v/>
      </c>
      <c r="E10" s="570">
        <f>PROJ_vs_EXEC!L6</f>
        <v/>
      </c>
      <c r="F10" s="571">
        <f>IF(E10&gt;=1,"PRONTO",IF(E10&gt;=0.5,"EM EXECUÇÃO","ATRASADO"))</f>
        <v/>
      </c>
      <c r="G10" s="326" t="inlineStr">
        <is>
          <t>FINALIZ.</t>
        </is>
      </c>
      <c r="H10" s="326" t="inlineStr">
        <is>
          <t>EXECUÇÃO</t>
        </is>
      </c>
      <c r="I10" s="326" t="n">
        <v>9</v>
      </c>
      <c r="J10" s="326" t="n">
        <v>13.7</v>
      </c>
      <c r="K10" s="536" t="inlineStr">
        <is>
          <t>R$ 3,8M</t>
        </is>
      </c>
    </row>
    <row r="11" ht="15" customHeight="1" s="290">
      <c r="A11" s="306">
        <f>PROJ_vs_EXEC!A7</f>
        <v/>
      </c>
      <c r="B11" s="368">
        <f>PROJ_vs_EXEC!J7</f>
        <v/>
      </c>
      <c r="C11" s="368">
        <f>PROJ_vs_EXEC!K7</f>
        <v/>
      </c>
      <c r="D11" s="323">
        <f>PROJ_vs_EXEC!J7-PROJ_vs_EXEC!K7</f>
        <v/>
      </c>
      <c r="E11" s="572">
        <f>PROJ_vs_EXEC!L7</f>
        <v/>
      </c>
      <c r="F11" s="573">
        <f>IF(E11&gt;=1,"PRONTO",IF(E11&gt;=0.5,"EM EXECUÇÃO","ATRASADO"))</f>
        <v/>
      </c>
      <c r="G11" s="321" t="inlineStr">
        <is>
          <t>EXECUÇÃO</t>
        </is>
      </c>
      <c r="H11" s="321" t="inlineStr">
        <is>
          <t>EXECUÇÃO</t>
        </is>
      </c>
      <c r="I11" s="321" t="n">
        <v>8</v>
      </c>
      <c r="J11" s="321" t="n">
        <v>10.3</v>
      </c>
      <c r="K11" s="515" t="inlineStr">
        <is>
          <t>R$ 5,7M</t>
        </is>
      </c>
    </row>
    <row r="12" ht="18.75" customHeight="1" s="290">
      <c r="A12" s="311">
        <f>PROJ_vs_EXEC!A8</f>
        <v/>
      </c>
      <c r="B12" s="370">
        <f>PROJ_vs_EXEC!J8</f>
        <v/>
      </c>
      <c r="C12" s="370">
        <f>PROJ_vs_EXEC!K8</f>
        <v/>
      </c>
      <c r="D12" s="328">
        <f>PROJ_vs_EXEC!J8-PROJ_vs_EXEC!K8</f>
        <v/>
      </c>
      <c r="E12" s="572">
        <f>PROJ_vs_EXEC!L8</f>
        <v/>
      </c>
      <c r="F12" s="574">
        <f>IF(E12&gt;=1,"PRONTO",IF(E12&gt;=0.5,"EM EXECUÇÃO","ATRASADO"))</f>
        <v/>
      </c>
      <c r="G12" s="326" t="inlineStr">
        <is>
          <t>EXECUÇÃO</t>
        </is>
      </c>
      <c r="H12" s="326" t="inlineStr">
        <is>
          <t>EXECUÇÃO</t>
        </is>
      </c>
      <c r="I12" s="326" t="n">
        <v>10</v>
      </c>
      <c r="J12" s="326" t="n">
        <v>5</v>
      </c>
      <c r="K12" s="536" t="inlineStr">
        <is>
          <t>R$ 7,3M</t>
        </is>
      </c>
    </row>
    <row r="13" ht="15" customHeight="1" s="290">
      <c r="A13" s="306">
        <f>PROJ_vs_EXEC!A9</f>
        <v/>
      </c>
      <c r="B13" s="368">
        <f>PROJ_vs_EXEC!J9</f>
        <v/>
      </c>
      <c r="C13" s="368">
        <f>PROJ_vs_EXEC!K9</f>
        <v/>
      </c>
      <c r="D13" s="323">
        <f>PROJ_vs_EXEC!J9-PROJ_vs_EXEC!K9</f>
        <v/>
      </c>
      <c r="E13" s="572">
        <f>PROJ_vs_EXEC!L9</f>
        <v/>
      </c>
      <c r="F13" s="573">
        <f>IF(E13&gt;=1,"PRONTO",IF(E13&gt;=0.5,"EM EXECUÇÃO","ATRASADO"))</f>
        <v/>
      </c>
      <c r="G13" s="321" t="inlineStr">
        <is>
          <t>EXECUÇÃO</t>
        </is>
      </c>
      <c r="H13" s="321" t="inlineStr">
        <is>
          <t>EXECUÇÃO</t>
        </is>
      </c>
      <c r="I13" s="321" t="n">
        <v>8</v>
      </c>
      <c r="J13" s="321" t="n">
        <v>2.1</v>
      </c>
      <c r="K13" s="515" t="inlineStr">
        <is>
          <t>R$ 6,8M</t>
        </is>
      </c>
    </row>
    <row r="14" ht="15" customHeight="1" s="290">
      <c r="A14" s="552" t="n"/>
      <c r="B14" s="552" t="n"/>
      <c r="C14" s="552" t="n"/>
      <c r="D14" s="552" t="n"/>
      <c r="E14" s="552" t="n"/>
      <c r="F14" s="552" t="n"/>
      <c r="G14" s="552" t="n"/>
      <c r="H14" s="552" t="n"/>
      <c r="I14" s="552" t="n"/>
      <c r="J14" s="552" t="n"/>
      <c r="K14" s="552" t="n"/>
    </row>
    <row r="15" ht="17.25" customHeight="1" s="290">
      <c r="A15" s="563" t="inlineStr">
        <is>
          <t>INSIGHT XGBOOST</t>
        </is>
      </c>
    </row>
    <row r="16" ht="30" customHeight="1" s="290">
      <c r="A16" s="575" t="inlineStr">
        <is>
          <t>O gargalo NÃO é equipe (5% de importância no modelo). É FLUXO DO PIPELINE.</t>
        </is>
      </c>
    </row>
    <row r="17" ht="24.75" customHeight="1" s="290">
      <c r="A17" s="576" t="inlineStr">
        <is>
          <t>65% da rede pronta NÃO virou ligação. Destravar: lab express + liberação em lote + 3 equipes intra = +685 lig/mês</t>
        </is>
      </c>
    </row>
    <row r="18" ht="15" customHeight="1" s="290">
      <c r="A18" s="552" t="n"/>
      <c r="B18" s="552" t="n"/>
      <c r="C18" s="552" t="n"/>
      <c r="D18" s="552" t="n"/>
      <c r="E18" s="552" t="n"/>
      <c r="F18" s="552" t="n"/>
      <c r="G18" s="552" t="n"/>
      <c r="H18" s="552" t="n"/>
      <c r="I18" s="552" t="n"/>
      <c r="J18" s="552" t="n"/>
      <c r="K18" s="552" t="n"/>
    </row>
    <row r="19" ht="17.25" customHeight="1" s="290">
      <c r="A19" s="563" t="inlineStr">
        <is>
          <t>RAMP-UP: De 359 para 1.044 lig/mês</t>
        </is>
      </c>
    </row>
    <row r="20" ht="15" customHeight="1" s="290">
      <c r="A20" s="305" t="inlineStr">
        <is>
          <t>Mar/26</t>
        </is>
      </c>
      <c r="B20" s="305" t="inlineStr">
        <is>
          <t>Abr</t>
        </is>
      </c>
      <c r="C20" s="305" t="inlineStr">
        <is>
          <t>Mai</t>
        </is>
      </c>
      <c r="D20" s="305" t="inlineStr">
        <is>
          <t>Jun</t>
        </is>
      </c>
      <c r="E20" s="305" t="inlineStr">
        <is>
          <t>Jul</t>
        </is>
      </c>
      <c r="F20" s="305" t="inlineStr">
        <is>
          <t>Ago</t>
        </is>
      </c>
      <c r="G20" s="305" t="inlineStr">
        <is>
          <t>Set</t>
        </is>
      </c>
      <c r="H20" s="305" t="inlineStr">
        <is>
          <t>Out</t>
        </is>
      </c>
      <c r="I20" s="305" t="inlineStr">
        <is>
          <t>Nov</t>
        </is>
      </c>
      <c r="J20" s="305" t="inlineStr">
        <is>
          <t>Dez</t>
        </is>
      </c>
      <c r="K20" s="305" t="inlineStr">
        <is>
          <t>Jan/27</t>
        </is>
      </c>
    </row>
    <row r="21" ht="30" customHeight="1" s="290">
      <c r="A21" s="577" t="n">
        <v>359</v>
      </c>
      <c r="B21" s="577" t="n">
        <v>500</v>
      </c>
      <c r="C21" s="577" t="n">
        <v>650</v>
      </c>
      <c r="D21" s="578" t="n">
        <v>800</v>
      </c>
      <c r="E21" s="578" t="n">
        <v>1000</v>
      </c>
      <c r="F21" s="579" t="n">
        <v>1044</v>
      </c>
      <c r="G21" s="579" t="n">
        <v>1044</v>
      </c>
      <c r="H21" s="579" t="n">
        <v>1044</v>
      </c>
      <c r="I21" s="579" t="n">
        <v>1044</v>
      </c>
      <c r="J21" s="579" t="n">
        <v>1044</v>
      </c>
      <c r="K21" s="579" t="n">
        <v>1044</v>
      </c>
    </row>
    <row r="22" ht="15" customHeight="1" s="290">
      <c r="A22" s="552" t="n"/>
      <c r="B22" s="552" t="n"/>
      <c r="C22" s="552" t="n"/>
      <c r="D22" s="552" t="n"/>
      <c r="E22" s="552" t="n"/>
      <c r="F22" s="552" t="n"/>
      <c r="G22" s="552" t="n"/>
      <c r="H22" s="552" t="n"/>
      <c r="I22" s="552" t="n"/>
      <c r="J22" s="552" t="n"/>
      <c r="K22" s="552" t="n"/>
    </row>
    <row r="23" ht="17.25" customHeight="1" s="290">
      <c r="A23" s="563" t="inlineStr">
        <is>
          <t>4 GARGALOS CRÍTICOS DO PIPELINE</t>
        </is>
      </c>
    </row>
    <row r="24" ht="15" customHeight="1" s="290">
      <c r="A24" s="305" t="inlineStr">
        <is>
          <t>GARGALO</t>
        </is>
      </c>
      <c r="B24" s="305" t="inlineStr">
        <is>
          <t>ATUAL</t>
        </is>
      </c>
      <c r="C24" s="305" t="inlineStr">
        <is>
          <t>META</t>
        </is>
      </c>
      <c r="D24" s="305" t="inlineStr">
        <is>
          <t>REDUÇÃO</t>
        </is>
      </c>
      <c r="E24" s="305" t="inlineStr">
        <is>
          <t>AÇÃO</t>
        </is>
      </c>
      <c r="F24" s="305" t="inlineStr">
        <is>
          <t>CUSTO/MÊS</t>
        </is>
      </c>
      <c r="G24" s="552" t="n"/>
      <c r="H24" s="552" t="n"/>
      <c r="I24" s="552" t="n"/>
      <c r="J24" s="552" t="n"/>
      <c r="K24" s="552" t="n"/>
    </row>
    <row r="25" ht="45.75" customHeight="1" s="290">
      <c r="A25" s="497" t="inlineStr">
        <is>
          <t>4. Projeto</t>
        </is>
      </c>
      <c r="B25" s="498" t="inlineStr">
        <is>
          <t>10 dias</t>
        </is>
      </c>
      <c r="C25" s="499" t="inlineStr">
        <is>
          <t>5 dias</t>
        </is>
      </c>
      <c r="D25" s="499" t="inlineStr">
        <is>
          <t>−50%</t>
        </is>
      </c>
      <c r="E25" s="500" t="inlineStr">
        <is>
          <t>2 projetistas + template</t>
        </is>
      </c>
      <c r="F25" s="501" t="inlineStr">
        <is>
          <t>R$ 25k</t>
        </is>
      </c>
      <c r="G25" s="552" t="n"/>
      <c r="H25" s="552" t="n"/>
      <c r="I25" s="552" t="n"/>
      <c r="J25" s="552" t="n"/>
      <c r="K25" s="552" t="n"/>
    </row>
    <row r="26" ht="45.75" customHeight="1" s="290">
      <c r="A26" s="497" t="inlineStr">
        <is>
          <t>6. Execução Rede</t>
        </is>
      </c>
      <c r="B26" s="498" t="inlineStr">
        <is>
          <t>15 dias</t>
        </is>
      </c>
      <c r="C26" s="499" t="inlineStr">
        <is>
          <t>8 dias</t>
        </is>
      </c>
      <c r="D26" s="499" t="inlineStr">
        <is>
          <t>−47%</t>
        </is>
      </c>
      <c r="E26" s="500" t="inlineStr">
        <is>
          <t>+10 equipes MEC AG+ESG</t>
        </is>
      </c>
      <c r="F26" s="501" t="inlineStr">
        <is>
          <t>R$ 180k</t>
        </is>
      </c>
      <c r="G26" s="552" t="n"/>
      <c r="H26" s="552" t="n"/>
      <c r="I26" s="552" t="n"/>
      <c r="J26" s="552" t="n"/>
      <c r="K26" s="552" t="n"/>
    </row>
    <row r="27" ht="34.5" customHeight="1" s="290">
      <c r="A27" s="497" t="inlineStr">
        <is>
          <t>7. Lavagem/Coliformes</t>
        </is>
      </c>
      <c r="B27" s="498" t="inlineStr">
        <is>
          <t>7 dias</t>
        </is>
      </c>
      <c r="C27" s="499" t="inlineStr">
        <is>
          <t>3 dias</t>
        </is>
      </c>
      <c r="D27" s="499" t="inlineStr">
        <is>
          <t>−57%</t>
        </is>
      </c>
      <c r="E27" s="500" t="inlineStr">
        <is>
          <t>Lab express Santos</t>
        </is>
      </c>
      <c r="F27" s="501" t="inlineStr">
        <is>
          <t>R$ 5k</t>
        </is>
      </c>
      <c r="G27" s="552" t="n"/>
      <c r="H27" s="552" t="n"/>
      <c r="I27" s="552" t="n"/>
      <c r="J27" s="552" t="n"/>
      <c r="K27" s="552" t="n"/>
    </row>
    <row r="28" ht="45.75" customHeight="1" s="290">
      <c r="A28" s="497" t="inlineStr">
        <is>
          <t>8. Liberação SABESP</t>
        </is>
      </c>
      <c r="B28" s="498" t="inlineStr">
        <is>
          <t>15 dias</t>
        </is>
      </c>
      <c r="C28" s="499" t="inlineStr">
        <is>
          <t>7 dias</t>
        </is>
      </c>
      <c r="D28" s="499" t="inlineStr">
        <is>
          <t>−53%</t>
        </is>
      </c>
      <c r="E28" s="500" t="inlineStr">
        <is>
          <t>Lote 50 lig + reunião/sem</t>
        </is>
      </c>
      <c r="F28" s="501" t="inlineStr">
        <is>
          <t>R$ 10k</t>
        </is>
      </c>
      <c r="G28" s="552" t="n"/>
      <c r="H28" s="552" t="n"/>
      <c r="I28" s="552" t="n"/>
      <c r="J28" s="552" t="n"/>
      <c r="K28" s="552" t="n"/>
    </row>
    <row r="29" ht="15" customHeight="1" s="290">
      <c r="A29" s="552" t="n"/>
      <c r="B29" s="552" t="n"/>
      <c r="C29" s="552" t="n"/>
      <c r="D29" s="552" t="n"/>
      <c r="E29" s="552" t="n"/>
      <c r="F29" s="552" t="n"/>
      <c r="G29" s="552" t="n"/>
      <c r="H29" s="552" t="n"/>
      <c r="I29" s="552" t="n"/>
      <c r="J29" s="552" t="n"/>
      <c r="K29" s="552" t="n"/>
    </row>
    <row r="30" ht="34.5" customHeight="1" s="290">
      <c r="A30" s="580" t="inlineStr">
        <is>
          <t>RESULTADO: Ciclo 47d → 23d (−51%) | Lig: 359 → 1.044/mês | Invest: ~R$ 310k/mês | ROI: 45 dias</t>
        </is>
      </c>
    </row>
    <row r="31" ht="15" customHeight="1" s="290">
      <c r="A31" s="552" t="n"/>
      <c r="B31" s="552" t="n"/>
      <c r="C31" s="552" t="n"/>
      <c r="D31" s="552" t="n"/>
      <c r="E31" s="552" t="n"/>
      <c r="F31" s="552" t="n"/>
      <c r="G31" s="552" t="n"/>
      <c r="H31" s="552" t="n"/>
      <c r="I31" s="552" t="n"/>
      <c r="J31" s="552" t="n"/>
      <c r="K31" s="552" t="n"/>
    </row>
    <row r="32" ht="15" customHeight="1" s="290">
      <c r="A32" s="552" t="n"/>
      <c r="B32" s="552" t="n"/>
      <c r="C32" s="552" t="n"/>
      <c r="D32" s="552" t="n"/>
      <c r="E32" s="552" t="n"/>
      <c r="F32" s="552" t="n"/>
      <c r="G32" s="552" t="n"/>
      <c r="H32" s="552" t="n"/>
      <c r="I32" s="552" t="n"/>
      <c r="J32" s="552" t="n"/>
      <c r="K32" s="552" t="n"/>
    </row>
    <row r="33" ht="15" customHeight="1" s="290">
      <c r="A33" s="552" t="n"/>
      <c r="B33" s="552" t="n"/>
      <c r="C33" s="552" t="n"/>
      <c r="D33" s="552" t="n"/>
      <c r="E33" s="552" t="n"/>
      <c r="F33" s="552" t="n"/>
      <c r="G33" s="552" t="n"/>
      <c r="H33" s="552" t="n"/>
      <c r="I33" s="552" t="n"/>
      <c r="J33" s="552" t="n"/>
      <c r="K33" s="552" t="n"/>
    </row>
    <row r="34" ht="15" customHeight="1" s="290">
      <c r="A34" s="552" t="n"/>
      <c r="B34" s="552" t="n"/>
      <c r="C34" s="552" t="n"/>
      <c r="D34" s="552" t="n"/>
      <c r="E34" s="552" t="n"/>
      <c r="F34" s="552" t="n"/>
      <c r="G34" s="552" t="n"/>
      <c r="H34" s="552" t="n"/>
      <c r="I34" s="552" t="n"/>
      <c r="J34" s="552" t="n"/>
      <c r="K34" s="5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 filterMode="0">
    <tabColor rgb="FF8E44AD"/>
    <outlinePr summaryBelow="1" summaryRight="1"/>
    <pageSetUpPr fitToPage="0"/>
  </sheetPr>
  <dimension ref="A1:H69"/>
  <sheetViews>
    <sheetView showFormulas="0" showGridLines="1" showRowColHeaders="1" showZeros="1" rightToLeft="0" tabSelected="1" showOutlineSymbols="1" defaultGridColor="1" view="normal" topLeftCell="A67" colorId="64" zoomScale="70" zoomScaleNormal="70" zoomScalePageLayoutView="100" workbookViewId="0">
      <selection pane="topLeft" activeCell="D32" activeCellId="0" sqref="D32"/>
    </sheetView>
  </sheetViews>
  <sheetFormatPr baseColWidth="8" defaultColWidth="8.71484375" defaultRowHeight="15" zeroHeight="0" outlineLevelRow="0"/>
  <cols>
    <col width="22" customWidth="1" style="289" min="1" max="1"/>
    <col width="12" customWidth="1" style="289" min="2" max="2"/>
    <col width="6" customWidth="1" style="289" min="3" max="3"/>
    <col width="80" customWidth="1" style="289" min="4" max="4"/>
  </cols>
  <sheetData>
    <row r="1" ht="37.5" customHeight="1" s="290">
      <c r="A1" s="302" t="inlineStr">
        <is>
          <t>MÉTODO DE MACHINE LEARNING — XGBoost + GridSearchCV + Seaborn</t>
        </is>
      </c>
      <c r="B1" s="303" t="n"/>
      <c r="C1" s="303" t="n"/>
      <c r="D1" s="303" t="n"/>
      <c r="E1" s="303" t="n"/>
      <c r="F1" s="303" t="n"/>
      <c r="G1" s="303" t="n"/>
      <c r="H1" s="303" t="n"/>
    </row>
    <row r="3" ht="15" customHeight="1" s="290">
      <c r="A3" s="522" t="inlineStr">
        <is>
          <t>1. O QUE É XGBOOST?</t>
        </is>
      </c>
      <c r="B3" s="303" t="n"/>
      <c r="C3" s="303" t="n"/>
      <c r="D3" s="303" t="n"/>
      <c r="E3" s="303" t="n"/>
      <c r="F3" s="303" t="n"/>
      <c r="G3" s="303" t="n"/>
      <c r="H3" s="303" t="n"/>
    </row>
    <row r="4" ht="15" customHeight="1" s="290">
      <c r="A4" s="581" t="inlineStr">
        <is>
          <t>XGBoost (eXtreme Gradient Boosting) é um algoritmo de Machine Learning baseado em árvores de decisão.</t>
        </is>
      </c>
      <c r="B4" s="303" t="n"/>
      <c r="C4" s="303" t="n"/>
      <c r="D4" s="303" t="n"/>
      <c r="E4" s="303" t="n"/>
      <c r="F4" s="303" t="n"/>
      <c r="G4" s="303" t="n"/>
      <c r="H4" s="303" t="n"/>
    </row>
    <row r="5" ht="15" customHeight="1" s="290">
      <c r="A5" s="582" t="inlineStr">
        <is>
          <t>Funciona assim: cria centenas de "árvores de decisão" simples, cada uma corrigindo os erros da anterior.</t>
        </is>
      </c>
      <c r="B5" s="303" t="n"/>
      <c r="C5" s="303" t="n"/>
      <c r="D5" s="303" t="n"/>
      <c r="E5" s="303" t="n"/>
      <c r="F5" s="303" t="n"/>
      <c r="G5" s="303" t="n"/>
      <c r="H5" s="303" t="n"/>
    </row>
    <row r="6" ht="15" customHeight="1" s="290">
      <c r="A6" s="581" t="inlineStr">
        <is>
          <t>É como ter 200 engenheiros juniores, cada um melhorando um pouco a estimativa do anterior, até chegar</t>
        </is>
      </c>
      <c r="B6" s="303" t="n"/>
      <c r="C6" s="303" t="n"/>
      <c r="D6" s="303" t="n"/>
      <c r="E6" s="303" t="n"/>
      <c r="F6" s="303" t="n"/>
      <c r="G6" s="303" t="n"/>
      <c r="H6" s="303" t="n"/>
    </row>
    <row r="7" ht="15" customHeight="1" s="290">
      <c r="A7" s="582" t="inlineStr">
        <is>
          <t>numa predição final muito mais precisa do que qualquer um sozinho conseguiria.</t>
        </is>
      </c>
      <c r="B7" s="303" t="n"/>
      <c r="C7" s="303" t="n"/>
      <c r="D7" s="303" t="n"/>
      <c r="E7" s="303" t="n"/>
      <c r="F7" s="303" t="n"/>
      <c r="G7" s="303" t="n"/>
      <c r="H7" s="303" t="n"/>
    </row>
    <row r="8" ht="15" customHeight="1" s="290">
      <c r="A8" s="581" t="n"/>
      <c r="B8" s="303" t="n"/>
      <c r="C8" s="303" t="n"/>
      <c r="D8" s="303" t="n"/>
      <c r="E8" s="303" t="n"/>
      <c r="F8" s="303" t="n"/>
      <c r="G8" s="303" t="n"/>
      <c r="H8" s="303" t="n"/>
    </row>
    <row r="9" ht="15" customHeight="1" s="290">
      <c r="A9" s="582" t="inlineStr">
        <is>
          <t>POR QUE USAMOS: É o algoritmo #1 em competições de dados (Kaggle). Funciona muito bem com dados</t>
        </is>
      </c>
      <c r="B9" s="303" t="n"/>
      <c r="C9" s="303" t="n"/>
      <c r="D9" s="303" t="n"/>
      <c r="E9" s="303" t="n"/>
      <c r="F9" s="303" t="n"/>
      <c r="G9" s="303" t="n"/>
      <c r="H9" s="303" t="n"/>
    </row>
    <row r="10" ht="15" customHeight="1" s="290">
      <c r="A10" s="581" t="inlineStr">
        <is>
          <t>tabulares (planilhas), que é exatamente o que temos — produção diária por núcleo.</t>
        </is>
      </c>
      <c r="B10" s="303" t="n"/>
      <c r="C10" s="303" t="n"/>
      <c r="D10" s="303" t="n"/>
      <c r="E10" s="303" t="n"/>
      <c r="F10" s="303" t="n"/>
      <c r="G10" s="303" t="n"/>
      <c r="H10" s="303" t="n"/>
    </row>
    <row r="11" ht="15" customHeight="1" s="290">
      <c r="A11" s="582" t="inlineStr">
        <is>
          <t>Ele nos diz QUAIS FATORES mais influenciam a produtividade, o que é mais útil que a predição em si.</t>
        </is>
      </c>
      <c r="B11" s="303" t="n"/>
      <c r="C11" s="303" t="n"/>
      <c r="D11" s="303" t="n"/>
      <c r="E11" s="303" t="n"/>
      <c r="F11" s="303" t="n"/>
      <c r="G11" s="303" t="n"/>
      <c r="H11" s="303" t="n"/>
    </row>
    <row r="13" ht="15" customHeight="1" s="290">
      <c r="A13" s="522" t="inlineStr">
        <is>
          <t>2. O QUE É GRIDSEARCHCV? (Busca Exaustiva)</t>
        </is>
      </c>
      <c r="B13" s="303" t="n"/>
      <c r="C13" s="303" t="n"/>
      <c r="D13" s="303" t="n"/>
      <c r="E13" s="303" t="n"/>
      <c r="F13" s="303" t="n"/>
      <c r="G13" s="303" t="n"/>
      <c r="H13" s="303" t="n"/>
    </row>
    <row r="14" ht="15" customHeight="1" s="290">
      <c r="A14" s="581" t="inlineStr">
        <is>
          <t>O XGBoost tem vários "botões" para ajustar (hiperparâmetros). O GridSearchCV testa TODAS as combinações:</t>
        </is>
      </c>
      <c r="B14" s="303" t="n"/>
      <c r="C14" s="303" t="n"/>
      <c r="D14" s="303" t="n"/>
      <c r="E14" s="303" t="n"/>
      <c r="F14" s="303" t="n"/>
      <c r="G14" s="303" t="n"/>
      <c r="H14" s="303" t="n"/>
    </row>
    <row r="15" ht="15" customHeight="1" s="290">
      <c r="A15" s="582" t="n"/>
      <c r="B15" s="303" t="n"/>
      <c r="C15" s="303" t="n"/>
      <c r="D15" s="303" t="n"/>
      <c r="E15" s="303" t="n"/>
      <c r="F15" s="303" t="n"/>
      <c r="G15" s="303" t="n"/>
      <c r="H15" s="303" t="n"/>
    </row>
    <row r="16" ht="15" customHeight="1" s="290">
      <c r="A16" s="583" t="inlineStr">
        <is>
          <t xml:space="preserve">   n_estimators (número de árvores):     50, 100, 200</t>
        </is>
      </c>
      <c r="B16" s="303" t="n"/>
      <c r="C16" s="303" t="n"/>
      <c r="D16" s="303" t="n"/>
      <c r="E16" s="303" t="n"/>
      <c r="F16" s="303" t="n"/>
      <c r="G16" s="303" t="n"/>
      <c r="H16" s="303" t="n"/>
    </row>
    <row r="17" ht="15" customHeight="1" s="290">
      <c r="A17" s="584" t="inlineStr">
        <is>
          <t xml:space="preserve">   max_depth (profundidade da árvore):    3, 5, 7</t>
        </is>
      </c>
      <c r="B17" s="303" t="n"/>
      <c r="C17" s="303" t="n"/>
      <c r="D17" s="303" t="n"/>
      <c r="E17" s="303" t="n"/>
      <c r="F17" s="303" t="n"/>
      <c r="G17" s="303" t="n"/>
      <c r="H17" s="303" t="n"/>
    </row>
    <row r="18" ht="15" customHeight="1" s="290">
      <c r="A18" s="583" t="inlineStr">
        <is>
          <t xml:space="preserve">   learning_rate (taxa de aprendizado):   0.05, 0.1, 0.2</t>
        </is>
      </c>
      <c r="B18" s="303" t="n"/>
      <c r="C18" s="303" t="n"/>
      <c r="D18" s="303" t="n"/>
      <c r="E18" s="303" t="n"/>
      <c r="F18" s="303" t="n"/>
      <c r="G18" s="303" t="n"/>
      <c r="H18" s="303" t="n"/>
    </row>
    <row r="19" ht="15" customHeight="1" s="290">
      <c r="A19" s="584" t="inlineStr">
        <is>
          <t xml:space="preserve">   subsample (% dados por árvore):        80%, 100%</t>
        </is>
      </c>
      <c r="B19" s="303" t="n"/>
      <c r="C19" s="303" t="n"/>
      <c r="D19" s="303" t="n"/>
      <c r="E19" s="303" t="n"/>
      <c r="F19" s="303" t="n"/>
      <c r="G19" s="303" t="n"/>
      <c r="H19" s="303" t="n"/>
    </row>
    <row r="20" ht="15" customHeight="1" s="290">
      <c r="A20" s="581" t="n"/>
      <c r="B20" s="303" t="n"/>
      <c r="C20" s="303" t="n"/>
      <c r="D20" s="303" t="n"/>
      <c r="E20" s="303" t="n"/>
      <c r="F20" s="303" t="n"/>
      <c r="G20" s="303" t="n"/>
      <c r="H20" s="303" t="n"/>
    </row>
    <row r="21" ht="15" customHeight="1" s="290">
      <c r="A21" s="582" t="n"/>
      <c r="B21" s="303" t="n"/>
      <c r="C21" s="303" t="n"/>
      <c r="D21" s="303" t="n"/>
      <c r="E21" s="303" t="n"/>
      <c r="F21" s="303" t="n"/>
      <c r="G21" s="303" t="n"/>
      <c r="H21" s="303" t="n"/>
    </row>
    <row r="22" ht="15" customHeight="1" s="290">
      <c r="A22" s="581" t="n"/>
      <c r="B22" s="303" t="n"/>
      <c r="C22" s="303" t="n"/>
      <c r="D22" s="303" t="n"/>
      <c r="E22" s="303" t="n"/>
      <c r="F22" s="303" t="n"/>
      <c r="G22" s="303" t="n"/>
      <c r="H22" s="303" t="n"/>
    </row>
    <row r="23" ht="15" customHeight="1" s="290">
      <c r="A23" s="582" t="inlineStr">
        <is>
          <t>Para cada combinação, faz Validação Cruzada 3-fold (divide dados em 3, treina em 2, testa em 1, repete 3x).</t>
        </is>
      </c>
      <c r="B23" s="303" t="n"/>
      <c r="C23" s="303" t="n"/>
      <c r="D23" s="303" t="n"/>
      <c r="E23" s="303" t="n"/>
      <c r="F23" s="303" t="n"/>
      <c r="G23" s="303" t="n"/>
      <c r="H23" s="303" t="n"/>
    </row>
    <row r="24" ht="15" customHeight="1" s="290">
      <c r="A24" s="581" t="inlineStr">
        <is>
          <t>Total: 108 × 3 = 324 modelos treinados e avaliados automaticamente.</t>
        </is>
      </c>
      <c r="B24" s="303" t="n"/>
      <c r="C24" s="303" t="n"/>
      <c r="D24" s="303" t="n"/>
      <c r="E24" s="303" t="n"/>
      <c r="F24" s="303" t="n"/>
      <c r="G24" s="303" t="n"/>
      <c r="H24" s="303" t="n"/>
    </row>
    <row r="25" ht="15" customHeight="1" s="290">
      <c r="A25" s="582" t="n"/>
      <c r="B25" s="303" t="n"/>
      <c r="C25" s="303" t="n"/>
      <c r="D25" s="303" t="n"/>
      <c r="E25" s="303" t="n"/>
      <c r="F25" s="303" t="n"/>
      <c r="G25" s="303" t="n"/>
      <c r="H25" s="303" t="n"/>
    </row>
    <row r="26" ht="15" customHeight="1" s="290">
      <c r="A26" s="581" t="inlineStr">
        <is>
          <t>O melhor modelo encontrado: n_estimators=50, max_depth=3, learning_rate=0.05, subsample=0.8</t>
        </is>
      </c>
      <c r="B26" s="303" t="n"/>
      <c r="C26" s="303" t="n"/>
      <c r="D26" s="303" t="n"/>
      <c r="E26" s="303" t="n"/>
      <c r="F26" s="303" t="n"/>
      <c r="G26" s="303" t="n"/>
      <c r="H26" s="303" t="n"/>
    </row>
    <row r="27" ht="15" customHeight="1" s="290">
      <c r="A27" s="582" t="inlineStr">
        <is>
          <t>Isso significa: modelo conservador (árvores rasas, poucos ajustes) — adequado para dados ruidosos como obra.</t>
        </is>
      </c>
      <c r="B27" s="303" t="n"/>
      <c r="C27" s="303" t="n"/>
      <c r="D27" s="303" t="n"/>
      <c r="E27" s="303" t="n"/>
      <c r="F27" s="303" t="n"/>
      <c r="G27" s="303" t="n"/>
      <c r="H27" s="303" t="n"/>
    </row>
    <row r="29" ht="15" customHeight="1" s="290">
      <c r="A29" s="522" t="inlineStr">
        <is>
          <t>3. FEATURE IMPORTANCE — O que o modelo aprendeu</t>
        </is>
      </c>
      <c r="B29" s="303" t="n"/>
      <c r="C29" s="303" t="n"/>
      <c r="D29" s="303" t="n"/>
      <c r="E29" s="303" t="n"/>
      <c r="F29" s="303" t="n"/>
      <c r="G29" s="303" t="n"/>
      <c r="H29" s="303" t="n"/>
    </row>
    <row r="30" ht="23.25" customHeight="1" s="290">
      <c r="A30" s="305" t="inlineStr">
        <is>
          <t>FEATURE</t>
        </is>
      </c>
      <c r="B30" s="305" t="inlineStr">
        <is>
          <t>IMPORTÂNCIA</t>
        </is>
      </c>
      <c r="C30" s="305" t="inlineStr">
        <is>
          <t>%</t>
        </is>
      </c>
      <c r="D30" s="305" t="inlineStr">
        <is>
          <t>INTERPRETAÇÃO</t>
        </is>
      </c>
    </row>
    <row r="31" ht="15" customHeight="1" s="290">
      <c r="A31" s="490" t="inlineStr">
        <is>
          <t>lig_total_r3</t>
        </is>
      </c>
      <c r="B31" s="585" t="inlineStr">
        <is>
          <t>0.311</t>
        </is>
      </c>
      <c r="C31" s="491" t="inlineStr">
        <is>
          <t>31%</t>
        </is>
      </c>
      <c r="D31" s="494" t="inlineStr">
        <is>
          <t>Média de ligações dos últimos 3 dias. MOMENTUM é o fator #1.</t>
        </is>
      </c>
      <c r="E31" s="303" t="n"/>
      <c r="F31" s="303" t="n"/>
      <c r="G31" s="303" t="n"/>
      <c r="H31" s="586" t="n"/>
    </row>
    <row r="32" ht="15" customHeight="1" s="290">
      <c r="A32" s="490" t="inlineStr">
        <is>
          <t>rede_acum</t>
        </is>
      </c>
      <c r="B32" s="585" t="inlineStr">
        <is>
          <t>0.102</t>
        </is>
      </c>
      <c r="C32" s="491" t="inlineStr">
        <is>
          <t>10%</t>
        </is>
      </c>
      <c r="D32" s="494" t="inlineStr">
        <is>
          <t>Metros acumulados no núcleo. Mais rede pronta = mais potencial de ligação.</t>
        </is>
      </c>
      <c r="E32" s="303" t="n"/>
      <c r="F32" s="303" t="n"/>
      <c r="G32" s="303" t="n"/>
      <c r="H32" s="586" t="n"/>
    </row>
    <row r="33" ht="15" customHeight="1" s="290">
      <c r="A33" s="490" t="inlineStr">
        <is>
          <t>rede_total_r7</t>
        </is>
      </c>
      <c r="B33" s="585" t="inlineStr">
        <is>
          <t>0.098</t>
        </is>
      </c>
      <c r="C33" s="491" t="inlineStr">
        <is>
          <t>10%</t>
        </is>
      </c>
      <c r="D33" s="494" t="inlineStr">
        <is>
          <t>Média de rede dos últimos 7 dias. Ritmo recente de instalação.</t>
        </is>
      </c>
      <c r="E33" s="303" t="n"/>
      <c r="F33" s="303" t="n"/>
      <c r="G33" s="303" t="n"/>
      <c r="H33" s="586" t="n"/>
    </row>
    <row r="34" ht="15" customHeight="1" s="290">
      <c r="A34" s="490" t="inlineStr">
        <is>
          <t>rede_total_r3</t>
        </is>
      </c>
      <c r="B34" s="585" t="inlineStr">
        <is>
          <t>0.097</t>
        </is>
      </c>
      <c r="C34" s="491" t="inlineStr">
        <is>
          <t>10%</t>
        </is>
      </c>
      <c r="D34" s="494" t="inlineStr">
        <is>
          <t>Média de rede dos últimos 3 dias. Ritmo imediato.</t>
        </is>
      </c>
      <c r="E34" s="303" t="n"/>
      <c r="F34" s="303" t="n"/>
      <c r="G34" s="303" t="n"/>
      <c r="H34" s="586" t="n"/>
    </row>
    <row r="35" ht="15" customHeight="1" s="290">
      <c r="A35" s="490" t="inlineStr">
        <is>
          <t>lig_total_r7</t>
        </is>
      </c>
      <c r="B35" s="585" t="inlineStr">
        <is>
          <t>0.093</t>
        </is>
      </c>
      <c r="C35" s="491" t="inlineStr">
        <is>
          <t>9%</t>
        </is>
      </c>
      <c r="D35" s="494" t="inlineStr">
        <is>
          <t>Média de ligações dos últimos 7 dias. Estabilidade do ritmo.</t>
        </is>
      </c>
      <c r="E35" s="303" t="n"/>
      <c r="F35" s="303" t="n"/>
      <c r="G35" s="303" t="n"/>
      <c r="H35" s="586" t="n"/>
    </row>
    <row r="36" ht="15" customHeight="1" s="290">
      <c r="A36" s="504" t="inlineStr">
        <is>
          <t>PVs</t>
        </is>
      </c>
      <c r="B36" s="587" t="inlineStr">
        <is>
          <t>0.075</t>
        </is>
      </c>
      <c r="C36" s="503" t="inlineStr">
        <is>
          <t>8%</t>
        </is>
      </c>
      <c r="D36" s="507" t="inlineStr">
        <is>
          <t>PVs executados no dia. Indicador de rede pronta para ligar.</t>
        </is>
      </c>
      <c r="E36" s="303" t="n"/>
      <c r="F36" s="303" t="n"/>
      <c r="G36" s="303" t="n"/>
      <c r="H36" s="586" t="n"/>
    </row>
    <row r="37" ht="15" customHeight="1" s="290">
      <c r="A37" s="504" t="inlineStr">
        <is>
          <t>PRE</t>
        </is>
      </c>
      <c r="B37" s="587" t="inlineStr">
        <is>
          <t>0.074</t>
        </is>
      </c>
      <c r="C37" s="503" t="inlineStr">
        <is>
          <t>7%</t>
        </is>
      </c>
      <c r="D37" s="507" t="inlineStr">
        <is>
          <t>PRE (pré-assentamento) no dia. Preparação do terreno.</t>
        </is>
      </c>
      <c r="E37" s="303" t="n"/>
      <c r="F37" s="303" t="n"/>
      <c r="G37" s="303" t="n"/>
      <c r="H37" s="586" t="n"/>
    </row>
    <row r="38" ht="15" customHeight="1" s="290">
      <c r="A38" s="306" t="inlineStr">
        <is>
          <t>equipes</t>
        </is>
      </c>
      <c r="B38" s="486" t="inlineStr">
        <is>
          <t>0.046</t>
        </is>
      </c>
      <c r="C38" s="515" t="inlineStr">
        <is>
          <t>5%</t>
        </is>
      </c>
      <c r="D38" s="310" t="inlineStr">
        <is>
          <t>Número de equipes. APENAS 5% — NÃO é o fator principal!</t>
        </is>
      </c>
      <c r="E38" s="303" t="n"/>
      <c r="F38" s="303" t="n"/>
      <c r="G38" s="303" t="n"/>
      <c r="H38" s="586" t="n"/>
    </row>
    <row r="39" ht="15" customHeight="1" s="290">
      <c r="A39" s="306" t="inlineStr">
        <is>
          <t>dia_semana</t>
        </is>
      </c>
      <c r="B39" s="486" t="inlineStr">
        <is>
          <t>0.044</t>
        </is>
      </c>
      <c r="C39" s="515" t="inlineStr">
        <is>
          <t>4%</t>
        </is>
      </c>
      <c r="D39" s="310" t="inlineStr">
        <is>
          <t>Dia da semana (Seg-Dom). Produção cai sexta/sábado.</t>
        </is>
      </c>
      <c r="E39" s="303" t="n"/>
      <c r="F39" s="303" t="n"/>
      <c r="G39" s="303" t="n"/>
      <c r="H39" s="586" t="n"/>
    </row>
    <row r="40" ht="15" customHeight="1" s="290">
      <c r="A40" s="306" t="inlineStr">
        <is>
          <t>mes</t>
        </is>
      </c>
      <c r="B40" s="486" t="inlineStr">
        <is>
          <t>0.035</t>
        </is>
      </c>
      <c r="C40" s="515" t="inlineStr">
        <is>
          <t>4%</t>
        </is>
      </c>
      <c r="D40" s="310" t="inlineStr">
        <is>
          <t>Mês do ano. Janeiro fraco (início), fevereiro melhora.</t>
        </is>
      </c>
      <c r="E40" s="303" t="n"/>
      <c r="F40" s="303" t="n"/>
      <c r="G40" s="303" t="n"/>
      <c r="H40" s="586" t="n"/>
    </row>
    <row r="41" ht="15" customHeight="1" s="290">
      <c r="A41" s="306" t="inlineStr">
        <is>
          <t>nucleo_enc</t>
        </is>
      </c>
      <c r="B41" s="486" t="inlineStr">
        <is>
          <t>0.026</t>
        </is>
      </c>
      <c r="C41" s="515" t="inlineStr">
        <is>
          <t>3%</t>
        </is>
      </c>
      <c r="D41" s="310" t="inlineStr">
        <is>
          <t>Qual núcleo. Pouca diferença entre núcleos (bom!).</t>
        </is>
      </c>
      <c r="E41" s="303" t="n"/>
      <c r="F41" s="303" t="n"/>
      <c r="G41" s="303" t="n"/>
      <c r="H41" s="586" t="n"/>
    </row>
    <row r="43" ht="15" customHeight="1" s="290">
      <c r="A43" s="522" t="inlineStr">
        <is>
          <t>4. O QUE SIGNIFICA R² = 0.275?</t>
        </is>
      </c>
      <c r="B43" s="303" t="n"/>
      <c r="C43" s="303" t="n"/>
      <c r="D43" s="303" t="n"/>
      <c r="E43" s="303" t="n"/>
      <c r="F43" s="303" t="n"/>
      <c r="G43" s="303" t="n"/>
      <c r="H43" s="303" t="n"/>
    </row>
    <row r="44" ht="15" customHeight="1" s="290">
      <c r="A44" s="581" t="inlineStr">
        <is>
          <t>R² (coeficiente de determinação) mede quanto da variação nos dados o modelo consegue explicar.</t>
        </is>
      </c>
      <c r="B44" s="303" t="n"/>
      <c r="C44" s="303" t="n"/>
      <c r="D44" s="303" t="n"/>
      <c r="E44" s="303" t="n"/>
      <c r="F44" s="303" t="n"/>
      <c r="G44" s="303" t="n"/>
      <c r="H44" s="303" t="n"/>
    </row>
    <row r="45" ht="15" customHeight="1" s="290">
      <c r="A45" s="582" t="inlineStr">
        <is>
          <t>R²=0.275 significa que o modelo explica 27.5% da variação nas ligações diárias.</t>
        </is>
      </c>
      <c r="B45" s="303" t="n"/>
      <c r="C45" s="303" t="n"/>
      <c r="D45" s="303" t="n"/>
      <c r="E45" s="303" t="n"/>
      <c r="F45" s="303" t="n"/>
      <c r="G45" s="303" t="n"/>
      <c r="H45" s="303" t="n"/>
    </row>
    <row r="46" ht="15" customHeight="1" s="290">
      <c r="A46" s="581" t="n"/>
      <c r="B46" s="303" t="n"/>
      <c r="C46" s="303" t="n"/>
      <c r="D46" s="303" t="n"/>
      <c r="E46" s="303" t="n"/>
      <c r="F46" s="303" t="n"/>
      <c r="G46" s="303" t="n"/>
      <c r="H46" s="303" t="n"/>
    </row>
    <row r="47" ht="15" customHeight="1" s="290">
      <c r="A47" s="582" t="inlineStr">
        <is>
          <t>PARECE BAIXO? Sim, mas tem motivo:</t>
        </is>
      </c>
      <c r="B47" s="303" t="n"/>
      <c r="C47" s="303" t="n"/>
      <c r="D47" s="303" t="n"/>
      <c r="E47" s="303" t="n"/>
      <c r="F47" s="303" t="n"/>
      <c r="G47" s="303" t="n"/>
      <c r="H47" s="303" t="n"/>
    </row>
    <row r="48" ht="15" customHeight="1" s="290">
      <c r="A48" s="581" t="inlineStr">
        <is>
          <t>• Dados de obra são extremamente ruidosos (chuva, falta de material, equipe faltou, trecho difícil)</t>
        </is>
      </c>
      <c r="B48" s="303" t="n"/>
      <c r="C48" s="303" t="n"/>
      <c r="D48" s="303" t="n"/>
      <c r="E48" s="303" t="n"/>
      <c r="F48" s="303" t="n"/>
      <c r="G48" s="303" t="n"/>
      <c r="H48" s="303" t="n"/>
    </row>
    <row r="49" ht="15" customHeight="1" s="290">
      <c r="A49" s="582" t="inlineStr">
        <is>
          <t>• Apenas 142 dias com ligações registradas (amostra pequena)</t>
        </is>
      </c>
      <c r="B49" s="303" t="n"/>
      <c r="C49" s="303" t="n"/>
      <c r="D49" s="303" t="n"/>
      <c r="E49" s="303" t="n"/>
      <c r="F49" s="303" t="n"/>
      <c r="G49" s="303" t="n"/>
      <c r="H49" s="303" t="n"/>
    </row>
    <row r="50" ht="15" customHeight="1" s="290">
      <c r="A50" s="581" t="inlineStr">
        <is>
          <t>• Muitos fatores externos que não estão nos dados (clima, acesso ao morro, SABESP atrasou)</t>
        </is>
      </c>
      <c r="B50" s="303" t="n"/>
      <c r="C50" s="303" t="n"/>
      <c r="D50" s="303" t="n"/>
      <c r="E50" s="303" t="n"/>
      <c r="F50" s="303" t="n"/>
      <c r="G50" s="303" t="n"/>
      <c r="H50" s="303" t="n"/>
    </row>
    <row r="51" ht="15" customHeight="1" s="290">
      <c r="A51" s="582" t="n"/>
      <c r="B51" s="303" t="n"/>
      <c r="C51" s="303" t="n"/>
      <c r="D51" s="303" t="n"/>
      <c r="E51" s="303" t="n"/>
      <c r="F51" s="303" t="n"/>
      <c r="G51" s="303" t="n"/>
      <c r="H51" s="303" t="n"/>
    </row>
    <row r="52" ht="15" customHeight="1" s="290">
      <c r="A52" s="588" t="inlineStr">
        <is>
          <t>MAS: O FEATURE IMPORTANCE É CONFIÁVEL mesmo com R² baixo.</t>
        </is>
      </c>
      <c r="B52" s="303" t="n"/>
      <c r="C52" s="303" t="n"/>
      <c r="D52" s="303" t="n"/>
      <c r="E52" s="303" t="n"/>
      <c r="F52" s="303" t="n"/>
      <c r="G52" s="303" t="n"/>
      <c r="H52" s="303" t="n"/>
    </row>
    <row r="53" ht="15" customHeight="1" s="290">
      <c r="A53" s="582" t="inlineStr">
        <is>
          <t>O ranking de importância nos diz com confiança que:</t>
        </is>
      </c>
      <c r="B53" s="303" t="n"/>
      <c r="C53" s="303" t="n"/>
      <c r="D53" s="303" t="n"/>
      <c r="E53" s="303" t="n"/>
      <c r="F53" s="303" t="n"/>
      <c r="G53" s="303" t="n"/>
      <c r="H53" s="303" t="n"/>
    </row>
    <row r="54" ht="15" customHeight="1" s="290">
      <c r="A54" s="588" t="inlineStr">
        <is>
          <t xml:space="preserve">  → Momentum (ritmo contínuo) é 6x mais importante que número de equipes</t>
        </is>
      </c>
      <c r="B54" s="303" t="n"/>
      <c r="C54" s="303" t="n"/>
      <c r="D54" s="303" t="n"/>
      <c r="E54" s="303" t="n"/>
      <c r="F54" s="303" t="n"/>
      <c r="G54" s="303" t="n"/>
      <c r="H54" s="303" t="n"/>
    </row>
    <row r="55" ht="15" customHeight="1" s="290">
      <c r="A55" s="588" t="inlineStr">
        <is>
          <t xml:space="preserve">  → Rede acumulada pronta é 2x mais importante que equipes</t>
        </is>
      </c>
      <c r="B55" s="303" t="n"/>
      <c r="C55" s="303" t="n"/>
      <c r="D55" s="303" t="n"/>
      <c r="E55" s="303" t="n"/>
      <c r="F55" s="303" t="n"/>
      <c r="G55" s="303" t="n"/>
      <c r="H55" s="303" t="n"/>
    </row>
    <row r="56" ht="15" customHeight="1" s="290">
      <c r="A56" s="588" t="inlineStr">
        <is>
          <t xml:space="preserve">  → O gargalo está no FLUXO do pipeline, não na capacidade de campo</t>
        </is>
      </c>
      <c r="B56" s="303" t="n"/>
      <c r="C56" s="303" t="n"/>
      <c r="D56" s="303" t="n"/>
      <c r="E56" s="303" t="n"/>
      <c r="F56" s="303" t="n"/>
      <c r="G56" s="303" t="n"/>
      <c r="H56" s="303" t="n"/>
    </row>
    <row r="57" ht="15" customHeight="1" s="290">
      <c r="A57" s="582" t="n"/>
      <c r="B57" s="303" t="n"/>
      <c r="C57" s="303" t="n"/>
      <c r="D57" s="303" t="n"/>
      <c r="E57" s="303" t="n"/>
      <c r="F57" s="303" t="n"/>
      <c r="G57" s="303" t="n"/>
      <c r="H57" s="303" t="n"/>
    </row>
    <row r="58" ht="15" customHeight="1" s="290">
      <c r="A58" s="589" t="inlineStr">
        <is>
          <t>Isso muda completamente a estratégia: em vez de contratar mais equipes (caro),</t>
        </is>
      </c>
      <c r="B58" s="303" t="n"/>
      <c r="C58" s="303" t="n"/>
      <c r="D58" s="303" t="n"/>
      <c r="E58" s="303" t="n"/>
      <c r="F58" s="303" t="n"/>
      <c r="G58" s="303" t="n"/>
      <c r="H58" s="303" t="n"/>
    </row>
    <row r="59" ht="15" customHeight="1" s="290">
      <c r="A59" s="582" t="inlineStr">
        <is>
          <t>destravar o pipeline pós-rede (barato) tem ROI muito maior.</t>
        </is>
      </c>
      <c r="B59" s="303" t="n"/>
      <c r="C59" s="303" t="n"/>
      <c r="D59" s="303" t="n"/>
      <c r="E59" s="303" t="n"/>
      <c r="F59" s="303" t="n"/>
      <c r="G59" s="303" t="n"/>
      <c r="H59" s="303" t="n"/>
    </row>
    <row r="61" ht="15" customHeight="1" s="290">
      <c r="A61" s="522" t="inlineStr">
        <is>
          <t>5. SEABORN — Biblioteca de visualização estatística</t>
        </is>
      </c>
      <c r="B61" s="303" t="n"/>
      <c r="C61" s="303" t="n"/>
      <c r="D61" s="303" t="n"/>
      <c r="E61" s="303" t="n"/>
      <c r="F61" s="303" t="n"/>
      <c r="G61" s="303" t="n"/>
      <c r="H61" s="303" t="n"/>
    </row>
    <row r="62" ht="15" customHeight="1" s="290">
      <c r="A62" s="581" t="inlineStr">
        <is>
          <t>Seaborn é a biblioteca Python para visualização de dados que usamos nos gráficos:</t>
        </is>
      </c>
      <c r="B62" s="303" t="n"/>
      <c r="C62" s="303" t="n"/>
      <c r="D62" s="303" t="n"/>
      <c r="E62" s="303" t="n"/>
      <c r="F62" s="303" t="n"/>
      <c r="G62" s="303" t="n"/>
      <c r="H62" s="303" t="n"/>
    </row>
    <row r="63" ht="15" customHeight="1" s="290">
      <c r="A63" s="582" t="inlineStr">
        <is>
          <t>• Heatmaps de produção (mapa de calor real, dia×semana, com gradiente de cores)</t>
        </is>
      </c>
      <c r="B63" s="303" t="n"/>
      <c r="C63" s="303" t="n"/>
      <c r="D63" s="303" t="n"/>
      <c r="E63" s="303" t="n"/>
      <c r="F63" s="303" t="n"/>
      <c r="G63" s="303" t="n"/>
      <c r="H63" s="303" t="n"/>
    </row>
    <row r="64" ht="15" customHeight="1" s="290">
      <c r="A64" s="581" t="inlineStr">
        <is>
          <t>• Violin plots (distribuição de ligações por núcleo — mostra mediana, quartis e outliers)</t>
        </is>
      </c>
      <c r="B64" s="303" t="n"/>
      <c r="C64" s="303" t="n"/>
      <c r="D64" s="303" t="n"/>
      <c r="E64" s="303" t="n"/>
      <c r="F64" s="303" t="n"/>
      <c r="G64" s="303" t="n"/>
      <c r="H64" s="303" t="n"/>
    </row>
    <row r="65" ht="15" customHeight="1" s="290">
      <c r="A65" s="582" t="inlineStr">
        <is>
          <t>• Correlation matrix (quais variáveis se correlacionam entre si)</t>
        </is>
      </c>
      <c r="B65" s="303" t="n"/>
      <c r="C65" s="303" t="n"/>
      <c r="D65" s="303" t="n"/>
      <c r="E65" s="303" t="n"/>
      <c r="F65" s="303" t="n"/>
      <c r="G65" s="303" t="n"/>
      <c r="H65" s="303" t="n"/>
    </row>
    <row r="66" ht="15" customHeight="1" s="290">
      <c r="A66" s="581" t="inlineStr">
        <is>
          <t>• Scatter plots (rede vs ligações — mostra a relação entre fazer rede e fazer ligação)</t>
        </is>
      </c>
      <c r="B66" s="303" t="n"/>
      <c r="C66" s="303" t="n"/>
      <c r="D66" s="303" t="n"/>
      <c r="E66" s="303" t="n"/>
      <c r="F66" s="303" t="n"/>
      <c r="G66" s="303" t="n"/>
      <c r="H66" s="303" t="n"/>
    </row>
    <row r="67" ht="15" customHeight="1" s="290">
      <c r="A67" s="582" t="n"/>
      <c r="B67" s="303" t="n"/>
      <c r="C67" s="303" t="n"/>
      <c r="D67" s="303" t="n"/>
      <c r="E67" s="303" t="n"/>
      <c r="F67" s="303" t="n"/>
      <c r="G67" s="303" t="n"/>
      <c r="H67" s="303" t="n"/>
    </row>
    <row r="68" ht="15" customHeight="1" s="290">
      <c r="A68" s="581" t="inlineStr">
        <is>
          <t>Todos os gráficos estão disponíveis como imagens (PNG) e como dados nas abas HEATMAP_REDE,</t>
        </is>
      </c>
      <c r="B68" s="303" t="n"/>
      <c r="C68" s="303" t="n"/>
      <c r="D68" s="303" t="n"/>
      <c r="E68" s="303" t="n"/>
      <c r="F68" s="303" t="n"/>
      <c r="G68" s="303" t="n"/>
      <c r="H68" s="303" t="n"/>
    </row>
    <row r="69" ht="15" customHeight="1" s="290">
      <c r="A69" s="582" t="inlineStr">
        <is>
          <t>HEATMAP_LIG e TENDENCIAS desta planilha.</t>
        </is>
      </c>
      <c r="B69" s="303" t="n"/>
      <c r="C69" s="303" t="n"/>
      <c r="D69" s="303" t="n"/>
      <c r="E69" s="303" t="n"/>
      <c r="F69" s="303" t="n"/>
      <c r="G69" s="303" t="n"/>
      <c r="H69" s="303" t="n"/>
    </row>
  </sheetData>
  <mergeCells count="63">
    <mergeCell ref="A9:H9"/>
    <mergeCell ref="A67:H67"/>
    <mergeCell ref="D35:H35"/>
    <mergeCell ref="A48:H48"/>
    <mergeCell ref="A15:H15"/>
    <mergeCell ref="D34:H34"/>
    <mergeCell ref="A59:H59"/>
    <mergeCell ref="A24:H24"/>
    <mergeCell ref="A51:H51"/>
    <mergeCell ref="A64:H64"/>
    <mergeCell ref="A11:H11"/>
    <mergeCell ref="A49:H49"/>
    <mergeCell ref="D31:H31"/>
    <mergeCell ref="A45:H45"/>
    <mergeCell ref="A1:H1"/>
    <mergeCell ref="D40:H40"/>
    <mergeCell ref="A61:H61"/>
    <mergeCell ref="D36:H36"/>
    <mergeCell ref="A6:H6"/>
    <mergeCell ref="A69:H69"/>
    <mergeCell ref="A7:H7"/>
    <mergeCell ref="A25:H25"/>
    <mergeCell ref="A65:H65"/>
    <mergeCell ref="A16:H16"/>
    <mergeCell ref="A54:H54"/>
    <mergeCell ref="D41:H41"/>
    <mergeCell ref="A66:H66"/>
    <mergeCell ref="D32:H32"/>
    <mergeCell ref="A46:H46"/>
    <mergeCell ref="A27:H27"/>
    <mergeCell ref="A18:H18"/>
    <mergeCell ref="A50:H50"/>
    <mergeCell ref="A56:H56"/>
    <mergeCell ref="A3:H3"/>
    <mergeCell ref="A21:H21"/>
    <mergeCell ref="A26:H26"/>
    <mergeCell ref="A55:H55"/>
    <mergeCell ref="A57:H57"/>
    <mergeCell ref="D37:H37"/>
    <mergeCell ref="A14:H14"/>
    <mergeCell ref="A47:H47"/>
    <mergeCell ref="A5:H5"/>
    <mergeCell ref="A23:H23"/>
    <mergeCell ref="A8:H8"/>
    <mergeCell ref="A22:H22"/>
    <mergeCell ref="A17:H17"/>
    <mergeCell ref="A4:H4"/>
    <mergeCell ref="A62:H62"/>
    <mergeCell ref="D39:H39"/>
    <mergeCell ref="A53:H53"/>
    <mergeCell ref="A29:H29"/>
    <mergeCell ref="A20:H20"/>
    <mergeCell ref="A43:H43"/>
    <mergeCell ref="A63:H63"/>
    <mergeCell ref="D33:H33"/>
    <mergeCell ref="A10:H10"/>
    <mergeCell ref="A52:H52"/>
    <mergeCell ref="A13:H13"/>
    <mergeCell ref="A19:H19"/>
    <mergeCell ref="D38:H38"/>
    <mergeCell ref="A44:H44"/>
    <mergeCell ref="A68:H68"/>
    <mergeCell ref="A58:H5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felipe nery</dc:creator>
  <dc:language xmlns:dc="http://purl.org/dc/elements/1.1/">en-US</dc:language>
  <dcterms:created xmlns:dcterms="http://purl.org/dc/terms/" xmlns:xsi="http://www.w3.org/2001/XMLSchema-instance" xsi:type="dcterms:W3CDTF">2026-03-20T14:03:51Z</dcterms:created>
  <dcterms:modified xmlns:dcterms="http://purl.org/dc/terms/" xmlns:xsi="http://www.w3.org/2001/XMLSchema-instance" xsi:type="dcterms:W3CDTF">2026-03-23T18:18:26Z</dcterms:modified>
  <cp:revision>1</cp:revision>
</cp:coreProperties>
</file>