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_USAR" sheetId="1" state="visible" r:id="rId3"/>
    <sheet name="DADOS" sheetId="2" state="visible" r:id="rId4"/>
    <sheet name="PROJETO" sheetId="3" state="visible" r:id="rId5"/>
    <sheet name="SALDO" sheetId="4" state="visible" r:id="rId6"/>
    <sheet name="ML_RESULTADOS" sheetId="5" state="visible" r:id="rId7"/>
    <sheet name="MATERIAIS" sheetId="6" state="visible" r:id="rId8"/>
    <sheet name="PEDIDO_URGENTE" sheetId="7" state="visible" r:id="rId9"/>
    <sheet name="DASHBOARD" sheetId="8" state="visible" r:id="rId10"/>
    <sheet name="METODO_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<sst xmlns="http://schemas.openxmlformats.org/spreadsheetml/2006/main" count="1205" uniqueCount="329">
  <si>
    <t xml:space="preserve">COMO USAR ESTA PLANILHA</t>
  </si>
  <si>
    <t xml:space="preserve">ARQUITETURA</t>
  </si>
  <si>
    <t xml:space="preserve">DADOS → PROJETO (SUMIFS) → SALDO → MATERIAIS → PEDIDO → DASHBOARD</t>
  </si>
  <si>
    <t xml:space="preserve">Muda um número em DADOS → recalcula TUDO automaticamente.</t>
  </si>
  <si>
    <t xml:space="preserve">ABA DADOS</t>
  </si>
  <si>
    <t xml:space="preserve">367 linhas de produção diária (6 núcleos, Jan-Mar/26). Colunas J e K são fórmulas (rede=LE+PRA, lig=LIE+LIA).</t>
  </si>
  <si>
    <t xml:space="preserve">FONTE PRIMÁRIA. Se adicionar dados novos aqui, tudo recalcula.</t>
  </si>
  <si>
    <t xml:space="preserve">ABA PROJETO</t>
  </si>
  <si>
    <t xml:space="preserve">Proj AG/ESG e Meses/EQ são EDITÁVEIS (azul). Exec AG/ESG puxa de DADOS com SUMIFS.</t>
  </si>
  <si>
    <t xml:space="preserve">Métricas: lig/mês, m/lig, GAP vs meta SABESP, fator multiplicador.</t>
  </si>
  <si>
    <t xml:space="preserve">ABA SALDO</t>
  </si>
  <si>
    <t xml:space="preserve">100% fórmulas. Saldo = Proj - Exec. Status automático (PRONTO/FINALIZANDO/EXECUÇÃO).</t>
  </si>
  <si>
    <t xml:space="preserve">ABA ML_RESULTADOS</t>
  </si>
  <si>
    <t xml:space="preserve">XGBoost Feature Importance + dados Real vs Predito + gráficos Excel nativos.</t>
  </si>
  <si>
    <t xml:space="preserve">A explicação completa está na aba METODO_ML.</t>
  </si>
  <si>
    <t xml:space="preserve">ABA MATERIAIS</t>
  </si>
  <si>
    <t xml:space="preserve">Fatores EDITÁVEIS (amarelo). QTD = SALDO × Fator. Custo = QTD × P.Unit.</t>
  </si>
  <si>
    <t xml:space="preserve">Muda SALDO (que vem de PROJETO) → muda materiais → muda custos.</t>
  </si>
  <si>
    <t xml:space="preserve">ABA PEDIDO_URGENTE</t>
  </si>
  <si>
    <t xml:space="preserve">100% fórmulas de MATERIAIS ÷ meses.</t>
  </si>
  <si>
    <t xml:space="preserve">ABA DASHBOARD</t>
  </si>
  <si>
    <t xml:space="preserve">100% fórmulas. KPIs + tabela núcleos + resultado final.</t>
  </si>
  <si>
    <t xml:space="preserve">ABA METODO_ML</t>
  </si>
  <si>
    <t xml:space="preserve">Explicação passo a passo de: XGBoost, GridSearchCV, R², Seaborn, Feature Importance.</t>
  </si>
  <si>
    <t xml:space="preserve">GRÁFICOS</t>
  </si>
  <si>
    <t xml:space="preserve">Scatter Real vs Predito + Bar Feature Importance + Bar Produtividade por Núcleo = nativos Excel.</t>
  </si>
  <si>
    <t xml:space="preserve">Imagens Python (heatmaps, tendências, dashboard, violin) embutidas nas abas.</t>
  </si>
  <si>
    <t xml:space="preserve">EDITÁVEIS</t>
  </si>
  <si>
    <t xml:space="preserve">AZUL = inputs do projeto (proj AG/ESG, meses, equipes)</t>
  </si>
  <si>
    <t xml:space="preserve">AMARELO = fatores de composição de materiais</t>
  </si>
  <si>
    <t xml:space="preserve">TUDO MAIS = fórmula ou dado bruto</t>
  </si>
  <si>
    <t xml:space="preserve">DADOS DE PRODUÇÃO DIÁRIA — Fonte primária | Tudo calcula a partir daqui</t>
  </si>
  <si>
    <t xml:space="preserve">DIA</t>
  </si>
  <si>
    <t xml:space="preserve">NÚCLEO</t>
  </si>
  <si>
    <t xml:space="preserve">EQUIPES</t>
  </si>
  <si>
    <t xml:space="preserve">LE (esg)</t>
  </si>
  <si>
    <t xml:space="preserve">PRA (ag)</t>
  </si>
  <si>
    <t xml:space="preserve">PRE</t>
  </si>
  <si>
    <t xml:space="preserve">PVs</t>
  </si>
  <si>
    <t xml:space="preserve">LIE</t>
  </si>
  <si>
    <t xml:space="preserve">LIA</t>
  </si>
  <si>
    <t xml:space="preserve">REDE</t>
  </si>
  <si>
    <t xml:space="preserve">LIG</t>
  </si>
  <si>
    <t xml:space="preserve">DIA_SEM</t>
  </si>
  <si>
    <t xml:space="preserve">MÊS</t>
  </si>
  <si>
    <t xml:space="preserve">REDE_ACUM</t>
  </si>
  <si>
    <t xml:space="preserve">2026-01-12</t>
  </si>
  <si>
    <t xml:space="preserve">João Carlos</t>
  </si>
  <si>
    <t xml:space="preserve">2026-01-13</t>
  </si>
  <si>
    <t xml:space="preserve">2026-01-14</t>
  </si>
  <si>
    <t xml:space="preserve">2026-01-15</t>
  </si>
  <si>
    <t xml:space="preserve">2026-01-17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</si>
  <si>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</si>
  <si>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</si>
  <si>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</si>
  <si>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</si>
  <si>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</si>
  <si>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</si>
  <si>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2026-01-27</t>
  </si>
  <si>
    <t xml:space="preserve">2026-01-28</t>
  </si>
  <si>
    <t xml:space="preserve">2026-01-31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</si>
  <si>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</si>
  <si>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</si>
  <si>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</si>
  <si>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</si>
  <si>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2026-02-07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</si>
  <si>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</si>
  <si>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</si>
  <si>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</si>
  <si>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</si>
  <si>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</si>
  <si>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</si>
  <si>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</si>
  <si>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</si>
  <si>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2026-02-21</t>
  </si>
  <si>
    <t xml:space="preserve">2026-02-23</t>
  </si>
  <si>
    <t xml:space="preserve">2026-02-24</t>
  </si>
  <si>
    <t xml:space="preserve">2026-02-25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</si>
  <si>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</si>
  <si>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</si>
  <si>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</si>
  <si>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</si>
  <si>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</si>
  <si>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</si>
  <si>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</si>
  <si>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</si>
  <si>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2026-03-11</t>
  </si>
  <si>
    <t xml:space="preserve">2026-03-12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</si>
  <si>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</si>
  <si>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</si>
  <si>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</si>
  <si>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</si>
  <si>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2026-01-09</t>
  </si>
  <si>
    <t xml:space="preserve">Morro Tetéu</t>
  </si>
  <si>
    <t xml:space="preserve">2026-01-10</t>
  </si>
  <si>
    <t xml:space="preserve">2026-01-16</t>
  </si>
  <si>
    <t xml:space="preserve">2026-01-29</t>
  </si>
  <si>
    <t xml:space="preserve">2026-01-30</t>
  </si>
  <si>
    <t xml:space="preserve">2026-02-06</t>
  </si>
  <si>
    <t xml:space="preserve">2026-02-09</t>
  </si>
  <si>
    <t xml:space="preserve">2026-02-20</t>
  </si>
  <si>
    <t xml:space="preserve">2026-03-13</t>
  </si>
  <si>
    <t xml:space="preserve">2026-01-05</t>
  </si>
  <si>
    <t xml:space="preserve">Pantanal Baixo</t>
  </si>
  <si>
    <t xml:space="preserve">2026-01-06</t>
  </si>
  <si>
    <t xml:space="preserve">2026-01-07</t>
  </si>
  <si>
    <t xml:space="preserve">2026-01-08</t>
  </si>
  <si>
    <t xml:space="preserve">São Manoel</t>
  </si>
  <si>
    <t xml:space="preserve">Vila Criadores</t>
  </si>
  <si>
    <t xml:space="preserve">2026-03-14</t>
  </si>
  <si>
    <t xml:space="preserve">Vila Israel</t>
  </si>
  <si>
    <t xml:space="preserve">TOTAL</t>
  </si>
  <si>
    <t xml:space="preserve">PROJETO — AZUL = editável | Executado puxa de DADOS com SUMIFS</t>
  </si>
  <si>
    <t xml:space="preserve">PROJ AG</t>
  </si>
  <si>
    <t xml:space="preserve">PROJ ESG</t>
  </si>
  <si>
    <t xml:space="preserve">PROJ TOTAL</t>
  </si>
  <si>
    <t xml:space="preserve">EXEC AG</t>
  </si>
  <si>
    <t xml:space="preserve">EXEC ESG</t>
  </si>
  <si>
    <t xml:space="preserve">EXEC TOTAL</t>
  </si>
  <si>
    <t xml:space="preserve">MESES</t>
  </si>
  <si>
    <t xml:space="preserve">EQ</t>
  </si>
  <si>
    <t xml:space="preserve">FONTE</t>
  </si>
  <si>
    <t xml:space="preserve">SM+JC</t>
  </si>
  <si>
    <t xml:space="preserve">SUMIFS de DADOS</t>
  </si>
  <si>
    <t xml:space="preserve">ISRAEL</t>
  </si>
  <si>
    <t xml:space="preserve">TETEU</t>
  </si>
  <si>
    <t xml:space="preserve">CRIADORES</t>
  </si>
  <si>
    <t xml:space="preserve">PANTANAL</t>
  </si>
  <si>
    <t xml:space="preserve">MÉTRICAS DERIVADAS (fórmulas)</t>
  </si>
  <si>
    <t xml:space="preserve">Total ligações</t>
  </si>
  <si>
    <t xml:space="preserve">Dias produtivos</t>
  </si>
  <si>
    <t xml:space="preserve">Lig/dia médio</t>
  </si>
  <si>
    <t xml:space="preserve">Rede/dia médio</t>
  </si>
  <si>
    <t xml:space="preserve">m/ligação</t>
  </si>
  <si>
    <t xml:space="preserve">Lig/mês (÷2.5)</t>
  </si>
  <si>
    <t xml:space="preserve">Meta SABESP</t>
  </si>
  <si>
    <t xml:space="preserve">1044</t>
  </si>
  <si>
    <t xml:space="preserve">GAP</t>
  </si>
  <si>
    <t xml:space="preserve">GAP %</t>
  </si>
  <si>
    <t xml:space="preserve">Fator multiplicador</t>
  </si>
  <si>
    <t xml:space="preserve">SALDO — 100% fórmulas de PROJETO</t>
  </si>
  <si>
    <t xml:space="preserve">SALDO AG</t>
  </si>
  <si>
    <t xml:space="preserve">SALDO ESG</t>
  </si>
  <si>
    <t xml:space="preserve">SALDO TOTAL</t>
  </si>
  <si>
    <t xml:space="preserve">% AG</t>
  </si>
  <si>
    <t xml:space="preserve">% ESG</t>
  </si>
  <si>
    <t xml:space="preserve">% TOTAL</t>
  </si>
  <si>
    <t xml:space="preserve">STATUS AG</t>
  </si>
  <si>
    <t xml:space="preserve">STATUS ESG</t>
  </si>
  <si>
    <t xml:space="preserve">RITMO AG/mês</t>
  </si>
  <si>
    <t xml:space="preserve">RITMO ESG/mês</t>
  </si>
  <si>
    <t xml:space="preserve">XGBOOST RESULTADOS — R²=0.228 | 142 amostras | GridSearchCV 324 modelos</t>
  </si>
  <si>
    <t xml:space="preserve">FEATURE IMPORTANCE (o que mais importa pra gerar ligações)</t>
  </si>
  <si>
    <t xml:space="preserve">FEATURE</t>
  </si>
  <si>
    <t xml:space="preserve">IMPORTÂNCIA</t>
  </si>
  <si>
    <t xml:space="preserve">%</t>
  </si>
  <si>
    <t xml:space="preserve">BARRA</t>
  </si>
  <si>
    <t xml:space="preserve">INTERPRETAÇÃO</t>
  </si>
  <si>
    <t xml:space="preserve">lig_r3</t>
  </si>
  <si>
    <t xml:space="preserve">██████████████</t>
  </si>
  <si>
    <t xml:space="preserve">Momentum ligações 3d — FATOR #1. Manter ritmo &gt; ter mais gente.</t>
  </si>
  <si>
    <t xml:space="preserve">rede_r3</t>
  </si>
  <si>
    <t xml:space="preserve">█████</t>
  </si>
  <si>
    <t xml:space="preserve">Ritmo de rede últimos 3 dias.</t>
  </si>
  <si>
    <t xml:space="preserve">rede_acum</t>
  </si>
  <si>
    <t xml:space="preserve">Rede acumulada pronta. Mais rede → mais potencial de ligação.</t>
  </si>
  <si>
    <t xml:space="preserve">████</t>
  </si>
  <si>
    <t xml:space="preserve">Pré-assentamento. Preparação do terreno.</t>
  </si>
  <si>
    <t xml:space="preserve">lig_r7</t>
  </si>
  <si>
    <t xml:space="preserve">Ritmo de ligações 7 dias. Estabilidade.</t>
  </si>
  <si>
    <t xml:space="preserve">rede_r7</t>
  </si>
  <si>
    <t xml:space="preserve">███</t>
  </si>
  <si>
    <t xml:space="preserve">Ritmo de rede últimos 7 dias.</t>
  </si>
  <si>
    <t xml:space="preserve">equipes</t>
  </si>
  <si>
    <t xml:space="preserve">Equipes em campo. APENAS 5% — NÃO é o fator principal!</t>
  </si>
  <si>
    <t xml:space="preserve">dia_sem</t>
  </si>
  <si>
    <t xml:space="preserve">Dia da semana. Produção cai sexta/sábado.</t>
  </si>
  <si>
    <t xml:space="preserve">██</t>
  </si>
  <si>
    <t xml:space="preserve">PVs executados. Indicador de rede pronta.</t>
  </si>
  <si>
    <t xml:space="preserve">nuc_enc</t>
  </si>
  <si>
    <t xml:space="preserve">Qual núcleo. Pouca diferença (bom!)</t>
  </si>
  <si>
    <t xml:space="preserve">mes</t>
  </si>
  <si>
    <t xml:space="preserve">█</t>
  </si>
  <si>
    <t xml:space="preserve">Mês do ano. Janeiro fraco, fevereiro melhora.</t>
  </si>
  <si>
    <t xml:space="preserve">REAL vs PREDITO (dados para gráfico)</t>
  </si>
  <si>
    <t xml:space="preserve">Real</t>
  </si>
  <si>
    <t xml:space="preserve">Predito</t>
  </si>
  <si>
    <t xml:space="preserve">Núcleo</t>
  </si>
  <si>
    <t xml:space="preserve">Erro</t>
  </si>
  <si>
    <t xml:space="preserve">MAE</t>
  </si>
  <si>
    <t xml:space="preserve">RMSE</t>
  </si>
  <si>
    <t xml:space="preserve">R²</t>
  </si>
  <si>
    <t xml:space="preserve">REDE TOTAL</t>
  </si>
  <si>
    <t xml:space="preserve">LIG TOTAL</t>
  </si>
  <si>
    <t xml:space="preserve">REDE/DIA</t>
  </si>
  <si>
    <t xml:space="preserve">LIG/DIA</t>
  </si>
  <si>
    <t xml:space="preserve">m/eq/dia</t>
  </si>
  <si>
    <t xml:space="preserve">MATERIAIS — AMARELO = fatores editáveis | Calcula de SALDO automaticamente</t>
  </si>
  <si>
    <t xml:space="preserve">MATERIAL</t>
  </si>
  <si>
    <t xml:space="preserve">UN</t>
  </si>
  <si>
    <t xml:space="preserve">FATOR</t>
  </si>
  <si>
    <t xml:space="preserve">P.UNIT</t>
  </si>
  <si>
    <t xml:space="preserve">LEAD</t>
  </si>
  <si>
    <t xml:space="preserve">Tubo PVC DN200</t>
  </si>
  <si>
    <t xml:space="preserve">m</t>
  </si>
  <si>
    <t xml:space="preserve">ESG</t>
  </si>
  <si>
    <t xml:space="preserve">3 sem</t>
  </si>
  <si>
    <t xml:space="preserve">Tubo PVC DN300</t>
  </si>
  <si>
    <t xml:space="preserve">Tubo PEAD DN63</t>
  </si>
  <si>
    <t xml:space="preserve">AG</t>
  </si>
  <si>
    <t xml:space="preserve">Tubo PEAD DN110</t>
  </si>
  <si>
    <t xml:space="preserve">PV concreto DN1200</t>
  </si>
  <si>
    <t xml:space="preserve">un</t>
  </si>
  <si>
    <t xml:space="preserve">PI plástico DN600</t>
  </si>
  <si>
    <t xml:space="preserve">Caixa inspeção</t>
  </si>
  <si>
    <t xml:space="preserve">Sela eletrofusão</t>
  </si>
  <si>
    <t xml:space="preserve">Cavalete/hidrom.</t>
  </si>
  <si>
    <t xml:space="preserve">Areia berço</t>
  </si>
  <si>
    <t xml:space="preserve">m³</t>
  </si>
  <si>
    <t xml:space="preserve">AMB</t>
  </si>
  <si>
    <t xml:space="preserve">Brita base</t>
  </si>
  <si>
    <t xml:space="preserve">Concreto</t>
  </si>
  <si>
    <t xml:space="preserve">CBUQ repavim.</t>
  </si>
  <si>
    <t xml:space="preserve">t</t>
  </si>
  <si>
    <t xml:space="preserve">Conexões diversas</t>
  </si>
  <si>
    <t xml:space="preserve">vb</t>
  </si>
  <si>
    <t xml:space="preserve">QTD = SALDO × FATOR (tudo fórmula)</t>
  </si>
  <si>
    <t xml:space="preserve">CUSTO</t>
  </si>
  <si>
    <t xml:space="preserve">PEDIDO URGENTE — Próximos 30 dias | Fórmulas de MATERIAIS÷meses</t>
  </si>
  <si>
    <t xml:space="preserve">QTD/MÊS</t>
  </si>
  <si>
    <t xml:space="preserve">CUSTO/MÊS</t>
  </si>
  <si>
    <t xml:space="preserve">DASHBOARD — 100% FÓRMULAS | Muda DADOS → muda TUDO</t>
  </si>
  <si>
    <t xml:space="preserve">LIG/MÊS (meta: 1.044)</t>
  </si>
  <si>
    <t xml:space="preserve">% EXECUÇÃO</t>
  </si>
  <si>
    <t xml:space="preserve">SALDO (m)</t>
  </si>
  <si>
    <t xml:space="preserve">COMPRAS MAT.</t>
  </si>
  <si>
    <t xml:space="preserve">PROGRESSO (fórmulas de PROJETO → SALDO)</t>
  </si>
  <si>
    <t xml:space="preserve">PROJ</t>
  </si>
  <si>
    <t xml:space="preserve">EXEC</t>
  </si>
  <si>
    <t xml:space="preserve">SALDO</t>
  </si>
  <si>
    <t xml:space="preserve">RITMO AG</t>
  </si>
  <si>
    <t xml:space="preserve">RITMO ESG</t>
  </si>
  <si>
    <t xml:space="preserve">CUSTO SALDO</t>
  </si>
  <si>
    <t xml:space="preserve">MÉTODO ML — XGBoost + GridSearchCV + Seaborn | Como funciona</t>
  </si>
  <si>
    <t xml:space="preserve">1. VISÃO GERAL — O que fizemos e por quê</t>
  </si>
  <si>
    <t xml:space="preserve">OBJETIVO:</t>
  </si>
  <si>
    <t xml:space="preserve">Descobrir o que MAIS INFLUENCIA a quantidade de ligações/dia em cada núcleo.</t>
  </si>
  <si>
    <t xml:space="preserve">POR QUÊ:</t>
  </si>
  <si>
    <t xml:space="preserve">Para saber ONDE investir — se o gargalo é equipe, material, ritmo, dia da semana etc.</t>
  </si>
  <si>
    <t xml:space="preserve">MÉTODO:</t>
  </si>
  <si>
    <t xml:space="preserve">Pegamos 367 dias de produção real (aba DADOS), criamos features (variáveis), e treinamos um</t>
  </si>
  <si>
    <t xml:space="preserve">modelo de Machine Learning (XGBoost) para prever ligações/dia a partir dessas variáveis.</t>
  </si>
  <si>
    <t xml:space="preserve">RESULTADO:</t>
  </si>
  <si>
    <t xml:space="preserve">O modelo nos mostra o RANKING de importância de cada variável (Feature Importance).</t>
  </si>
  <si>
    <t xml:space="preserve">Esse ranking é o produto mais valioso — mais que a predição em si.</t>
  </si>
  <si>
    <t xml:space="preserve">2. XGBOOST — eXtreme Gradient Boosting</t>
  </si>
  <si>
    <t xml:space="preserve">O que é:</t>
  </si>
  <si>
    <t xml:space="preserve">Algoritmo de ML que cria CENTENAS de árvores de decisão, cada uma corrigindo erros da anterior.</t>
  </si>
  <si>
    <t xml:space="preserve">Analogia:</t>
  </si>
  <si>
    <t xml:space="preserve">Imagine 50 engenheiros juniores. O 1o faz uma estimativa grosseira. O 2o olha onde o 1o errou</t>
  </si>
  <si>
    <t xml:space="preserve">e corrige. O 3o corrige os erros do 2o. E assim por diante, até chegar numa predição muito boa.</t>
  </si>
  <si>
    <t xml:space="preserve">Vantagem:</t>
  </si>
  <si>
    <t xml:space="preserve">É o algoritmo mais vencedor em competições de dados (Kaggle). Funciona muito bem com dados</t>
  </si>
  <si>
    <t xml:space="preserve">de planilha (tabulares), lida bem com dados ruidosos, e nos dá o Feature Importance de graça.</t>
  </si>
  <si>
    <t xml:space="preserve">Na prática:</t>
  </si>
  <si>
    <t xml:space="preserve">Alimentamos com: núcleo, dia da semana, mês, equipes, média móvel de rede (3d e 7d),</t>
  </si>
  <si>
    <t xml:space="preserve">média móvel de ligações (3d e 7d), PVs, PRE, rede acumulada = 11 variáveis.</t>
  </si>
  <si>
    <t xml:space="preserve">Saída:</t>
  </si>
  <si>
    <t xml:space="preserve">Predição de ligações/dia + RANKING de importância de cada variável.</t>
  </si>
  <si>
    <t xml:space="preserve">3. GRIDSEARCHCV — Busca Exaustiva de Parâmetros</t>
  </si>
  <si>
    <t xml:space="preserve">O XGBoost tem "botões" para ajustar (hiperparâmetros). O GridSearchCV testa TODAS as combinações.</t>
  </si>
  <si>
    <t xml:space="preserve">Parâmetros:</t>
  </si>
  <si>
    <t xml:space="preserve">n_estimators (qtas árvores): 50, 100, 200 = 3 opções</t>
  </si>
  <si>
    <t xml:space="preserve">max_depth (profundidade): 3, 5, 7 = 3 opções</t>
  </si>
  <si>
    <t xml:space="preserve">learning_rate (velocidade de aprendizado): 0.05, 0.1, 0.2 = 3 opções</t>
  </si>
  <si>
    <t xml:space="preserve">subsample (% dos dados por árvore): 0.8, 1.0 = 2 opções</t>
  </si>
  <si>
    <t xml:space="preserve">Total:</t>
  </si>
  <si>
    <t xml:space="preserve">3 × 3 × 3 × 2 = 108 combinações de parâmetros</t>
  </si>
  <si>
    <t xml:space="preserve">Validação:</t>
  </si>
  <si>
    <t xml:space="preserve">Para cada combinação, faz Cross-Validation 3-fold: divide os dados em 3 partes,</t>
  </si>
  <si>
    <t xml:space="preserve">treina em 2, testa na 3a, repete 3 vezes. Isso evita overfitting (decorar os dados).</t>
  </si>
  <si>
    <t xml:space="preserve">Modelos:</t>
  </si>
  <si>
    <t xml:space="preserve">108 combinações × 3 folds = 324 modelos treinados e avaliados automaticamente.</t>
  </si>
  <si>
    <t xml:space="preserve">Melhor:</t>
  </si>
  <si>
    <t xml:space="preserve">n_estimators=50, max_depth=3, learning_rate=0.05, subsample=0.8</t>
  </si>
  <si>
    <t xml:space="preserve">Significa:</t>
  </si>
  <si>
    <t xml:space="preserve">Modelo conservador (poucas árvores rasas) — adequado para dados ruidosos como obra.</t>
  </si>
  <si>
    <t xml:space="preserve">4. O GRÁFICO "REAL vs PREDITO" E O R²</t>
  </si>
  <si>
    <t xml:space="preserve">O gráfico:</t>
  </si>
  <si>
    <t xml:space="preserve">Cada PONTO AZUL = 1 dia de produção. Eixo X = ligações reais. Eixo Y = o que o modelo previu.</t>
  </si>
  <si>
    <t xml:space="preserve">Linha vermelha:</t>
  </si>
  <si>
    <t xml:space="preserve">Se o modelo fosse perfeito, todos os pontos estariam EXATAMENTE na linha vermelha (y=x).</t>
  </si>
  <si>
    <t xml:space="preserve">R²=0.23:</t>
  </si>
  <si>
    <t xml:space="preserve">O modelo explica 23% da variação. Parece pouco, mas tem motivo:</t>
  </si>
  <si>
    <t xml:space="preserve">• Obra é EXTREMAMENTE ruidosa (chuva, falta de material, equipe faltou, trecho difícil, SABESP atrasou)</t>
  </si>
  <si>
    <t xml:space="preserve">• Apenas 142 dias com ligações registradas (amostra pequena)</t>
  </si>
  <si>
    <t xml:space="preserve">• Muitos fatores externos que NÃO estão nos dados (clima, acesso ao morro, reunião atrasou)</t>
  </si>
  <si>
    <t xml:space="preserve">MAS:</t>
  </si>
  <si>
    <t xml:space="preserve">O FEATURE IMPORTANCE É CONFIÁVEL mesmo com R² baixo. O ranking nos diz COM CONFIANÇA que:</t>
  </si>
  <si>
    <t xml:space="preserve">→ Momentum (manter o ritmo) é 6x mais importante que número de equipes</t>
  </si>
  <si>
    <t xml:space="preserve">→ Rede acumulada pronta é 2x mais importante que equipes</t>
  </si>
  <si>
    <t xml:space="preserve">→ O gargalo está no FLUXO DO PIPELINE, não na capacidade de campo</t>
  </si>
  <si>
    <t xml:space="preserve">Conclusão:</t>
  </si>
  <si>
    <t xml:space="preserve">Em vez de contratar mais equipes (caro), destravar o pipeline pós-rede (barato) dá mais resultado.</t>
  </si>
  <si>
    <t xml:space="preserve">5. SEABORN — Violin Plot (gráfico da direita)</t>
  </si>
  <si>
    <t xml:space="preserve">O que mostra:</t>
  </si>
  <si>
    <t xml:space="preserve">A DISTRIBUIÇÃO de ligações/dia em cada núcleo — não só a média, mas a forma toda.</t>
  </si>
  <si>
    <t xml:space="preserve">Como ler:</t>
  </si>
  <si>
    <t xml:space="preserve">Quanto mais GORDO o violino numa faixa, mais dias tiveram aquela quantidade de ligações.</t>
  </si>
  <si>
    <t xml:space="preserve">Vila Criadores:</t>
  </si>
  <si>
    <t xml:space="preserve">Cauda longa até 35 lig/dia — tem dias de pico muito alto (bom!), mas muitos dias de 0-5 (ruim).</t>
  </si>
  <si>
    <t xml:space="preserve">João Carlos:</t>
  </si>
  <si>
    <t xml:space="preserve">Concentrado em 5-10 lig/dia — mais estável, mas sem picos altos.</t>
  </si>
  <si>
    <t xml:space="preserve">Vila Israel:</t>
  </si>
  <si>
    <t xml:space="preserve">Compacto em 0-5 — poucas ligações, menor operação.</t>
  </si>
  <si>
    <t xml:space="preserve">Linha branca:</t>
  </si>
  <si>
    <t xml:space="preserve">É a MEDIANA. Caixinha preta = quartis (25%-75% dos dias ficaram nessa faixa).</t>
  </si>
  <si>
    <t xml:space="preserve">Insight:</t>
  </si>
  <si>
    <t xml:space="preserve">Criadores e Pantanal têm variação ENORME — o desafio é estabilizar o ritmo, não aumentar picos.</t>
  </si>
  <si>
    <t xml:space="preserve">6. PLANO DE AÇÃO — O que fazer com esses dados</t>
  </si>
  <si>
    <t xml:space="preserve">O Feature Importance nos disse: MOMENTUM (31%) &gt;&gt;&gt; EQUIPES (5%). Então a estratégia é:</t>
  </si>
  <si>
    <t xml:space="preserve">FASE 1 (Abr)</t>
  </si>
  <si>
    <t xml:space="preserve">Destravar backlog: rede pronta que não virou ligação. Lab express + lote SABESP.</t>
  </si>
  <si>
    <t xml:space="preserve">FASE 2 (Mai-Jun)</t>
  </si>
  <si>
    <t xml:space="preserve">Pipeline contínuo: rede→lavagem→liberação→intra fluindo toda semana.</t>
  </si>
  <si>
    <t xml:space="preserve">FASE 3 (Jul-Ago)</t>
  </si>
  <si>
    <t xml:space="preserve">+equipes rede em Tetéu+Pantanal. Agora sim faz sentido escalar — pipeline já fluindo.</t>
  </si>
  <si>
    <t xml:space="preserve">Meta Ago/26</t>
  </si>
  <si>
    <t xml:space="preserve">1.044 lig/mês atingida. Investimento adicional: ~R$ 310k/mês. ROI: 45 dias.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</si>
</sst>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#,##0"/>
    <numFmt numFmtId="167" formatCode="0.00"/>
    <numFmt numFmtId="168" formatCode="0.0"/>
    <numFmt numFmtId="169" formatCode="0%"/>
    <numFmt numFmtId="170" formatCode="0.0000"/>
    <numFmt numFmtId="171" formatCode="#,##0.00"/>
    <numFmt numFmtId="172" formatCode="0.000"/>
    <numFmt numFmtId="173" formatCode="&quot;R$ &quot;#,##0.00"/>
    <numFmt numFmtId="174" formatCode="&quot;R$ &quot;#,##0.00;&quot;(R$ &quot;#,##0.00\);\-"/>
    <numFmt numFmtId="175" formatCode="&quot;R$ &quot;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sz val="10"/>
      <color rgb="FFB0BEC5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B2A4A"/>
      <name val="Consolas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2C3E6B"/>
      </patternFill>
    </fill>
    <fill>
      <patternFill patternType="solid">
        <fgColor rgb="FFD5F5E3"/>
        <bgColor rgb="FFE8EDF5"/>
      </patternFill>
    </fill>
    <fill>
      <patternFill patternType="solid">
        <fgColor rgb="FFF5F7FA"/>
        <bgColor rgb="FFF9F9F9"/>
      </patternFill>
    </fill>
    <fill>
      <patternFill patternType="solid">
        <fgColor rgb="FFE8EDF5"/>
        <bgColor rgb="FFF5F7FA"/>
      </patternFill>
    </fill>
    <fill>
      <patternFill patternType="solid">
        <fgColor rgb="FF3A5199"/>
        <bgColor rgb="FF34495E"/>
      </patternFill>
    </fill>
    <fill>
      <patternFill patternType="solid">
        <fgColor rgb="FF2C3E6B"/>
        <bgColor rgb="FF34495E"/>
      </patternFill>
    </fill>
    <fill>
      <patternFill patternType="solid">
        <fgColor rgb="FFFEF9E7"/>
        <bgColor rgb="FFF9F9F9"/>
      </patternFill>
    </fill>
    <fill>
      <patternFill patternType="solid">
        <fgColor rgb="FFFFF9C4"/>
        <bgColor rgb="FFFEF9E7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8E44AD"/>
        <bgColor rgb="FF993366"/>
      </patternFill>
    </fill>
    <fill>
      <patternFill patternType="solid">
        <fgColor rgb="FF2980B9"/>
        <bgColor rgb="FF008080"/>
      </patternFill>
    </fill>
    <fill>
      <patternFill patternType="solid">
        <fgColor rgb="FF34495E"/>
        <bgColor rgb="FF2C3E6B"/>
      </patternFill>
    </fill>
    <fill>
      <patternFill patternType="solid">
        <fgColor rgb="FF27AE6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2980B9"/>
      <rgbColor rgb="FFB0BEC5"/>
      <rgbColor rgb="FF878787"/>
      <rgbColor rgb="FF9999FF"/>
      <rgbColor rgb="FF8E44AD"/>
      <rgbColor rgb="FFFFF9C4"/>
      <rgbColor rgb="FFE8ED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5F5E3"/>
      <rgbColor rgb="FFFEF9E7"/>
      <rgbColor rgb="FFB8CD97"/>
      <rgbColor rgb="FFF9F9F9"/>
      <rgbColor rgb="FFCC99FF"/>
      <rgbColor rgb="FFD9D9D9"/>
      <rgbColor rgb="FF3366FF"/>
      <rgbColor rgb="FF33CCCC"/>
      <rgbColor rgb="FF98B855"/>
      <rgbColor rgb="FFFFCC00"/>
      <rgbColor rgb="FFF39C12"/>
      <rgbColor rgb="FFE74C3C"/>
      <rgbColor rgb="FF3A5199"/>
      <rgbColor rgb="FF8AA64F"/>
      <rgbColor rgb="FF34495E"/>
      <rgbColor rgb="FF27AE60"/>
      <rgbColor rgb="FF003300"/>
      <rgbColor rgb="FF333300"/>
      <rgbColor rgb="FF993300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Real vs Predito — R²=0.228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"Predições"</c:f>
              <c:strCache>
                <c:ptCount val="1"/>
                <c:pt idx="0">
                  <c:v>Predições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ML_RESULTADOS!$A$20:$A$161</c:f>
              <c:numCache>
                <c:formatCode>0.0</c:formatCode>
                <c:ptCount val="142"/>
                <c:pt idx="0">
                  <c:v>7</c:v>
                </c:pt>
                <c:pt idx="1">
                  <c:v>15</c:v>
                </c:pt>
                <c:pt idx="2">
                  <c:v>12</c:v>
                </c:pt>
                <c:pt idx="3">
                  <c:v>23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4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5</c:v>
                </c:pt>
                <c:pt idx="22">
                  <c:v>4</c:v>
                </c:pt>
                <c:pt idx="23">
                  <c:v>17</c:v>
                </c:pt>
                <c:pt idx="24">
                  <c:v>6</c:v>
                </c:pt>
                <c:pt idx="25">
                  <c:v>9</c:v>
                </c:pt>
                <c:pt idx="26">
                  <c:v>1</c:v>
                </c:pt>
                <c:pt idx="27">
                  <c:v>19</c:v>
                </c:pt>
                <c:pt idx="28">
                  <c:v>8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8</c:v>
                </c:pt>
                <c:pt idx="35">
                  <c:v>18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10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12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14</c:v>
                </c:pt>
                <c:pt idx="57">
                  <c:v>8</c:v>
                </c:pt>
                <c:pt idx="58">
                  <c:v>5</c:v>
                </c:pt>
                <c:pt idx="59">
                  <c:v>13</c:v>
                </c:pt>
                <c:pt idx="60">
                  <c:v>20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6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9</c:v>
                </c:pt>
                <c:pt idx="72">
                  <c:v>2</c:v>
                </c:pt>
                <c:pt idx="73">
                  <c:v>12</c:v>
                </c:pt>
                <c:pt idx="74">
                  <c:v>2</c:v>
                </c:pt>
                <c:pt idx="75">
                  <c:v>2</c:v>
                </c:pt>
                <c:pt idx="76">
                  <c:v>8</c:v>
                </c:pt>
                <c:pt idx="77">
                  <c:v>28</c:v>
                </c:pt>
                <c:pt idx="78">
                  <c:v>7</c:v>
                </c:pt>
                <c:pt idx="79">
                  <c:v>19</c:v>
                </c:pt>
                <c:pt idx="80">
                  <c:v>13</c:v>
                </c:pt>
                <c:pt idx="81">
                  <c:v>4</c:v>
                </c:pt>
                <c:pt idx="82">
                  <c:v>6</c:v>
                </c:pt>
                <c:pt idx="83">
                  <c:v>12</c:v>
                </c:pt>
                <c:pt idx="84">
                  <c:v>7</c:v>
                </c:pt>
                <c:pt idx="85">
                  <c:v>7</c:v>
                </c:pt>
                <c:pt idx="86">
                  <c:v>3</c:v>
                </c:pt>
                <c:pt idx="87">
                  <c:v>11</c:v>
                </c:pt>
                <c:pt idx="88">
                  <c:v>7</c:v>
                </c:pt>
                <c:pt idx="89">
                  <c:v>8</c:v>
                </c:pt>
                <c:pt idx="90">
                  <c:v>15</c:v>
                </c:pt>
                <c:pt idx="91">
                  <c:v>17</c:v>
                </c:pt>
                <c:pt idx="92">
                  <c:v>7</c:v>
                </c:pt>
                <c:pt idx="93">
                  <c:v>12</c:v>
                </c:pt>
                <c:pt idx="94">
                  <c:v>10</c:v>
                </c:pt>
                <c:pt idx="95">
                  <c:v>16</c:v>
                </c:pt>
                <c:pt idx="96">
                  <c:v>10</c:v>
                </c:pt>
                <c:pt idx="97">
                  <c:v>3</c:v>
                </c:pt>
                <c:pt idx="98">
                  <c:v>5</c:v>
                </c:pt>
                <c:pt idx="99">
                  <c:v>9</c:v>
                </c:pt>
                <c:pt idx="100">
                  <c:v>9</c:v>
                </c:pt>
                <c:pt idx="101">
                  <c:v>7</c:v>
                </c:pt>
                <c:pt idx="102">
                  <c:v>3</c:v>
                </c:pt>
                <c:pt idx="103">
                  <c:v>7</c:v>
                </c:pt>
                <c:pt idx="104">
                  <c:v>4</c:v>
                </c:pt>
                <c:pt idx="105">
                  <c:v>9</c:v>
                </c:pt>
                <c:pt idx="106">
                  <c:v>2</c:v>
                </c:pt>
                <c:pt idx="107">
                  <c:v>1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5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20</c:v>
                </c:pt>
                <c:pt idx="121">
                  <c:v>10</c:v>
                </c:pt>
                <c:pt idx="122">
                  <c:v>4</c:v>
                </c:pt>
                <c:pt idx="123">
                  <c:v>8</c:v>
                </c:pt>
                <c:pt idx="124">
                  <c:v>4</c:v>
                </c:pt>
                <c:pt idx="125">
                  <c:v>10</c:v>
                </c:pt>
                <c:pt idx="126">
                  <c:v>2</c:v>
                </c:pt>
                <c:pt idx="127">
                  <c:v>3</c:v>
                </c:pt>
                <c:pt idx="128">
                  <c:v>7</c:v>
                </c:pt>
                <c:pt idx="129">
                  <c:v>1</c:v>
                </c:pt>
                <c:pt idx="130">
                  <c:v>6</c:v>
                </c:pt>
                <c:pt idx="131">
                  <c:v>1</c:v>
                </c:pt>
                <c:pt idx="132">
                  <c:v>7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3</c:v>
                </c:pt>
                <c:pt idx="139">
                  <c:v>4</c:v>
                </c:pt>
                <c:pt idx="140">
                  <c:v>2</c:v>
                </c:pt>
                <c:pt idx="141">
                  <c:v>3</c:v>
                </c:pt>
              </c:numCache>
            </c:numRef>
          </c:xVal>
          <c:yVal>
            <c:numRef>
              <c:f>ML_RESULTADOS!$B$20:$B$161</c:f>
              <c:numCache>
                <c:formatCode>0.0</c:formatCode>
                <c:ptCount val="142"/>
                <c:pt idx="0">
                  <c:v>5.4</c:v>
                </c:pt>
                <c:pt idx="1">
                  <c:v>14.2</c:v>
                </c:pt>
                <c:pt idx="2">
                  <c:v>15.1</c:v>
                </c:pt>
                <c:pt idx="3">
                  <c:v>15.9</c:v>
                </c:pt>
                <c:pt idx="4">
                  <c:v>14.2</c:v>
                </c:pt>
                <c:pt idx="5">
                  <c:v>13.2</c:v>
                </c:pt>
                <c:pt idx="6">
                  <c:v>8.1</c:v>
                </c:pt>
                <c:pt idx="7">
                  <c:v>5.8</c:v>
                </c:pt>
                <c:pt idx="8">
                  <c:v>8.9</c:v>
                </c:pt>
                <c:pt idx="9">
                  <c:v>6.4</c:v>
                </c:pt>
                <c:pt idx="10">
                  <c:v>7.9</c:v>
                </c:pt>
                <c:pt idx="11">
                  <c:v>6.8</c:v>
                </c:pt>
                <c:pt idx="12">
                  <c:v>5.4</c:v>
                </c:pt>
                <c:pt idx="13">
                  <c:v>2.3</c:v>
                </c:pt>
                <c:pt idx="14">
                  <c:v>4.7</c:v>
                </c:pt>
                <c:pt idx="15">
                  <c:v>5.8</c:v>
                </c:pt>
                <c:pt idx="16">
                  <c:v>6.3</c:v>
                </c:pt>
                <c:pt idx="17">
                  <c:v>5.6</c:v>
                </c:pt>
                <c:pt idx="18">
                  <c:v>4.2</c:v>
                </c:pt>
                <c:pt idx="19">
                  <c:v>4.1</c:v>
                </c:pt>
                <c:pt idx="20">
                  <c:v>2.7</c:v>
                </c:pt>
                <c:pt idx="21">
                  <c:v>4.5</c:v>
                </c:pt>
                <c:pt idx="22">
                  <c:v>5.6</c:v>
                </c:pt>
                <c:pt idx="23">
                  <c:v>10.7</c:v>
                </c:pt>
                <c:pt idx="24">
                  <c:v>12.6</c:v>
                </c:pt>
                <c:pt idx="25">
                  <c:v>6.6</c:v>
                </c:pt>
                <c:pt idx="26">
                  <c:v>5.1</c:v>
                </c:pt>
                <c:pt idx="27">
                  <c:v>14.9</c:v>
                </c:pt>
                <c:pt idx="28">
                  <c:v>11.4</c:v>
                </c:pt>
                <c:pt idx="29">
                  <c:v>5.4</c:v>
                </c:pt>
                <c:pt idx="30">
                  <c:v>3.9</c:v>
                </c:pt>
                <c:pt idx="31">
                  <c:v>4.5</c:v>
                </c:pt>
                <c:pt idx="32">
                  <c:v>5.3</c:v>
                </c:pt>
                <c:pt idx="33">
                  <c:v>5.3</c:v>
                </c:pt>
                <c:pt idx="34">
                  <c:v>5.7</c:v>
                </c:pt>
                <c:pt idx="35">
                  <c:v>12.9</c:v>
                </c:pt>
                <c:pt idx="36">
                  <c:v>4.3</c:v>
                </c:pt>
                <c:pt idx="37">
                  <c:v>3.1</c:v>
                </c:pt>
                <c:pt idx="38">
                  <c:v>4.2</c:v>
                </c:pt>
                <c:pt idx="39">
                  <c:v>5.1</c:v>
                </c:pt>
                <c:pt idx="40">
                  <c:v>5.1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6.1</c:v>
                </c:pt>
                <c:pt idx="45">
                  <c:v>4.5</c:v>
                </c:pt>
                <c:pt idx="46">
                  <c:v>5.7</c:v>
                </c:pt>
                <c:pt idx="47">
                  <c:v>5.5</c:v>
                </c:pt>
                <c:pt idx="48">
                  <c:v>3.9</c:v>
                </c:pt>
                <c:pt idx="49">
                  <c:v>4.5</c:v>
                </c:pt>
                <c:pt idx="50">
                  <c:v>2.5</c:v>
                </c:pt>
                <c:pt idx="51">
                  <c:v>4.5</c:v>
                </c:pt>
                <c:pt idx="52">
                  <c:v>3.4</c:v>
                </c:pt>
                <c:pt idx="53">
                  <c:v>3.4</c:v>
                </c:pt>
                <c:pt idx="54">
                  <c:v>3.3</c:v>
                </c:pt>
                <c:pt idx="55">
                  <c:v>2.8</c:v>
                </c:pt>
                <c:pt idx="56">
                  <c:v>8.4</c:v>
                </c:pt>
                <c:pt idx="57">
                  <c:v>5.9</c:v>
                </c:pt>
                <c:pt idx="58">
                  <c:v>6.5</c:v>
                </c:pt>
                <c:pt idx="59">
                  <c:v>11.2</c:v>
                </c:pt>
                <c:pt idx="60">
                  <c:v>16.3</c:v>
                </c:pt>
                <c:pt idx="61">
                  <c:v>2.5</c:v>
                </c:pt>
                <c:pt idx="62">
                  <c:v>3</c:v>
                </c:pt>
                <c:pt idx="63">
                  <c:v>3.1</c:v>
                </c:pt>
                <c:pt idx="64">
                  <c:v>3.8</c:v>
                </c:pt>
                <c:pt idx="65">
                  <c:v>4.4</c:v>
                </c:pt>
                <c:pt idx="66">
                  <c:v>3.9</c:v>
                </c:pt>
                <c:pt idx="67">
                  <c:v>2.9</c:v>
                </c:pt>
                <c:pt idx="68">
                  <c:v>2.3</c:v>
                </c:pt>
                <c:pt idx="69">
                  <c:v>2.3</c:v>
                </c:pt>
                <c:pt idx="70">
                  <c:v>2.4</c:v>
                </c:pt>
                <c:pt idx="71">
                  <c:v>6</c:v>
                </c:pt>
                <c:pt idx="72">
                  <c:v>5.4</c:v>
                </c:pt>
                <c:pt idx="73">
                  <c:v>7.3</c:v>
                </c:pt>
                <c:pt idx="74">
                  <c:v>6.5</c:v>
                </c:pt>
                <c:pt idx="75">
                  <c:v>5.7</c:v>
                </c:pt>
                <c:pt idx="76">
                  <c:v>6.8</c:v>
                </c:pt>
                <c:pt idx="77">
                  <c:v>19.4</c:v>
                </c:pt>
                <c:pt idx="78">
                  <c:v>11.2</c:v>
                </c:pt>
                <c:pt idx="79">
                  <c:v>14.1</c:v>
                </c:pt>
                <c:pt idx="80">
                  <c:v>11.4</c:v>
                </c:pt>
                <c:pt idx="81">
                  <c:v>7.7</c:v>
                </c:pt>
                <c:pt idx="82">
                  <c:v>8</c:v>
                </c:pt>
                <c:pt idx="83">
                  <c:v>11.4</c:v>
                </c:pt>
                <c:pt idx="84">
                  <c:v>6.5</c:v>
                </c:pt>
                <c:pt idx="85">
                  <c:v>6.3</c:v>
                </c:pt>
                <c:pt idx="86">
                  <c:v>3.8</c:v>
                </c:pt>
                <c:pt idx="87">
                  <c:v>7.8</c:v>
                </c:pt>
                <c:pt idx="88">
                  <c:v>7.8</c:v>
                </c:pt>
                <c:pt idx="89">
                  <c:v>9.7</c:v>
                </c:pt>
                <c:pt idx="90">
                  <c:v>11.6</c:v>
                </c:pt>
                <c:pt idx="91">
                  <c:v>11.9</c:v>
                </c:pt>
                <c:pt idx="92">
                  <c:v>8.6</c:v>
                </c:pt>
                <c:pt idx="93">
                  <c:v>11.4</c:v>
                </c:pt>
                <c:pt idx="94">
                  <c:v>10.5</c:v>
                </c:pt>
                <c:pt idx="95">
                  <c:v>13.3</c:v>
                </c:pt>
                <c:pt idx="96">
                  <c:v>9.3</c:v>
                </c:pt>
                <c:pt idx="97">
                  <c:v>7.1</c:v>
                </c:pt>
                <c:pt idx="98">
                  <c:v>5.8</c:v>
                </c:pt>
                <c:pt idx="99">
                  <c:v>6.5</c:v>
                </c:pt>
                <c:pt idx="100">
                  <c:v>8.7</c:v>
                </c:pt>
                <c:pt idx="101">
                  <c:v>8.4</c:v>
                </c:pt>
                <c:pt idx="102">
                  <c:v>5.7</c:v>
                </c:pt>
                <c:pt idx="103">
                  <c:v>5.9</c:v>
                </c:pt>
                <c:pt idx="104">
                  <c:v>4.2</c:v>
                </c:pt>
                <c:pt idx="105">
                  <c:v>7</c:v>
                </c:pt>
                <c:pt idx="106">
                  <c:v>3.7</c:v>
                </c:pt>
                <c:pt idx="107">
                  <c:v>3.6</c:v>
                </c:pt>
                <c:pt idx="108">
                  <c:v>3.7</c:v>
                </c:pt>
                <c:pt idx="109">
                  <c:v>3.9</c:v>
                </c:pt>
                <c:pt idx="110">
                  <c:v>5.5</c:v>
                </c:pt>
                <c:pt idx="111">
                  <c:v>4</c:v>
                </c:pt>
                <c:pt idx="112">
                  <c:v>2.9</c:v>
                </c:pt>
                <c:pt idx="113">
                  <c:v>2.9</c:v>
                </c:pt>
                <c:pt idx="114">
                  <c:v>5.4</c:v>
                </c:pt>
                <c:pt idx="115">
                  <c:v>3.5</c:v>
                </c:pt>
                <c:pt idx="116">
                  <c:v>2.4</c:v>
                </c:pt>
                <c:pt idx="117">
                  <c:v>2.9</c:v>
                </c:pt>
                <c:pt idx="118">
                  <c:v>2.9</c:v>
                </c:pt>
                <c:pt idx="119">
                  <c:v>3.2</c:v>
                </c:pt>
                <c:pt idx="120">
                  <c:v>14.9</c:v>
                </c:pt>
                <c:pt idx="121">
                  <c:v>9.1</c:v>
                </c:pt>
                <c:pt idx="122">
                  <c:v>6.4</c:v>
                </c:pt>
                <c:pt idx="123">
                  <c:v>8</c:v>
                </c:pt>
                <c:pt idx="124">
                  <c:v>4.7</c:v>
                </c:pt>
                <c:pt idx="125">
                  <c:v>9.2</c:v>
                </c:pt>
                <c:pt idx="126">
                  <c:v>4.5</c:v>
                </c:pt>
                <c:pt idx="127">
                  <c:v>3.7</c:v>
                </c:pt>
                <c:pt idx="128">
                  <c:v>3.9</c:v>
                </c:pt>
                <c:pt idx="129">
                  <c:v>4.3</c:v>
                </c:pt>
                <c:pt idx="130">
                  <c:v>5.1</c:v>
                </c:pt>
                <c:pt idx="131">
                  <c:v>3.9</c:v>
                </c:pt>
                <c:pt idx="132">
                  <c:v>5.4</c:v>
                </c:pt>
                <c:pt idx="133">
                  <c:v>2.4</c:v>
                </c:pt>
                <c:pt idx="134">
                  <c:v>2.3</c:v>
                </c:pt>
                <c:pt idx="135">
                  <c:v>2.8</c:v>
                </c:pt>
                <c:pt idx="136">
                  <c:v>2.4</c:v>
                </c:pt>
                <c:pt idx="137">
                  <c:v>2.4</c:v>
                </c:pt>
                <c:pt idx="138">
                  <c:v>3</c:v>
                </c:pt>
                <c:pt idx="139">
                  <c:v>3.4</c:v>
                </c:pt>
                <c:pt idx="140">
                  <c:v>3</c:v>
                </c:pt>
                <c:pt idx="141">
                  <c:v>2.9</c:v>
                </c:pt>
              </c:numCache>
            </c:numRef>
          </c:yVal>
          <c:smooth val="1"/>
        </c:ser>
        <c:axId val="81134293"/>
        <c:axId val="1387295"/>
      </c:scatterChart>
      <c:valAx>
        <c:axId val="811342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Ligações reais/dia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7295"/>
        <c:crosses val="autoZero"/>
        <c:crossBetween val="midCat"/>
      </c:valAx>
      <c:valAx>
        <c:axId val="1387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Ligações preditas/dia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342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Feature Importance — XGBoost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ML_RESULTADOS!B4</c:f>
              <c:strCache>
                <c:ptCount val="1"/>
                <c:pt idx="0">
                  <c:v>IMPORTÂNCIA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ML_RESULTADOS!$A$5:$A$15</c:f>
              <c:strCache>
                <c:ptCount val="11"/>
                <c:pt idx="0">
                  <c:v>lig_r3</c:v>
                </c:pt>
                <c:pt idx="1">
                  <c:v>rede_r3</c:v>
                </c:pt>
                <c:pt idx="2">
                  <c:v>rede_acum</c:v>
                </c:pt>
                <c:pt idx="3">
                  <c:v>PRE</c:v>
                </c:pt>
                <c:pt idx="4">
                  <c:v>lig_r7</c:v>
                </c:pt>
                <c:pt idx="5">
                  <c:v>rede_r7</c:v>
                </c:pt>
                <c:pt idx="6">
                  <c:v>equipes</c:v>
                </c:pt>
                <c:pt idx="7">
                  <c:v>dia_sem</c:v>
                </c:pt>
                <c:pt idx="8">
                  <c:v>PVs</c:v>
                </c:pt>
                <c:pt idx="9">
                  <c:v>nuc_enc</c:v>
                </c:pt>
                <c:pt idx="10">
                  <c:v>mes</c:v>
                </c:pt>
              </c:strCache>
            </c:strRef>
          </c:cat>
          <c:val>
            <c:numRef>
              <c:f>ML_RESULTADOS!$B$5:$B$15</c:f>
              <c:numCache>
                <c:formatCode>0.0000</c:formatCode>
                <c:ptCount val="11"/>
                <c:pt idx="0">
                  <c:v>0.284500002861023</c:v>
                </c:pt>
                <c:pt idx="1">
                  <c:v>0.101999998092651</c:v>
                </c:pt>
                <c:pt idx="2">
                  <c:v>0.101300001144409</c:v>
                </c:pt>
                <c:pt idx="3">
                  <c:v>0.0870999991893768</c:v>
                </c:pt>
                <c:pt idx="4">
                  <c:v>0.086499996483326</c:v>
                </c:pt>
                <c:pt idx="5">
                  <c:v>0.0729999989271164</c:v>
                </c:pt>
                <c:pt idx="6">
                  <c:v>0.0718000009655953</c:v>
                </c:pt>
                <c:pt idx="7">
                  <c:v>0.0709000006318092</c:v>
                </c:pt>
                <c:pt idx="8">
                  <c:v>0.046000000089407</c:v>
                </c:pt>
                <c:pt idx="9">
                  <c:v>0.0423999987542629</c:v>
                </c:pt>
                <c:pt idx="10">
                  <c:v>0.034400001168251</c:v>
                </c:pt>
              </c:numCache>
            </c:numRef>
          </c:val>
        </c:ser>
        <c:gapWidth val="150"/>
        <c:overlap val="0"/>
        <c:axId val="5322264"/>
        <c:axId val="64470515"/>
      </c:barChart>
      <c:catAx>
        <c:axId val="5322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70515"/>
        <c:crosses val="autoZero"/>
        <c:auto val="1"/>
        <c:lblAlgn val="ctr"/>
        <c:lblOffset val="100"/>
        <c:noMultiLvlLbl val="0"/>
      </c:catAx>
      <c:valAx>
        <c:axId val="64470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2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Produtividade por Núcleo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ML_RESULTADOS!E165</c:f>
              <c:strCache>
                <c:ptCount val="1"/>
                <c:pt idx="0">
                  <c:v>REDE/DIA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ML_RESULTADOS!$A$166:$A$171</c:f>
              <c:strCache>
                <c:ptCount val="6"/>
                <c:pt idx="0">
                  <c:v>João Carlos</c:v>
                </c:pt>
                <c:pt idx="1">
                  <c:v>Morro Tetéu</c:v>
                </c:pt>
                <c:pt idx="2">
                  <c:v>Pantanal Baixo</c:v>
                </c:pt>
                <c:pt idx="3">
                  <c:v>São Manoel</c:v>
                </c:pt>
                <c:pt idx="4">
                  <c:v>Vila Criadores</c:v>
                </c:pt>
                <c:pt idx="5">
                  <c:v>Vila Israel</c:v>
                </c:pt>
              </c:strCache>
            </c:strRef>
          </c:cat>
          <c:val>
            <c:numRef>
              <c:f>ML_RESULTADOS!$E$166:$E$171</c:f>
              <c:numCache>
                <c:formatCode>0.0</c:formatCode>
                <c:ptCount val="6"/>
                <c:pt idx="0">
                  <c:v>14.1</c:v>
                </c:pt>
                <c:pt idx="1">
                  <c:v>17.4</c:v>
                </c:pt>
                <c:pt idx="2">
                  <c:v>12.1</c:v>
                </c:pt>
                <c:pt idx="3">
                  <c:v>24.2</c:v>
                </c:pt>
                <c:pt idx="4">
                  <c:v>15.7</c:v>
                </c:pt>
                <c:pt idx="5">
                  <c:v>12.2</c:v>
                </c:pt>
              </c:numCache>
            </c:numRef>
          </c:val>
        </c:ser>
        <c:ser>
          <c:idx val="1"/>
          <c:order val="1"/>
          <c:tx>
            <c:strRef>
              <c:f>ML_RESULTADOS!F165</c:f>
              <c:strCache>
                <c:ptCount val="1"/>
                <c:pt idx="0">
                  <c:v>LIG/DIA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ML_RESULTADOS!$A$166:$A$171</c:f>
              <c:strCache>
                <c:ptCount val="6"/>
                <c:pt idx="0">
                  <c:v>João Carlos</c:v>
                </c:pt>
                <c:pt idx="1">
                  <c:v>Morro Tetéu</c:v>
                </c:pt>
                <c:pt idx="2">
                  <c:v>Pantanal Baixo</c:v>
                </c:pt>
                <c:pt idx="3">
                  <c:v>São Manoel</c:v>
                </c:pt>
                <c:pt idx="4">
                  <c:v>Vila Criadores</c:v>
                </c:pt>
                <c:pt idx="5">
                  <c:v>Vila Israel</c:v>
                </c:pt>
              </c:strCache>
            </c:strRef>
          </c:cat>
          <c:val>
            <c:numRef>
              <c:f>ML_RESULTADOS!$F$166:$F$171</c:f>
              <c:numCache>
                <c:formatCode>0.0</c:formatCode>
                <c:ptCount val="6"/>
                <c:pt idx="0">
                  <c:v>2.5</c:v>
                </c:pt>
                <c:pt idx="1">
                  <c:v>2.7</c:v>
                </c:pt>
                <c:pt idx="2">
                  <c:v>1.3</c:v>
                </c:pt>
                <c:pt idx="3">
                  <c:v>2</c:v>
                </c:pt>
                <c:pt idx="4">
                  <c:v>3.8</c:v>
                </c:pt>
                <c:pt idx="5">
                  <c:v>2.8</c:v>
                </c:pt>
              </c:numCache>
            </c:numRef>
          </c:val>
        </c:ser>
        <c:gapWidth val="150"/>
        <c:overlap val="0"/>
        <c:axId val="66754813"/>
        <c:axId val="38787037"/>
      </c:barChart>
      <c:catAx>
        <c:axId val="667548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87037"/>
        <c:crosses val="autoZero"/>
        <c:auto val="1"/>
        <c:lblAlgn val="ctr"/>
        <c:lblOffset val="100"/>
        <c:noMultiLvlLbl val="0"/>
      </c:catAx>
      <c:valAx>
        <c:axId val="38787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54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371</xdr:row>
      <xdr:rowOff>0</xdr:rowOff>
    </xdr:from>
    <xdr:to>
      <xdr:col>14</xdr:col>
      <xdr:colOff>606960</xdr:colOff>
      <xdr:row>395</xdr:row>
      <xdr:rowOff>141840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1028000"/>
          <a:ext cx="8571600" cy="4713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146520</xdr:rowOff>
    </xdr:from>
    <xdr:to>
      <xdr:col>15</xdr:col>
      <xdr:colOff>363240</xdr:colOff>
      <xdr:row>28</xdr:row>
      <xdr:rowOff>284400</xdr:rowOff>
    </xdr:to>
    <xdr:graphicFrame>
      <xdr:nvGraphicFramePr>
        <xdr:cNvPr id="1" name="Chart 1"/>
        <xdr:cNvGraphicFramePr/>
      </xdr:nvGraphicFramePr>
      <xdr:xfrm>
        <a:off x="9021960" y="3413520"/>
        <a:ext cx="6478560" cy="424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35280</xdr:rowOff>
    </xdr:from>
    <xdr:to>
      <xdr:col>15</xdr:col>
      <xdr:colOff>363240</xdr:colOff>
      <xdr:row>36</xdr:row>
      <xdr:rowOff>6480</xdr:rowOff>
    </xdr:to>
    <xdr:graphicFrame>
      <xdr:nvGraphicFramePr>
        <xdr:cNvPr id="2" name="Chart 2"/>
        <xdr:cNvGraphicFramePr/>
      </xdr:nvGraphicFramePr>
      <xdr:xfrm>
        <a:off x="9021960" y="6226560"/>
        <a:ext cx="6478560" cy="351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109</xdr:row>
      <xdr:rowOff>199440</xdr:rowOff>
    </xdr:from>
    <xdr:to>
      <xdr:col>15</xdr:col>
      <xdr:colOff>363240</xdr:colOff>
      <xdr:row>117</xdr:row>
      <xdr:rowOff>236880</xdr:rowOff>
    </xdr:to>
    <xdr:graphicFrame>
      <xdr:nvGraphicFramePr>
        <xdr:cNvPr id="3" name="Chart 3"/>
        <xdr:cNvGraphicFramePr/>
      </xdr:nvGraphicFramePr>
      <xdr:xfrm>
        <a:off x="9021960" y="32060520"/>
        <a:ext cx="6478560" cy="354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173</xdr:row>
      <xdr:rowOff>0</xdr:rowOff>
    </xdr:from>
    <xdr:to>
      <xdr:col>4</xdr:col>
      <xdr:colOff>3778560</xdr:colOff>
      <xdr:row>197</xdr:row>
      <xdr:rowOff>141840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0" y="54054360"/>
          <a:ext cx="8571600" cy="471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4</xdr:col>
      <xdr:colOff>3778560</xdr:colOff>
      <xdr:row>197</xdr:row>
      <xdr:rowOff>141840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0" y="54054360"/>
          <a:ext cx="8571600" cy="4713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10</xdr:col>
      <xdr:colOff>536400</xdr:colOff>
      <xdr:row>41</xdr:row>
      <xdr:rowOff>141840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4543560"/>
          <a:ext cx="8571600" cy="4713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63</xdr:row>
      <xdr:rowOff>0</xdr:rowOff>
    </xdr:from>
    <xdr:to>
      <xdr:col>4</xdr:col>
      <xdr:colOff>395280</xdr:colOff>
      <xdr:row>87</xdr:row>
      <xdr:rowOff>141840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12287160"/>
          <a:ext cx="8571600" cy="4713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0"/>
  </cols>
  <sheetData>
    <row r="1" customFormat="false" ht="19.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5"/>
      <c r="B3" s="6" t="s">
        <v>3</v>
      </c>
    </row>
    <row r="4" customFormat="false" ht="15" hidden="false" customHeight="true" outlineLevel="0" collapsed="false">
      <c r="A4" s="7"/>
      <c r="B4" s="8"/>
    </row>
    <row r="5" customFormat="false" ht="23.25" hidden="false" customHeight="true" outlineLevel="0" collapsed="false">
      <c r="A5" s="5" t="s">
        <v>4</v>
      </c>
      <c r="B5" s="6" t="s">
        <v>5</v>
      </c>
    </row>
    <row r="6" customFormat="false" ht="15" hidden="false" customHeight="true" outlineLevel="0" collapsed="false">
      <c r="A6" s="7"/>
      <c r="B6" s="8" t="s">
        <v>6</v>
      </c>
    </row>
    <row r="7" customFormat="false" ht="15" hidden="false" customHeight="true" outlineLevel="0" collapsed="false">
      <c r="A7" s="5"/>
      <c r="B7" s="6"/>
    </row>
    <row r="8" customFormat="false" ht="15" hidden="false" customHeight="true" outlineLevel="0" collapsed="false">
      <c r="A8" s="7" t="s">
        <v>7</v>
      </c>
      <c r="B8" s="8" t="s">
        <v>8</v>
      </c>
    </row>
    <row r="9" customFormat="false" ht="15" hidden="false" customHeight="true" outlineLevel="0" collapsed="false">
      <c r="A9" s="5"/>
      <c r="B9" s="6" t="s">
        <v>9</v>
      </c>
    </row>
    <row r="10" customFormat="false" ht="15" hidden="false" customHeight="true" outlineLevel="0" collapsed="false">
      <c r="A10" s="7"/>
      <c r="B10" s="8"/>
    </row>
    <row r="11" customFormat="false" ht="15" hidden="false" customHeight="true" outlineLevel="0" collapsed="false">
      <c r="A11" s="5" t="s">
        <v>10</v>
      </c>
      <c r="B11" s="6" t="s">
        <v>11</v>
      </c>
    </row>
    <row r="12" customFormat="false" ht="15" hidden="false" customHeight="true" outlineLevel="0" collapsed="false">
      <c r="A12" s="7"/>
      <c r="B12" s="8"/>
    </row>
    <row r="13" customFormat="false" ht="23.25" hidden="false" customHeight="true" outlineLevel="0" collapsed="false">
      <c r="A13" s="5" t="s">
        <v>12</v>
      </c>
      <c r="B13" s="6" t="s">
        <v>13</v>
      </c>
    </row>
    <row r="14" customFormat="false" ht="15" hidden="false" customHeight="true" outlineLevel="0" collapsed="false">
      <c r="A14" s="7"/>
      <c r="B14" s="8" t="s">
        <v>14</v>
      </c>
    </row>
    <row r="15" customFormat="false" ht="15" hidden="false" customHeight="true" outlineLevel="0" collapsed="false">
      <c r="A15" s="5"/>
      <c r="B15" s="6"/>
    </row>
    <row r="16" customFormat="false" ht="15" hidden="false" customHeight="true" outlineLevel="0" collapsed="false">
      <c r="A16" s="7" t="s">
        <v>15</v>
      </c>
      <c r="B16" s="8" t="s">
        <v>16</v>
      </c>
    </row>
    <row r="17" customFormat="false" ht="15" hidden="false" customHeight="true" outlineLevel="0" collapsed="false">
      <c r="A17" s="5"/>
      <c r="B17" s="6" t="s">
        <v>17</v>
      </c>
    </row>
    <row r="18" customFormat="false" ht="15" hidden="false" customHeight="true" outlineLevel="0" collapsed="false">
      <c r="A18" s="7"/>
      <c r="B18" s="8"/>
    </row>
    <row r="19" customFormat="false" ht="23.25" hidden="false" customHeight="true" outlineLevel="0" collapsed="false">
      <c r="A19" s="5" t="s">
        <v>18</v>
      </c>
      <c r="B19" s="6" t="s">
        <v>19</v>
      </c>
    </row>
    <row r="20" customFormat="false" ht="15" hidden="false" customHeight="true" outlineLevel="0" collapsed="false">
      <c r="A20" s="7"/>
      <c r="B20" s="8"/>
    </row>
    <row r="21" customFormat="false" ht="15" hidden="false" customHeight="true" outlineLevel="0" collapsed="false">
      <c r="A21" s="5" t="s">
        <v>20</v>
      </c>
      <c r="B21" s="6" t="s">
        <v>21</v>
      </c>
    </row>
    <row r="22" customFormat="false" ht="15" hidden="false" customHeight="true" outlineLevel="0" collapsed="false">
      <c r="A22" s="7"/>
      <c r="B22" s="8"/>
    </row>
    <row r="23" customFormat="false" ht="15" hidden="false" customHeight="true" outlineLevel="0" collapsed="false">
      <c r="A23" s="5" t="s">
        <v>22</v>
      </c>
      <c r="B23" s="6" t="s">
        <v>23</v>
      </c>
    </row>
    <row r="24" customFormat="false" ht="15" hidden="false" customHeight="true" outlineLevel="0" collapsed="false">
      <c r="A24" s="7"/>
      <c r="B24" s="8"/>
    </row>
    <row r="25" customFormat="false" ht="15" hidden="false" customHeight="true" outlineLevel="0" collapsed="false">
      <c r="A25" s="5" t="s">
        <v>24</v>
      </c>
      <c r="B25" s="6" t="s">
        <v>25</v>
      </c>
    </row>
    <row r="26" customFormat="false" ht="15" hidden="false" customHeight="true" outlineLevel="0" collapsed="false">
      <c r="A26" s="7"/>
      <c r="B26" s="8" t="s">
        <v>26</v>
      </c>
    </row>
    <row r="27" customFormat="false" ht="15" hidden="false" customHeight="true" outlineLevel="0" collapsed="false">
      <c r="A27" s="5"/>
      <c r="B27" s="6"/>
    </row>
    <row r="28" customFormat="false" ht="15" hidden="false" customHeight="true" outlineLevel="0" collapsed="false">
      <c r="A28" s="7" t="s">
        <v>27</v>
      </c>
      <c r="B28" s="8" t="s">
        <v>28</v>
      </c>
    </row>
    <row r="29" customFormat="false" ht="15" hidden="false" customHeight="true" outlineLevel="0" collapsed="false">
      <c r="A29" s="5"/>
      <c r="B29" s="6" t="s">
        <v>29</v>
      </c>
    </row>
    <row r="30" customFormat="false" ht="15" hidden="false" customHeight="true" outlineLevel="0" collapsed="false">
      <c r="A30" s="7"/>
      <c r="B30" s="8" t="s">
        <v>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3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5" min="4" style="1" width="9"/>
    <col collapsed="false" customWidth="true" hidden="false" outlineLevel="0" max="6" min="6" style="1" width="7"/>
    <col collapsed="false" customWidth="true" hidden="false" outlineLevel="0" max="9" min="7" style="1" width="6"/>
    <col collapsed="false" customWidth="true" hidden="false" outlineLevel="0" max="10" min="10" style="1" width="9"/>
    <col collapsed="false" customWidth="true" hidden="false" outlineLevel="0" max="11" min="11" style="1" width="6"/>
    <col collapsed="false" customWidth="true" hidden="false" outlineLevel="0" max="12" min="12" style="1" width="7"/>
    <col collapsed="false" customWidth="true" hidden="false" outlineLevel="0" max="13" min="13" style="1" width="5"/>
    <col collapsed="false" customWidth="true" hidden="false" outlineLevel="0" max="14" min="14" style="1" width="10"/>
  </cols>
  <sheetData>
    <row r="1" customFormat="false" ht="34.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3.25" hidden="false" customHeight="true" outlineLevel="0" collapsed="false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</row>
    <row r="3" customFormat="false" ht="15" hidden="false" customHeight="true" outlineLevel="0" collapsed="false">
      <c r="A3" s="8" t="s">
        <v>46</v>
      </c>
      <c r="B3" s="8" t="s">
        <v>47</v>
      </c>
      <c r="C3" s="10" t="n">
        <v>3</v>
      </c>
      <c r="D3" s="11" t="n">
        <v>0</v>
      </c>
      <c r="E3" s="11" t="n">
        <v>48</v>
      </c>
      <c r="F3" s="12" t="n">
        <v>6</v>
      </c>
      <c r="G3" s="12" t="n">
        <v>0</v>
      </c>
      <c r="H3" s="12" t="n">
        <v>0</v>
      </c>
      <c r="I3" s="12" t="n">
        <v>0</v>
      </c>
      <c r="J3" s="13" t="n">
        <f aca="false">D3+E3</f>
        <v>48</v>
      </c>
      <c r="K3" s="13" t="n">
        <f aca="false">H3+I3</f>
        <v>0</v>
      </c>
      <c r="L3" s="13" t="n">
        <f aca="false">MOD(WEEKDAY(A3,2)-1,7)</f>
        <v>0</v>
      </c>
      <c r="M3" s="13" t="n">
        <f aca="false">MONTH(A3)</f>
        <v>1</v>
      </c>
      <c r="N3" s="13" t="n">
        <f aca="false">SUMIFS(J$3:J3,$B$3:$B3,B3)</f>
        <v>48</v>
      </c>
    </row>
    <row r="4" customFormat="false" ht="15" hidden="false" customHeight="true" outlineLevel="0" collapsed="false">
      <c r="A4" s="6" t="s">
        <v>48</v>
      </c>
      <c r="B4" s="6" t="s">
        <v>47</v>
      </c>
      <c r="C4" s="14" t="n">
        <v>3</v>
      </c>
      <c r="D4" s="15" t="n">
        <v>0</v>
      </c>
      <c r="E4" s="15" t="n">
        <v>58</v>
      </c>
      <c r="F4" s="16" t="n">
        <v>6</v>
      </c>
      <c r="G4" s="16" t="n">
        <v>0</v>
      </c>
      <c r="H4" s="16" t="n">
        <v>0</v>
      </c>
      <c r="I4" s="16" t="n">
        <v>0</v>
      </c>
      <c r="J4" s="17" t="n">
        <f aca="false">D4+E4</f>
        <v>58</v>
      </c>
      <c r="K4" s="17" t="n">
        <f aca="false">H4+I4</f>
        <v>0</v>
      </c>
      <c r="L4" s="17" t="n">
        <f aca="false">MOD(WEEKDAY(A4,2)-1,7)</f>
        <v>1</v>
      </c>
      <c r="M4" s="17" t="n">
        <f aca="false">MONTH(A4)</f>
        <v>1</v>
      </c>
      <c r="N4" s="17" t="n">
        <f aca="false">SUMIFS(J$3:J4,$B$3:$B4,B4)</f>
        <v>106</v>
      </c>
    </row>
    <row r="5" customFormat="false" ht="15" hidden="false" customHeight="true" outlineLevel="0" collapsed="false">
      <c r="A5" s="8" t="s">
        <v>49</v>
      </c>
      <c r="B5" s="8" t="s">
        <v>47</v>
      </c>
      <c r="C5" s="10" t="n">
        <v>3</v>
      </c>
      <c r="D5" s="11" t="n">
        <v>0</v>
      </c>
      <c r="E5" s="11" t="n">
        <v>40</v>
      </c>
      <c r="F5" s="12" t="n">
        <v>0</v>
      </c>
      <c r="G5" s="12" t="n">
        <v>1</v>
      </c>
      <c r="H5" s="12" t="n">
        <v>0</v>
      </c>
      <c r="I5" s="12" t="n">
        <v>0</v>
      </c>
      <c r="J5" s="13" t="n">
        <f aca="false">D5+E5</f>
        <v>40</v>
      </c>
      <c r="K5" s="13" t="n">
        <f aca="false">H5+I5</f>
        <v>0</v>
      </c>
      <c r="L5" s="13" t="n">
        <f aca="false">MOD(WEEKDAY(A5,2)-1,7)</f>
        <v>2</v>
      </c>
      <c r="M5" s="13" t="n">
        <f aca="false">MONTH(A5)</f>
        <v>1</v>
      </c>
      <c r="N5" s="13" t="n">
        <f aca="false">SUMIFS(J$3:J5,$B$3:$B5,B5)</f>
        <v>146</v>
      </c>
    </row>
    <row r="6" customFormat="false" ht="15" hidden="false" customHeight="true" outlineLevel="0" collapsed="false">
      <c r="A6" s="6" t="s">
        <v>50</v>
      </c>
      <c r="B6" s="6" t="s">
        <v>47</v>
      </c>
      <c r="C6" s="14" t="n">
        <v>3</v>
      </c>
      <c r="D6" s="15" t="n">
        <v>0</v>
      </c>
      <c r="E6" s="15" t="n">
        <v>30</v>
      </c>
      <c r="F6" s="16" t="n">
        <v>0</v>
      </c>
      <c r="G6" s="16" t="n">
        <v>1</v>
      </c>
      <c r="H6" s="16" t="n">
        <v>0</v>
      </c>
      <c r="I6" s="16" t="n">
        <v>0</v>
      </c>
      <c r="J6" s="17" t="n">
        <f aca="false">D6+E6</f>
        <v>30</v>
      </c>
      <c r="K6" s="17" t="n">
        <f aca="false">H6+I6</f>
        <v>0</v>
      </c>
      <c r="L6" s="17" t="n">
        <f aca="false">MOD(WEEKDAY(A6,2)-1,7)</f>
        <v>3</v>
      </c>
      <c r="M6" s="17" t="n">
        <f aca="false">MONTH(A6)</f>
        <v>1</v>
      </c>
      <c r="N6" s="17" t="n">
        <f aca="false">SUMIFS(J$3:J6,$B$3:$B6,B6)</f>
        <v>176</v>
      </c>
    </row>
    <row r="7" customFormat="false" ht="15" hidden="false" customHeight="true" outlineLevel="0" collapsed="false">
      <c r="A7" s="8" t="s">
        <v>51</v>
      </c>
      <c r="B7" s="8" t="s">
        <v>47</v>
      </c>
      <c r="C7" s="10" t="n">
        <v>3</v>
      </c>
      <c r="D7" s="11" t="n">
        <v>0</v>
      </c>
      <c r="E7" s="11" t="n">
        <v>6</v>
      </c>
      <c r="F7" s="12" t="n">
        <v>6</v>
      </c>
      <c r="G7" s="12" t="n">
        <v>1</v>
      </c>
      <c r="H7" s="12" t="n">
        <v>0</v>
      </c>
      <c r="I7" s="12" t="n">
        <v>0</v>
      </c>
      <c r="J7" s="13" t="n">
        <f aca="false">D7+E7</f>
        <v>6</v>
      </c>
      <c r="K7" s="13" t="n">
        <f aca="false">H7+I7</f>
        <v>0</v>
      </c>
      <c r="L7" s="13" t="n">
        <f aca="false">MOD(WEEKDAY(A7,2)-1,7)</f>
        <v>5</v>
      </c>
      <c r="M7" s="13" t="n">
        <f aca="false">MONTH(A7)</f>
        <v>1</v>
      </c>
      <c r="N7" s="13" t="n">
        <f aca="false">SUMIFS(J$3:J7,$B$3:$B7,B7)</f>
        <v>182</v>
      </c>
    </row>
    <row r="8" customFormat="false" ht="15" hidden="false" customHeight="true" outlineLevel="0" collapsed="false">
      <c r="A8" s="6" t="s">
        <v>52</v>
      </c>
      <c r="B8" s="6" t="s">
        <v>47</v>
      </c>
      <c r="C8" s="14" t="n">
        <v>3</v>
      </c>
      <c r="D8" s="15" t="n">
        <v>0</v>
      </c>
      <c r="E8" s="15" t="n">
        <v>13</v>
      </c>
      <c r="F8" s="16" t="n">
        <v>0</v>
      </c>
      <c r="G8" s="16" t="n">
        <v>1</v>
      </c>
      <c r="H8" s="16" t="n">
        <v>0</v>
      </c>
      <c r="I8" s="16" t="n">
        <v>0</v>
      </c>
      <c r="J8" s="17" t="n">
        <f aca="false">D8+E8</f>
        <v>13</v>
      </c>
      <c r="K8" s="17" t="n">
        <f aca="false">H8+I8</f>
        <v>0</v>
      </c>
      <c r="L8" s="17" t="n">
        <f aca="false">MOD(WEEKDAY(A8,2)-1,7)</f>
        <v>0</v>
      </c>
      <c r="M8" s="17" t="n">
        <f aca="false">MONTH(A8)</f>
        <v>1</v>
      </c>
      <c r="N8" s="17" t="n">
        <f aca="false">SUMIFS(J$3:J8,$B$3:$B8,B8)</f>
        <v>195</v>
      </c>
    </row>
    <row r="9" customFormat="false" ht="15" hidden="false" customHeight="true" outlineLevel="0" collapsed="false">
      <c r="A9" s="8" t="s">
        <v>53</v>
      </c>
      <c r="B9" s="8" t="s">
        <v>47</v>
      </c>
      <c r="C9" s="10" t="n">
        <v>3</v>
      </c>
      <c r="D9" s="11" t="n">
        <v>0</v>
      </c>
      <c r="E9" s="11" t="n">
        <v>15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f aca="false">D9+E9</f>
        <v>15</v>
      </c>
      <c r="K9" s="13" t="n">
        <f aca="false">H9+I9</f>
        <v>0</v>
      </c>
      <c r="L9" s="13" t="n">
        <f aca="false">MOD(WEEKDAY(A9,2)-1,7)</f>
        <v>1</v>
      </c>
      <c r="M9" s="13" t="n">
        <f aca="false">MONTH(A9)</f>
        <v>1</v>
      </c>
      <c r="N9" s="13" t="n">
        <f aca="false">SUMIFS(J$3:J9,$B$3:$B9,B9)</f>
        <v>210</v>
      </c>
    </row>
    <row r="10" customFormat="false" ht="15" hidden="false" customHeight="true" outlineLevel="0" collapsed="false">
      <c r="A10" s="6" t="s">
        <v>54</v>
      </c>
      <c r="B10" s="6" t="s">
        <v>47</v>
      </c>
      <c r="C10" s="14" t="n">
        <v>3</v>
      </c>
      <c r="D10" s="15" t="n">
        <v>0</v>
      </c>
      <c r="E10" s="15" t="n">
        <v>28</v>
      </c>
      <c r="F10" s="16" t="n">
        <v>0</v>
      </c>
      <c r="G10" s="16" t="n">
        <v>1</v>
      </c>
      <c r="H10" s="16" t="n">
        <v>0</v>
      </c>
      <c r="I10" s="16" t="n">
        <v>0</v>
      </c>
      <c r="J10" s="17" t="n">
        <f aca="false">D10+E10</f>
        <v>28</v>
      </c>
      <c r="K10" s="17" t="n">
        <f aca="false">H10+I10</f>
        <v>0</v>
      </c>
      <c r="L10" s="17" t="n">
        <f aca="false">MOD(WEEKDAY(A10,2)-1,7)</f>
        <v>2</v>
      </c>
      <c r="M10" s="17" t="n">
        <f aca="false">MONTH(A10)</f>
        <v>1</v>
      </c>
      <c r="N10" s="17" t="n">
        <f aca="false">SUMIFS(J$3:J10,$B$3:$B10,B10)</f>
        <v>238</v>
      </c>
    </row>
    <row r="11" customFormat="false" ht="15" hidden="false" customHeight="true" outlineLevel="0" collapsed="false">
      <c r="A11" s="8" t="s">
        <v>55</v>
      </c>
      <c r="B11" s="8" t="s">
        <v>47</v>
      </c>
      <c r="C11" s="10" t="n">
        <v>3</v>
      </c>
      <c r="D11" s="11" t="n">
        <v>0</v>
      </c>
      <c r="E11" s="11" t="n">
        <v>12</v>
      </c>
      <c r="F11" s="12" t="n">
        <v>6</v>
      </c>
      <c r="G11" s="12" t="n">
        <v>0</v>
      </c>
      <c r="H11" s="12" t="n">
        <v>0</v>
      </c>
      <c r="I11" s="12" t="n">
        <v>0</v>
      </c>
      <c r="J11" s="13" t="n">
        <f aca="false">D11+E11</f>
        <v>12</v>
      </c>
      <c r="K11" s="13" t="n">
        <f aca="false">H11+I11</f>
        <v>0</v>
      </c>
      <c r="L11" s="13" t="n">
        <f aca="false">MOD(WEEKDAY(A11,2)-1,7)</f>
        <v>3</v>
      </c>
      <c r="M11" s="13" t="n">
        <f aca="false">MONTH(A11)</f>
        <v>1</v>
      </c>
      <c r="N11" s="13" t="n">
        <f aca="false">SUMIFS(J$3:J11,$B$3:$B11,B11)</f>
        <v>250</v>
      </c>
    </row>
    <row r="12" customFormat="false" ht="15" hidden="false" customHeight="true" outlineLevel="0" collapsed="false">
      <c r="A12" s="6" t="s">
        <v>56</v>
      </c>
      <c r="B12" s="6" t="s">
        <v>47</v>
      </c>
      <c r="C12" s="14" t="n">
        <v>3</v>
      </c>
      <c r="D12" s="15" t="n">
        <v>0</v>
      </c>
      <c r="E12" s="15" t="n">
        <v>12</v>
      </c>
      <c r="F12" s="16" t="n">
        <v>6</v>
      </c>
      <c r="G12" s="16" t="n">
        <v>1</v>
      </c>
      <c r="H12" s="16" t="n">
        <v>0</v>
      </c>
      <c r="I12" s="16" t="n">
        <v>0</v>
      </c>
      <c r="J12" s="17" t="n">
        <f aca="false">D12+E12</f>
        <v>12</v>
      </c>
      <c r="K12" s="17" t="n">
        <f aca="false">H12+I12</f>
        <v>0</v>
      </c>
      <c r="L12" s="17" t="n">
        <f aca="false">MOD(WEEKDAY(A12,2)-1,7)</f>
        <v>4</v>
      </c>
      <c r="M12" s="17" t="n">
        <f aca="false">MONTH(A12)</f>
        <v>1</v>
      </c>
      <c r="N12" s="17" t="n">
        <f aca="false">SUMIFS(J$3:J12,$B$3:$B12,B12)</f>
        <v>262</v>
      </c>
    </row>
    <row r="13" customFormat="false" ht="15" hidden="false" customHeight="true" outlineLevel="0" collapsed="false">
      <c r="A13" s="8" t="s">
        <v>57</v>
      </c>
      <c r="B13" s="8" t="s">
        <v>47</v>
      </c>
      <c r="C13" s="10" t="n">
        <v>3</v>
      </c>
      <c r="D13" s="11" t="n">
        <v>0</v>
      </c>
      <c r="E13" s="11" t="n">
        <v>12</v>
      </c>
      <c r="F13" s="12" t="n">
        <v>0</v>
      </c>
      <c r="G13" s="12" t="n">
        <v>2</v>
      </c>
      <c r="H13" s="12" t="n">
        <v>0</v>
      </c>
      <c r="I13" s="12" t="n">
        <v>0</v>
      </c>
      <c r="J13" s="13" t="n">
        <f aca="false">D13+E13</f>
        <v>12</v>
      </c>
      <c r="K13" s="13" t="n">
        <f aca="false">H13+I13</f>
        <v>0</v>
      </c>
      <c r="L13" s="13" t="n">
        <f aca="false">MOD(WEEKDAY(A13,2)-1,7)</f>
        <v>5</v>
      </c>
      <c r="M13" s="13" t="n">
        <f aca="false">MONTH(A13)</f>
        <v>1</v>
      </c>
      <c r="N13" s="13" t="n">
        <f aca="false">SUMIFS(J$3:J13,$B$3:$B13,B13)</f>
        <v>274</v>
      </c>
    </row>
    <row r="14" customFormat="false" ht="15" hidden="false" customHeight="true" outlineLevel="0" collapsed="false">
      <c r="A14" s="6" t="s">
        <v>58</v>
      </c>
      <c r="B14" s="6" t="s">
        <v>47</v>
      </c>
      <c r="C14" s="14" t="n">
        <v>3</v>
      </c>
      <c r="D14" s="15" t="n">
        <v>0</v>
      </c>
      <c r="E14" s="15" t="n">
        <v>6</v>
      </c>
      <c r="F14" s="16" t="n">
        <v>6</v>
      </c>
      <c r="G14" s="16" t="n">
        <v>0</v>
      </c>
      <c r="H14" s="16" t="n">
        <v>0</v>
      </c>
      <c r="I14" s="16" t="n">
        <v>0</v>
      </c>
      <c r="J14" s="17" t="n">
        <f aca="false">D14+E14</f>
        <v>6</v>
      </c>
      <c r="K14" s="17" t="n">
        <f aca="false">H14+I14</f>
        <v>0</v>
      </c>
      <c r="L14" s="17" t="n">
        <f aca="false">MOD(WEEKDAY(A14,2)-1,7)</f>
        <v>1</v>
      </c>
      <c r="M14" s="17" t="n">
        <f aca="false">MONTH(A14)</f>
        <v>1</v>
      </c>
      <c r="N14" s="17" t="n">
        <f aca="false">SUMIFS(J$3:J14,$B$3:$B14,B14)</f>
        <v>280</v>
      </c>
    </row>
    <row r="15" customFormat="false" ht="15" hidden="false" customHeight="true" outlineLevel="0" collapsed="false">
      <c r="A15" s="8" t="s">
        <v>59</v>
      </c>
      <c r="B15" s="8" t="s">
        <v>47</v>
      </c>
      <c r="C15" s="10" t="n">
        <v>3</v>
      </c>
      <c r="D15" s="11" t="n">
        <v>0</v>
      </c>
      <c r="E15" s="11" t="n">
        <v>10</v>
      </c>
      <c r="F15" s="12" t="n">
        <v>18</v>
      </c>
      <c r="G15" s="12" t="n">
        <v>0</v>
      </c>
      <c r="H15" s="12" t="n">
        <v>0</v>
      </c>
      <c r="I15" s="12" t="n">
        <v>0</v>
      </c>
      <c r="J15" s="13" t="n">
        <f aca="false">D15+E15</f>
        <v>10</v>
      </c>
      <c r="K15" s="13" t="n">
        <f aca="false">H15+I15</f>
        <v>0</v>
      </c>
      <c r="L15" s="13" t="n">
        <f aca="false">MOD(WEEKDAY(A15,2)-1,7)</f>
        <v>2</v>
      </c>
      <c r="M15" s="13" t="n">
        <f aca="false">MONTH(A15)</f>
        <v>1</v>
      </c>
      <c r="N15" s="13" t="n">
        <f aca="false">SUMIFS(J$3:J15,$B$3:$B15,B15)</f>
        <v>290</v>
      </c>
    </row>
    <row r="16" customFormat="false" ht="15" hidden="false" customHeight="true" outlineLevel="0" collapsed="false">
      <c r="A16" s="6" t="s">
        <v>60</v>
      </c>
      <c r="B16" s="6" t="s">
        <v>47</v>
      </c>
      <c r="C16" s="14" t="n">
        <v>3</v>
      </c>
      <c r="D16" s="15" t="n">
        <v>0</v>
      </c>
      <c r="E16" s="15" t="n">
        <v>42</v>
      </c>
      <c r="F16" s="16" t="n">
        <v>4</v>
      </c>
      <c r="G16" s="16" t="n">
        <v>2</v>
      </c>
      <c r="H16" s="16" t="n">
        <v>0</v>
      </c>
      <c r="I16" s="16" t="n">
        <v>0</v>
      </c>
      <c r="J16" s="17" t="n">
        <f aca="false">D16+E16</f>
        <v>42</v>
      </c>
      <c r="K16" s="17" t="n">
        <f aca="false">H16+I16</f>
        <v>0</v>
      </c>
      <c r="L16" s="17" t="n">
        <f aca="false">MOD(WEEKDAY(A16,2)-1,7)</f>
        <v>5</v>
      </c>
      <c r="M16" s="17" t="n">
        <f aca="false">MONTH(A16)</f>
        <v>1</v>
      </c>
      <c r="N16" s="17" t="n">
        <f aca="false">SUMIFS(J$3:J16,$B$3:$B16,B16)</f>
        <v>332</v>
      </c>
    </row>
    <row r="17" customFormat="false" ht="15" hidden="false" customHeight="true" outlineLevel="0" collapsed="false">
      <c r="A17" s="8" t="s">
        <v>61</v>
      </c>
      <c r="B17" s="8" t="s">
        <v>47</v>
      </c>
      <c r="C17" s="10" t="n">
        <v>3</v>
      </c>
      <c r="D17" s="11" t="n">
        <v>0</v>
      </c>
      <c r="E17" s="11" t="n">
        <v>30</v>
      </c>
      <c r="F17" s="12" t="n">
        <v>30</v>
      </c>
      <c r="G17" s="12" t="n">
        <v>1</v>
      </c>
      <c r="H17" s="12" t="n">
        <v>0</v>
      </c>
      <c r="I17" s="12" t="n">
        <v>0</v>
      </c>
      <c r="J17" s="13" t="n">
        <f aca="false">D17+E17</f>
        <v>30</v>
      </c>
      <c r="K17" s="13" t="n">
        <f aca="false">H17+I17</f>
        <v>0</v>
      </c>
      <c r="L17" s="13" t="n">
        <f aca="false">MOD(WEEKDAY(A17,2)-1,7)</f>
        <v>0</v>
      </c>
      <c r="M17" s="13" t="n">
        <f aca="false">MONTH(A17)</f>
        <v>2</v>
      </c>
      <c r="N17" s="13" t="n">
        <f aca="false">SUMIFS(J$3:J17,$B$3:$B17,B17)</f>
        <v>362</v>
      </c>
    </row>
    <row r="18" customFormat="false" ht="15" hidden="false" customHeight="true" outlineLevel="0" collapsed="false">
      <c r="A18" s="6" t="s">
        <v>62</v>
      </c>
      <c r="B18" s="6" t="s">
        <v>47</v>
      </c>
      <c r="C18" s="14" t="n">
        <v>3</v>
      </c>
      <c r="D18" s="15" t="n">
        <v>3</v>
      </c>
      <c r="E18" s="15" t="n">
        <v>0</v>
      </c>
      <c r="F18" s="16" t="n">
        <v>6</v>
      </c>
      <c r="G18" s="16" t="n">
        <v>1</v>
      </c>
      <c r="H18" s="16" t="n">
        <v>0</v>
      </c>
      <c r="I18" s="16" t="n">
        <v>7</v>
      </c>
      <c r="J18" s="17" t="n">
        <f aca="false">D18+E18</f>
        <v>3</v>
      </c>
      <c r="K18" s="17" t="n">
        <f aca="false">H18+I18</f>
        <v>7</v>
      </c>
      <c r="L18" s="17" t="n">
        <f aca="false">MOD(WEEKDAY(A18,2)-1,7)</f>
        <v>1</v>
      </c>
      <c r="M18" s="17" t="n">
        <f aca="false">MONTH(A18)</f>
        <v>2</v>
      </c>
      <c r="N18" s="17" t="n">
        <f aca="false">SUMIFS(J$3:J18,$B$3:$B18,B18)</f>
        <v>365</v>
      </c>
    </row>
    <row r="19" customFormat="false" ht="15" hidden="false" customHeight="true" outlineLevel="0" collapsed="false">
      <c r="A19" s="8" t="s">
        <v>63</v>
      </c>
      <c r="B19" s="8" t="s">
        <v>47</v>
      </c>
      <c r="C19" s="10" t="n">
        <v>3</v>
      </c>
      <c r="D19" s="11" t="n">
        <v>2</v>
      </c>
      <c r="E19" s="11" t="n">
        <v>22</v>
      </c>
      <c r="F19" s="12" t="n">
        <v>0</v>
      </c>
      <c r="G19" s="12" t="n">
        <v>0</v>
      </c>
      <c r="H19" s="12" t="n">
        <v>0</v>
      </c>
      <c r="I19" s="12" t="n">
        <v>15</v>
      </c>
      <c r="J19" s="13" t="n">
        <f aca="false">D19+E19</f>
        <v>24</v>
      </c>
      <c r="K19" s="13" t="n">
        <f aca="false">H19+I19</f>
        <v>15</v>
      </c>
      <c r="L19" s="13" t="n">
        <f aca="false">MOD(WEEKDAY(A19,2)-1,7)</f>
        <v>2</v>
      </c>
      <c r="M19" s="13" t="n">
        <f aca="false">MONTH(A19)</f>
        <v>2</v>
      </c>
      <c r="N19" s="13" t="n">
        <f aca="false">SUMIFS(J$3:J19,$B$3:$B19,B19)</f>
        <v>389</v>
      </c>
    </row>
    <row r="20" customFormat="false" ht="15" hidden="false" customHeight="true" outlineLevel="0" collapsed="false">
      <c r="A20" s="6" t="s">
        <v>64</v>
      </c>
      <c r="B20" s="6" t="s">
        <v>47</v>
      </c>
      <c r="C20" s="14" t="n">
        <v>3</v>
      </c>
      <c r="D20" s="15" t="n">
        <v>0</v>
      </c>
      <c r="E20" s="15" t="n">
        <v>0</v>
      </c>
      <c r="F20" s="16" t="n">
        <v>0</v>
      </c>
      <c r="G20" s="16" t="n">
        <v>1</v>
      </c>
      <c r="H20" s="16" t="n">
        <v>0</v>
      </c>
      <c r="I20" s="16" t="n">
        <v>12</v>
      </c>
      <c r="J20" s="17" t="n">
        <f aca="false">D20+E20</f>
        <v>0</v>
      </c>
      <c r="K20" s="17" t="n">
        <f aca="false">H20+I20</f>
        <v>12</v>
      </c>
      <c r="L20" s="17" t="n">
        <f aca="false">MOD(WEEKDAY(A20,2)-1,7)</f>
        <v>3</v>
      </c>
      <c r="M20" s="17" t="n">
        <f aca="false">MONTH(A20)</f>
        <v>2</v>
      </c>
      <c r="N20" s="17" t="n">
        <f aca="false">SUMIFS(J$3:J20,$B$3:$B20,B20)</f>
        <v>389</v>
      </c>
    </row>
    <row r="21" customFormat="false" ht="15" hidden="false" customHeight="true" outlineLevel="0" collapsed="false">
      <c r="A21" s="8" t="s">
        <v>65</v>
      </c>
      <c r="B21" s="8" t="s">
        <v>47</v>
      </c>
      <c r="C21" s="10" t="n">
        <v>3</v>
      </c>
      <c r="D21" s="11" t="n">
        <v>0</v>
      </c>
      <c r="E21" s="11" t="n">
        <v>30</v>
      </c>
      <c r="F21" s="12" t="n">
        <v>0</v>
      </c>
      <c r="G21" s="12" t="n">
        <v>0</v>
      </c>
      <c r="H21" s="12" t="n">
        <v>0</v>
      </c>
      <c r="I21" s="12" t="n">
        <v>0</v>
      </c>
      <c r="J21" s="13" t="n">
        <f aca="false">D21+E21</f>
        <v>30</v>
      </c>
      <c r="K21" s="13" t="n">
        <f aca="false">H21+I21</f>
        <v>0</v>
      </c>
      <c r="L21" s="13" t="n">
        <f aca="false">MOD(WEEKDAY(A21,2)-1,7)</f>
        <v>5</v>
      </c>
      <c r="M21" s="13" t="n">
        <f aca="false">MONTH(A21)</f>
        <v>2</v>
      </c>
      <c r="N21" s="13" t="n">
        <f aca="false">SUMIFS(J$3:J21,$B$3:$B21,B21)</f>
        <v>419</v>
      </c>
    </row>
    <row r="22" customFormat="false" ht="15" hidden="false" customHeight="true" outlineLevel="0" collapsed="false">
      <c r="A22" s="6" t="s">
        <v>66</v>
      </c>
      <c r="B22" s="6" t="s">
        <v>47</v>
      </c>
      <c r="C22" s="14" t="n">
        <v>3</v>
      </c>
      <c r="D22" s="15" t="n">
        <v>4</v>
      </c>
      <c r="E22" s="15" t="n">
        <v>0</v>
      </c>
      <c r="F22" s="16" t="n">
        <v>0</v>
      </c>
      <c r="G22" s="16" t="n">
        <v>2</v>
      </c>
      <c r="H22" s="16" t="n">
        <v>0</v>
      </c>
      <c r="I22" s="16" t="n">
        <v>0</v>
      </c>
      <c r="J22" s="17" t="n">
        <f aca="false">D22+E22</f>
        <v>4</v>
      </c>
      <c r="K22" s="17" t="n">
        <f aca="false">H22+I22</f>
        <v>0</v>
      </c>
      <c r="L22" s="17" t="n">
        <f aca="false">MOD(WEEKDAY(A22,2)-1,7)</f>
        <v>1</v>
      </c>
      <c r="M22" s="17" t="n">
        <f aca="false">MONTH(A22)</f>
        <v>2</v>
      </c>
      <c r="N22" s="17" t="n">
        <f aca="false">SUMIFS(J$3:J22,$B$3:$B22,B22)</f>
        <v>423</v>
      </c>
    </row>
    <row r="23" customFormat="false" ht="15" hidden="false" customHeight="true" outlineLevel="0" collapsed="false">
      <c r="A23" s="8" t="s">
        <v>67</v>
      </c>
      <c r="B23" s="8" t="s">
        <v>47</v>
      </c>
      <c r="C23" s="10" t="n">
        <v>3</v>
      </c>
      <c r="D23" s="11" t="n">
        <v>0</v>
      </c>
      <c r="E23" s="11" t="n">
        <v>12</v>
      </c>
      <c r="F23" s="12" t="n">
        <v>12</v>
      </c>
      <c r="G23" s="12" t="n">
        <v>0</v>
      </c>
      <c r="H23" s="12" t="n">
        <v>0</v>
      </c>
      <c r="I23" s="12" t="n">
        <v>23</v>
      </c>
      <c r="J23" s="13" t="n">
        <f aca="false">D23+E23</f>
        <v>12</v>
      </c>
      <c r="K23" s="13" t="n">
        <f aca="false">H23+I23</f>
        <v>23</v>
      </c>
      <c r="L23" s="13" t="n">
        <f aca="false">MOD(WEEKDAY(A23,2)-1,7)</f>
        <v>2</v>
      </c>
      <c r="M23" s="13" t="n">
        <f aca="false">MONTH(A23)</f>
        <v>2</v>
      </c>
      <c r="N23" s="13" t="n">
        <f aca="false">SUMIFS(J$3:J23,$B$3:$B23,B23)</f>
        <v>435</v>
      </c>
    </row>
    <row r="24" customFormat="false" ht="15" hidden="false" customHeight="true" outlineLevel="0" collapsed="false">
      <c r="A24" s="6" t="s">
        <v>68</v>
      </c>
      <c r="B24" s="6" t="s">
        <v>47</v>
      </c>
      <c r="C24" s="14" t="n">
        <v>3</v>
      </c>
      <c r="D24" s="15" t="n">
        <v>0</v>
      </c>
      <c r="E24" s="15" t="n">
        <v>0</v>
      </c>
      <c r="F24" s="16" t="n">
        <v>0</v>
      </c>
      <c r="G24" s="16" t="n">
        <v>0</v>
      </c>
      <c r="H24" s="16" t="n">
        <v>0</v>
      </c>
      <c r="I24" s="16" t="n">
        <v>16</v>
      </c>
      <c r="J24" s="17" t="n">
        <f aca="false">D24+E24</f>
        <v>0</v>
      </c>
      <c r="K24" s="17" t="n">
        <f aca="false">H24+I24</f>
        <v>16</v>
      </c>
      <c r="L24" s="17" t="n">
        <f aca="false">MOD(WEEKDAY(A24,2)-1,7)</f>
        <v>3</v>
      </c>
      <c r="M24" s="17" t="n">
        <f aca="false">MONTH(A24)</f>
        <v>2</v>
      </c>
      <c r="N24" s="17" t="n">
        <f aca="false">SUMIFS(J$3:J24,$B$3:$B24,B24)</f>
        <v>435</v>
      </c>
    </row>
    <row r="25" customFormat="false" ht="15" hidden="false" customHeight="true" outlineLevel="0" collapsed="false">
      <c r="A25" s="8" t="s">
        <v>69</v>
      </c>
      <c r="B25" s="8" t="s">
        <v>47</v>
      </c>
      <c r="C25" s="10" t="n">
        <v>3</v>
      </c>
      <c r="D25" s="11" t="n">
        <v>0</v>
      </c>
      <c r="E25" s="11" t="n">
        <v>0</v>
      </c>
      <c r="F25" s="12" t="n">
        <v>0</v>
      </c>
      <c r="G25" s="12" t="n">
        <v>1</v>
      </c>
      <c r="H25" s="12" t="n">
        <v>0</v>
      </c>
      <c r="I25" s="12" t="n">
        <v>13</v>
      </c>
      <c r="J25" s="13" t="n">
        <f aca="false">D25+E25</f>
        <v>0</v>
      </c>
      <c r="K25" s="13" t="n">
        <f aca="false">H25+I25</f>
        <v>13</v>
      </c>
      <c r="L25" s="13" t="n">
        <f aca="false">MOD(WEEKDAY(A25,2)-1,7)</f>
        <v>4</v>
      </c>
      <c r="M25" s="13" t="n">
        <f aca="false">MONTH(A25)</f>
        <v>2</v>
      </c>
      <c r="N25" s="13" t="n">
        <f aca="false">SUMIFS(J$3:J25,$B$3:$B25,B25)</f>
        <v>435</v>
      </c>
    </row>
    <row r="26" customFormat="false" ht="15" hidden="false" customHeight="true" outlineLevel="0" collapsed="false">
      <c r="A26" s="6" t="s">
        <v>70</v>
      </c>
      <c r="B26" s="6" t="s">
        <v>47</v>
      </c>
      <c r="C26" s="14" t="n">
        <v>3</v>
      </c>
      <c r="D26" s="15" t="n">
        <v>1</v>
      </c>
      <c r="E26" s="15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7" t="n">
        <f aca="false">D26+E26</f>
        <v>1</v>
      </c>
      <c r="K26" s="17" t="n">
        <f aca="false">H26+I26</f>
        <v>0</v>
      </c>
      <c r="L26" s="17" t="n">
        <f aca="false">MOD(WEEKDAY(A26,2)-1,7)</f>
        <v>0</v>
      </c>
      <c r="M26" s="17" t="n">
        <f aca="false">MONTH(A26)</f>
        <v>2</v>
      </c>
      <c r="N26" s="17" t="n">
        <f aca="false">SUMIFS(J$3:J26,$B$3:$B26,B26)</f>
        <v>436</v>
      </c>
    </row>
    <row r="27" customFormat="false" ht="15" hidden="false" customHeight="true" outlineLevel="0" collapsed="false">
      <c r="A27" s="8" t="s">
        <v>71</v>
      </c>
      <c r="B27" s="8" t="s">
        <v>47</v>
      </c>
      <c r="C27" s="10" t="n">
        <v>3</v>
      </c>
      <c r="D27" s="11" t="n">
        <v>1</v>
      </c>
      <c r="E27" s="11" t="n">
        <v>0</v>
      </c>
      <c r="F27" s="12" t="n">
        <v>0</v>
      </c>
      <c r="G27" s="12" t="n">
        <v>1</v>
      </c>
      <c r="H27" s="12" t="n">
        <v>0</v>
      </c>
      <c r="I27" s="12" t="n">
        <v>0</v>
      </c>
      <c r="J27" s="13" t="n">
        <f aca="false">D27+E27</f>
        <v>1</v>
      </c>
      <c r="K27" s="13" t="n">
        <f aca="false">H27+I27</f>
        <v>0</v>
      </c>
      <c r="L27" s="13" t="n">
        <f aca="false">MOD(WEEKDAY(A27,2)-1,7)</f>
        <v>1</v>
      </c>
      <c r="M27" s="13" t="n">
        <f aca="false">MONTH(A27)</f>
        <v>2</v>
      </c>
      <c r="N27" s="13" t="n">
        <f aca="false">SUMIFS(J$3:J27,$B$3:$B27,B27)</f>
        <v>437</v>
      </c>
    </row>
    <row r="28" customFormat="false" ht="15" hidden="false" customHeight="true" outlineLevel="0" collapsed="false">
      <c r="A28" s="6" t="s">
        <v>72</v>
      </c>
      <c r="B28" s="6" t="s">
        <v>47</v>
      </c>
      <c r="C28" s="14" t="n">
        <v>3</v>
      </c>
      <c r="D28" s="15" t="n">
        <v>0</v>
      </c>
      <c r="E28" s="15" t="n">
        <v>0</v>
      </c>
      <c r="F28" s="16" t="n">
        <v>0</v>
      </c>
      <c r="G28" s="16" t="n">
        <v>0</v>
      </c>
      <c r="H28" s="16" t="n">
        <v>0</v>
      </c>
      <c r="I28" s="16" t="n">
        <v>14</v>
      </c>
      <c r="J28" s="17" t="n">
        <f aca="false">D28+E28</f>
        <v>0</v>
      </c>
      <c r="K28" s="17" t="n">
        <f aca="false">H28+I28</f>
        <v>14</v>
      </c>
      <c r="L28" s="17" t="n">
        <f aca="false">MOD(WEEKDAY(A28,2)-1,7)</f>
        <v>2</v>
      </c>
      <c r="M28" s="17" t="n">
        <f aca="false">MONTH(A28)</f>
        <v>2</v>
      </c>
      <c r="N28" s="17" t="n">
        <f aca="false">SUMIFS(J$3:J28,$B$3:$B28,B28)</f>
        <v>437</v>
      </c>
    </row>
    <row r="29" customFormat="false" ht="15" hidden="false" customHeight="true" outlineLevel="0" collapsed="false">
      <c r="A29" s="8" t="s">
        <v>73</v>
      </c>
      <c r="B29" s="8" t="s">
        <v>47</v>
      </c>
      <c r="C29" s="10" t="n">
        <v>3</v>
      </c>
      <c r="D29" s="11" t="n">
        <v>0</v>
      </c>
      <c r="E29" s="11" t="n">
        <v>0</v>
      </c>
      <c r="F29" s="12" t="n">
        <v>6</v>
      </c>
      <c r="G29" s="12" t="n">
        <v>0</v>
      </c>
      <c r="H29" s="12" t="n">
        <v>0</v>
      </c>
      <c r="I29" s="12" t="n">
        <v>4</v>
      </c>
      <c r="J29" s="13" t="n">
        <f aca="false">D29+E29</f>
        <v>0</v>
      </c>
      <c r="K29" s="13" t="n">
        <f aca="false">H29+I29</f>
        <v>4</v>
      </c>
      <c r="L29" s="13" t="n">
        <f aca="false">MOD(WEEKDAY(A29,2)-1,7)</f>
        <v>3</v>
      </c>
      <c r="M29" s="13" t="n">
        <f aca="false">MONTH(A29)</f>
        <v>2</v>
      </c>
      <c r="N29" s="13" t="n">
        <f aca="false">SUMIFS(J$3:J29,$B$3:$B29,B29)</f>
        <v>437</v>
      </c>
    </row>
    <row r="30" customFormat="false" ht="15" hidden="false" customHeight="true" outlineLevel="0" collapsed="false">
      <c r="A30" s="6" t="s">
        <v>74</v>
      </c>
      <c r="B30" s="6" t="s">
        <v>47</v>
      </c>
      <c r="C30" s="14" t="n">
        <v>3</v>
      </c>
      <c r="D30" s="15" t="n">
        <v>0</v>
      </c>
      <c r="E30" s="15" t="n">
        <v>0</v>
      </c>
      <c r="F30" s="16" t="n">
        <v>30</v>
      </c>
      <c r="G30" s="16" t="n">
        <v>0</v>
      </c>
      <c r="H30" s="16" t="n">
        <v>0</v>
      </c>
      <c r="I30" s="16" t="n">
        <v>9</v>
      </c>
      <c r="J30" s="17" t="n">
        <f aca="false">D30+E30</f>
        <v>0</v>
      </c>
      <c r="K30" s="17" t="n">
        <f aca="false">H30+I30</f>
        <v>9</v>
      </c>
      <c r="L30" s="17" t="n">
        <f aca="false">MOD(WEEKDAY(A30,2)-1,7)</f>
        <v>5</v>
      </c>
      <c r="M30" s="17" t="n">
        <f aca="false">MONTH(A30)</f>
        <v>2</v>
      </c>
      <c r="N30" s="17" t="n">
        <f aca="false">SUMIFS(J$3:J30,$B$3:$B30,B30)</f>
        <v>437</v>
      </c>
    </row>
    <row r="31" customFormat="false" ht="15" hidden="false" customHeight="true" outlineLevel="0" collapsed="false">
      <c r="A31" s="8" t="s">
        <v>75</v>
      </c>
      <c r="B31" s="8" t="s">
        <v>47</v>
      </c>
      <c r="C31" s="10" t="n">
        <v>3</v>
      </c>
      <c r="D31" s="11" t="n">
        <v>8</v>
      </c>
      <c r="E31" s="11" t="n">
        <v>30</v>
      </c>
      <c r="F31" s="12" t="n">
        <v>0</v>
      </c>
      <c r="G31" s="12" t="n">
        <v>0</v>
      </c>
      <c r="H31" s="12" t="n">
        <v>4</v>
      </c>
      <c r="I31" s="12" t="n">
        <v>0</v>
      </c>
      <c r="J31" s="13" t="n">
        <f aca="false">D31+E31</f>
        <v>38</v>
      </c>
      <c r="K31" s="13" t="n">
        <f aca="false">H31+I31</f>
        <v>4</v>
      </c>
      <c r="L31" s="13" t="n">
        <f aca="false">MOD(WEEKDAY(A31,2)-1,7)</f>
        <v>0</v>
      </c>
      <c r="M31" s="13" t="n">
        <f aca="false">MONTH(A31)</f>
        <v>2</v>
      </c>
      <c r="N31" s="13" t="n">
        <f aca="false">SUMIFS(J$3:J31,$B$3:$B31,B31)</f>
        <v>475</v>
      </c>
    </row>
    <row r="32" customFormat="false" ht="15" hidden="false" customHeight="true" outlineLevel="0" collapsed="false">
      <c r="A32" s="6" t="s">
        <v>76</v>
      </c>
      <c r="B32" s="6" t="s">
        <v>47</v>
      </c>
      <c r="C32" s="14" t="n">
        <v>3</v>
      </c>
      <c r="D32" s="15" t="n">
        <v>3</v>
      </c>
      <c r="E32" s="15" t="n">
        <v>30</v>
      </c>
      <c r="F32" s="16" t="n">
        <v>0</v>
      </c>
      <c r="G32" s="16" t="n">
        <v>0</v>
      </c>
      <c r="H32" s="16" t="n">
        <v>0</v>
      </c>
      <c r="I32" s="16" t="n">
        <v>7</v>
      </c>
      <c r="J32" s="17" t="n">
        <f aca="false">D32+E32</f>
        <v>33</v>
      </c>
      <c r="K32" s="17" t="n">
        <f aca="false">H32+I32</f>
        <v>7</v>
      </c>
      <c r="L32" s="17" t="n">
        <f aca="false">MOD(WEEKDAY(A32,2)-1,7)</f>
        <v>1</v>
      </c>
      <c r="M32" s="17" t="n">
        <f aca="false">MONTH(A32)</f>
        <v>2</v>
      </c>
      <c r="N32" s="17" t="n">
        <f aca="false">SUMIFS(J$3:J32,$B$3:$B32,B32)</f>
        <v>508</v>
      </c>
    </row>
    <row r="33" customFormat="false" ht="15" hidden="false" customHeight="true" outlineLevel="0" collapsed="false">
      <c r="A33" s="8" t="s">
        <v>77</v>
      </c>
      <c r="B33" s="8" t="s">
        <v>47</v>
      </c>
      <c r="C33" s="10" t="n">
        <v>3</v>
      </c>
      <c r="D33" s="11" t="n">
        <v>3</v>
      </c>
      <c r="E33" s="11" t="n">
        <v>35</v>
      </c>
      <c r="F33" s="12" t="n">
        <v>0</v>
      </c>
      <c r="G33" s="12" t="n">
        <v>0</v>
      </c>
      <c r="H33" s="12" t="n">
        <v>0</v>
      </c>
      <c r="I33" s="12" t="n">
        <v>6</v>
      </c>
      <c r="J33" s="13" t="n">
        <f aca="false">D33+E33</f>
        <v>38</v>
      </c>
      <c r="K33" s="13" t="n">
        <f aca="false">H33+I33</f>
        <v>6</v>
      </c>
      <c r="L33" s="13" t="n">
        <f aca="false">MOD(WEEKDAY(A33,2)-1,7)</f>
        <v>2</v>
      </c>
      <c r="M33" s="13" t="n">
        <f aca="false">MONTH(A33)</f>
        <v>2</v>
      </c>
      <c r="N33" s="13" t="n">
        <f aca="false">SUMIFS(J$3:J33,$B$3:$B33,B33)</f>
        <v>546</v>
      </c>
    </row>
    <row r="34" customFormat="false" ht="15" hidden="false" customHeight="true" outlineLevel="0" collapsed="false">
      <c r="A34" s="6" t="s">
        <v>78</v>
      </c>
      <c r="B34" s="6" t="s">
        <v>47</v>
      </c>
      <c r="C34" s="14" t="n">
        <v>3</v>
      </c>
      <c r="D34" s="15" t="n">
        <v>6</v>
      </c>
      <c r="E34" s="15" t="n">
        <v>0</v>
      </c>
      <c r="F34" s="16" t="n">
        <v>0</v>
      </c>
      <c r="G34" s="16" t="n">
        <v>0</v>
      </c>
      <c r="H34" s="16" t="n">
        <v>0</v>
      </c>
      <c r="I34" s="16" t="n">
        <v>1</v>
      </c>
      <c r="J34" s="17" t="n">
        <f aca="false">D34+E34</f>
        <v>6</v>
      </c>
      <c r="K34" s="17" t="n">
        <f aca="false">H34+I34</f>
        <v>1</v>
      </c>
      <c r="L34" s="17" t="n">
        <f aca="false">MOD(WEEKDAY(A34,2)-1,7)</f>
        <v>4</v>
      </c>
      <c r="M34" s="17" t="n">
        <f aca="false">MONTH(A34)</f>
        <v>2</v>
      </c>
      <c r="N34" s="17" t="n">
        <f aca="false">SUMIFS(J$3:J34,$B$3:$B34,B34)</f>
        <v>552</v>
      </c>
    </row>
    <row r="35" customFormat="false" ht="15" hidden="false" customHeight="true" outlineLevel="0" collapsed="false">
      <c r="A35" s="8" t="s">
        <v>79</v>
      </c>
      <c r="B35" s="8" t="s">
        <v>47</v>
      </c>
      <c r="C35" s="10" t="n">
        <v>3</v>
      </c>
      <c r="D35" s="11" t="n">
        <v>2</v>
      </c>
      <c r="E35" s="11" t="n">
        <v>0</v>
      </c>
      <c r="F35" s="12" t="n">
        <v>0</v>
      </c>
      <c r="G35" s="12" t="n">
        <v>2</v>
      </c>
      <c r="H35" s="12" t="n">
        <v>0</v>
      </c>
      <c r="I35" s="12" t="n">
        <v>0</v>
      </c>
      <c r="J35" s="13" t="n">
        <f aca="false">D35+E35</f>
        <v>2</v>
      </c>
      <c r="K35" s="13" t="n">
        <f aca="false">H35+I35</f>
        <v>0</v>
      </c>
      <c r="L35" s="13" t="n">
        <f aca="false">MOD(WEEKDAY(A35,2)-1,7)</f>
        <v>5</v>
      </c>
      <c r="M35" s="13" t="n">
        <f aca="false">MONTH(A35)</f>
        <v>2</v>
      </c>
      <c r="N35" s="13" t="n">
        <f aca="false">SUMIFS(J$3:J35,$B$3:$B35,B35)</f>
        <v>554</v>
      </c>
    </row>
    <row r="36" customFormat="false" ht="15" hidden="false" customHeight="true" outlineLevel="0" collapsed="false">
      <c r="A36" s="6" t="s">
        <v>80</v>
      </c>
      <c r="B36" s="6" t="s">
        <v>47</v>
      </c>
      <c r="C36" s="14" t="n">
        <v>3</v>
      </c>
      <c r="D36" s="15" t="n">
        <v>3</v>
      </c>
      <c r="E36" s="15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7" t="n">
        <f aca="false">D36+E36</f>
        <v>3</v>
      </c>
      <c r="K36" s="17" t="n">
        <f aca="false">H36+I36</f>
        <v>0</v>
      </c>
      <c r="L36" s="17" t="n">
        <f aca="false">MOD(WEEKDAY(A36,2)-1,7)</f>
        <v>0</v>
      </c>
      <c r="M36" s="17" t="n">
        <f aca="false">MONTH(A36)</f>
        <v>3</v>
      </c>
      <c r="N36" s="17" t="n">
        <f aca="false">SUMIFS(J$3:J36,$B$3:$B36,B36)</f>
        <v>557</v>
      </c>
    </row>
    <row r="37" customFormat="false" ht="15" hidden="false" customHeight="true" outlineLevel="0" collapsed="false">
      <c r="A37" s="8" t="s">
        <v>80</v>
      </c>
      <c r="B37" s="8" t="s">
        <v>47</v>
      </c>
      <c r="C37" s="10" t="n">
        <v>3</v>
      </c>
      <c r="D37" s="11" t="n">
        <v>2</v>
      </c>
      <c r="E37" s="11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3" t="n">
        <f aca="false">D37+E37</f>
        <v>2</v>
      </c>
      <c r="K37" s="13" t="n">
        <f aca="false">H37+I37</f>
        <v>0</v>
      </c>
      <c r="L37" s="13" t="n">
        <f aca="false">MOD(WEEKDAY(A37,2)-1,7)</f>
        <v>0</v>
      </c>
      <c r="M37" s="13" t="n">
        <f aca="false">MONTH(A37)</f>
        <v>3</v>
      </c>
      <c r="N37" s="13" t="n">
        <f aca="false">SUMIFS(J$3:J37,$B$3:$B37,B37)</f>
        <v>559</v>
      </c>
    </row>
    <row r="38" customFormat="false" ht="15" hidden="false" customHeight="true" outlineLevel="0" collapsed="false">
      <c r="A38" s="6" t="s">
        <v>80</v>
      </c>
      <c r="B38" s="6" t="s">
        <v>47</v>
      </c>
      <c r="C38" s="14" t="n">
        <v>3</v>
      </c>
      <c r="D38" s="15" t="n">
        <v>0</v>
      </c>
      <c r="E38" s="15" t="n">
        <v>35</v>
      </c>
      <c r="F38" s="16" t="n">
        <v>0</v>
      </c>
      <c r="G38" s="16" t="n">
        <v>0</v>
      </c>
      <c r="H38" s="16" t="n">
        <v>0</v>
      </c>
      <c r="I38" s="16" t="n">
        <v>0</v>
      </c>
      <c r="J38" s="17" t="n">
        <f aca="false">D38+E38</f>
        <v>35</v>
      </c>
      <c r="K38" s="17" t="n">
        <f aca="false">H38+I38</f>
        <v>0</v>
      </c>
      <c r="L38" s="17" t="n">
        <f aca="false">MOD(WEEKDAY(A38,2)-1,7)</f>
        <v>0</v>
      </c>
      <c r="M38" s="17" t="n">
        <f aca="false">MONTH(A38)</f>
        <v>3</v>
      </c>
      <c r="N38" s="17" t="n">
        <f aca="false">SUMIFS(J$3:J38,$B$3:$B38,B38)</f>
        <v>594</v>
      </c>
    </row>
    <row r="39" customFormat="false" ht="15" hidden="false" customHeight="true" outlineLevel="0" collapsed="false">
      <c r="A39" s="8" t="s">
        <v>80</v>
      </c>
      <c r="B39" s="8" t="s">
        <v>47</v>
      </c>
      <c r="C39" s="10" t="n">
        <v>3</v>
      </c>
      <c r="D39" s="11" t="n">
        <v>1</v>
      </c>
      <c r="E39" s="11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3" t="n">
        <f aca="false">D39+E39</f>
        <v>1</v>
      </c>
      <c r="K39" s="13" t="n">
        <f aca="false">H39+I39</f>
        <v>0</v>
      </c>
      <c r="L39" s="13" t="n">
        <f aca="false">MOD(WEEKDAY(A39,2)-1,7)</f>
        <v>0</v>
      </c>
      <c r="M39" s="13" t="n">
        <f aca="false">MONTH(A39)</f>
        <v>3</v>
      </c>
      <c r="N39" s="13" t="n">
        <f aca="false">SUMIFS(J$3:J39,$B$3:$B39,B39)</f>
        <v>595</v>
      </c>
    </row>
    <row r="40" customFormat="false" ht="15" hidden="false" customHeight="true" outlineLevel="0" collapsed="false">
      <c r="A40" s="6" t="s">
        <v>80</v>
      </c>
      <c r="B40" s="6" t="s">
        <v>47</v>
      </c>
      <c r="C40" s="14" t="n">
        <v>3</v>
      </c>
      <c r="D40" s="15" t="n">
        <v>0</v>
      </c>
      <c r="E40" s="15" t="n">
        <v>0</v>
      </c>
      <c r="F40" s="16" t="n">
        <v>0</v>
      </c>
      <c r="G40" s="16" t="n">
        <v>0</v>
      </c>
      <c r="H40" s="16" t="n">
        <v>0</v>
      </c>
      <c r="I40" s="16" t="n">
        <v>2</v>
      </c>
      <c r="J40" s="17" t="n">
        <f aca="false">D40+E40</f>
        <v>0</v>
      </c>
      <c r="K40" s="17" t="n">
        <f aca="false">H40+I40</f>
        <v>2</v>
      </c>
      <c r="L40" s="17" t="n">
        <f aca="false">MOD(WEEKDAY(A40,2)-1,7)</f>
        <v>0</v>
      </c>
      <c r="M40" s="17" t="n">
        <f aca="false">MONTH(A40)</f>
        <v>3</v>
      </c>
      <c r="N40" s="17" t="n">
        <f aca="false">SUMIFS(J$3:J40,$B$3:$B40,B40)</f>
        <v>595</v>
      </c>
    </row>
    <row r="41" customFormat="false" ht="15" hidden="false" customHeight="true" outlineLevel="0" collapsed="false">
      <c r="A41" s="8" t="s">
        <v>81</v>
      </c>
      <c r="B41" s="8" t="s">
        <v>47</v>
      </c>
      <c r="C41" s="10" t="n">
        <v>3</v>
      </c>
      <c r="D41" s="11" t="n">
        <v>0</v>
      </c>
      <c r="E41" s="11" t="n">
        <v>35</v>
      </c>
      <c r="F41" s="12" t="n">
        <v>0</v>
      </c>
      <c r="G41" s="12" t="n">
        <v>0</v>
      </c>
      <c r="H41" s="12" t="n">
        <v>0</v>
      </c>
      <c r="I41" s="12" t="n">
        <v>0</v>
      </c>
      <c r="J41" s="13" t="n">
        <f aca="false">D41+E41</f>
        <v>35</v>
      </c>
      <c r="K41" s="13" t="n">
        <f aca="false">H41+I41</f>
        <v>0</v>
      </c>
      <c r="L41" s="13" t="n">
        <f aca="false">MOD(WEEKDAY(A41,2)-1,7)</f>
        <v>1</v>
      </c>
      <c r="M41" s="13" t="n">
        <f aca="false">MONTH(A41)</f>
        <v>3</v>
      </c>
      <c r="N41" s="13" t="n">
        <f aca="false">SUMIFS(J$3:J41,$B$3:$B41,B41)</f>
        <v>630</v>
      </c>
    </row>
    <row r="42" customFormat="false" ht="15" hidden="false" customHeight="true" outlineLevel="0" collapsed="false">
      <c r="A42" s="6" t="s">
        <v>81</v>
      </c>
      <c r="B42" s="6" t="s">
        <v>47</v>
      </c>
      <c r="C42" s="14" t="n">
        <v>3</v>
      </c>
      <c r="D42" s="15" t="n">
        <v>7</v>
      </c>
      <c r="E42" s="15" t="n">
        <v>0</v>
      </c>
      <c r="F42" s="16" t="n">
        <v>0</v>
      </c>
      <c r="G42" s="16" t="n">
        <v>0</v>
      </c>
      <c r="H42" s="16" t="n">
        <v>0</v>
      </c>
      <c r="I42" s="16" t="n">
        <v>0</v>
      </c>
      <c r="J42" s="17" t="n">
        <f aca="false">D42+E42</f>
        <v>7</v>
      </c>
      <c r="K42" s="17" t="n">
        <f aca="false">H42+I42</f>
        <v>0</v>
      </c>
      <c r="L42" s="17" t="n">
        <f aca="false">MOD(WEEKDAY(A42,2)-1,7)</f>
        <v>1</v>
      </c>
      <c r="M42" s="17" t="n">
        <f aca="false">MONTH(A42)</f>
        <v>3</v>
      </c>
      <c r="N42" s="17" t="n">
        <f aca="false">SUMIFS(J$3:J42,$B$3:$B42,B42)</f>
        <v>637</v>
      </c>
    </row>
    <row r="43" customFormat="false" ht="15" hidden="false" customHeight="true" outlineLevel="0" collapsed="false">
      <c r="A43" s="8" t="s">
        <v>81</v>
      </c>
      <c r="B43" s="8" t="s">
        <v>47</v>
      </c>
      <c r="C43" s="10" t="n">
        <v>3</v>
      </c>
      <c r="D43" s="11" t="n">
        <v>2</v>
      </c>
      <c r="E43" s="11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3" t="n">
        <f aca="false">D43+E43</f>
        <v>2</v>
      </c>
      <c r="K43" s="13" t="n">
        <f aca="false">H43+I43</f>
        <v>0</v>
      </c>
      <c r="L43" s="13" t="n">
        <f aca="false">MOD(WEEKDAY(A43,2)-1,7)</f>
        <v>1</v>
      </c>
      <c r="M43" s="13" t="n">
        <f aca="false">MONTH(A43)</f>
        <v>3</v>
      </c>
      <c r="N43" s="13" t="n">
        <f aca="false">SUMIFS(J$3:J43,$B$3:$B43,B43)</f>
        <v>639</v>
      </c>
    </row>
    <row r="44" customFormat="false" ht="15" hidden="false" customHeight="true" outlineLevel="0" collapsed="false">
      <c r="A44" s="6" t="s">
        <v>82</v>
      </c>
      <c r="B44" s="6" t="s">
        <v>47</v>
      </c>
      <c r="C44" s="14" t="n">
        <v>3</v>
      </c>
      <c r="D44" s="15" t="n">
        <v>0</v>
      </c>
      <c r="E44" s="15" t="n">
        <v>50</v>
      </c>
      <c r="F44" s="16" t="n">
        <v>0</v>
      </c>
      <c r="G44" s="16" t="n">
        <v>0</v>
      </c>
      <c r="H44" s="16" t="n">
        <v>0</v>
      </c>
      <c r="I44" s="16" t="n">
        <v>0</v>
      </c>
      <c r="J44" s="17" t="n">
        <f aca="false">D44+E44</f>
        <v>50</v>
      </c>
      <c r="K44" s="17" t="n">
        <f aca="false">H44+I44</f>
        <v>0</v>
      </c>
      <c r="L44" s="17" t="n">
        <f aca="false">MOD(WEEKDAY(A44,2)-1,7)</f>
        <v>2</v>
      </c>
      <c r="M44" s="17" t="n">
        <f aca="false">MONTH(A44)</f>
        <v>3</v>
      </c>
      <c r="N44" s="17" t="n">
        <f aca="false">SUMIFS(J$3:J44,$B$3:$B44,B44)</f>
        <v>689</v>
      </c>
    </row>
    <row r="45" customFormat="false" ht="15" hidden="false" customHeight="true" outlineLevel="0" collapsed="false">
      <c r="A45" s="8" t="s">
        <v>82</v>
      </c>
      <c r="B45" s="8" t="s">
        <v>47</v>
      </c>
      <c r="C45" s="10" t="n">
        <v>3</v>
      </c>
      <c r="D45" s="11" t="n">
        <v>3</v>
      </c>
      <c r="E45" s="11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3" t="n">
        <f aca="false">D45+E45</f>
        <v>3</v>
      </c>
      <c r="K45" s="13" t="n">
        <f aca="false">H45+I45</f>
        <v>0</v>
      </c>
      <c r="L45" s="13" t="n">
        <f aca="false">MOD(WEEKDAY(A45,2)-1,7)</f>
        <v>2</v>
      </c>
      <c r="M45" s="13" t="n">
        <f aca="false">MONTH(A45)</f>
        <v>3</v>
      </c>
      <c r="N45" s="13" t="n">
        <f aca="false">SUMIFS(J$3:J45,$B$3:$B45,B45)</f>
        <v>692</v>
      </c>
    </row>
    <row r="46" customFormat="false" ht="15" hidden="false" customHeight="true" outlineLevel="0" collapsed="false">
      <c r="A46" s="6" t="s">
        <v>82</v>
      </c>
      <c r="B46" s="6" t="s">
        <v>47</v>
      </c>
      <c r="C46" s="14" t="n">
        <v>3</v>
      </c>
      <c r="D46" s="15" t="n">
        <v>3</v>
      </c>
      <c r="E46" s="15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7" t="n">
        <f aca="false">D46+E46</f>
        <v>3</v>
      </c>
      <c r="K46" s="17" t="n">
        <f aca="false">H46+I46</f>
        <v>0</v>
      </c>
      <c r="L46" s="17" t="n">
        <f aca="false">MOD(WEEKDAY(A46,2)-1,7)</f>
        <v>2</v>
      </c>
      <c r="M46" s="17" t="n">
        <f aca="false">MONTH(A46)</f>
        <v>3</v>
      </c>
      <c r="N46" s="17" t="n">
        <f aca="false">SUMIFS(J$3:J46,$B$3:$B46,B46)</f>
        <v>695</v>
      </c>
    </row>
    <row r="47" customFormat="false" ht="15" hidden="false" customHeight="true" outlineLevel="0" collapsed="false">
      <c r="A47" s="8" t="s">
        <v>82</v>
      </c>
      <c r="B47" s="8" t="s">
        <v>47</v>
      </c>
      <c r="C47" s="10" t="n">
        <v>3</v>
      </c>
      <c r="D47" s="11" t="n">
        <v>2</v>
      </c>
      <c r="E47" s="11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3" t="n">
        <f aca="false">D47+E47</f>
        <v>2</v>
      </c>
      <c r="K47" s="13" t="n">
        <f aca="false">H47+I47</f>
        <v>0</v>
      </c>
      <c r="L47" s="13" t="n">
        <f aca="false">MOD(WEEKDAY(A47,2)-1,7)</f>
        <v>2</v>
      </c>
      <c r="M47" s="13" t="n">
        <f aca="false">MONTH(A47)</f>
        <v>3</v>
      </c>
      <c r="N47" s="13" t="n">
        <f aca="false">SUMIFS(J$3:J47,$B$3:$B47,B47)</f>
        <v>697</v>
      </c>
    </row>
    <row r="48" customFormat="false" ht="15" hidden="false" customHeight="true" outlineLevel="0" collapsed="false">
      <c r="A48" s="6" t="s">
        <v>83</v>
      </c>
      <c r="B48" s="6" t="s">
        <v>47</v>
      </c>
      <c r="C48" s="14" t="n">
        <v>3</v>
      </c>
      <c r="D48" s="15" t="n">
        <v>0</v>
      </c>
      <c r="E48" s="15" t="n">
        <v>40</v>
      </c>
      <c r="F48" s="16" t="n">
        <v>0</v>
      </c>
      <c r="G48" s="16" t="n">
        <v>0</v>
      </c>
      <c r="H48" s="16" t="n">
        <v>0</v>
      </c>
      <c r="I48" s="16" t="n">
        <v>0</v>
      </c>
      <c r="J48" s="17" t="n">
        <f aca="false">D48+E48</f>
        <v>40</v>
      </c>
      <c r="K48" s="17" t="n">
        <f aca="false">H48+I48</f>
        <v>0</v>
      </c>
      <c r="L48" s="17" t="n">
        <f aca="false">MOD(WEEKDAY(A48,2)-1,7)</f>
        <v>3</v>
      </c>
      <c r="M48" s="17" t="n">
        <f aca="false">MONTH(A48)</f>
        <v>3</v>
      </c>
      <c r="N48" s="17" t="n">
        <f aca="false">SUMIFS(J$3:J48,$B$3:$B48,B48)</f>
        <v>737</v>
      </c>
    </row>
    <row r="49" customFormat="false" ht="15" hidden="false" customHeight="true" outlineLevel="0" collapsed="false">
      <c r="A49" s="8" t="s">
        <v>83</v>
      </c>
      <c r="B49" s="8" t="s">
        <v>47</v>
      </c>
      <c r="C49" s="10" t="n">
        <v>3</v>
      </c>
      <c r="D49" s="11" t="n">
        <v>4</v>
      </c>
      <c r="E49" s="11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3" t="n">
        <f aca="false">D49+E49</f>
        <v>4</v>
      </c>
      <c r="K49" s="13" t="n">
        <f aca="false">H49+I49</f>
        <v>0</v>
      </c>
      <c r="L49" s="13" t="n">
        <f aca="false">MOD(WEEKDAY(A49,2)-1,7)</f>
        <v>3</v>
      </c>
      <c r="M49" s="13" t="n">
        <f aca="false">MONTH(A49)</f>
        <v>3</v>
      </c>
      <c r="N49" s="13" t="n">
        <f aca="false">SUMIFS(J$3:J49,$B$3:$B49,B49)</f>
        <v>741</v>
      </c>
    </row>
    <row r="50" customFormat="false" ht="15" hidden="false" customHeight="true" outlineLevel="0" collapsed="false">
      <c r="A50" s="6" t="s">
        <v>83</v>
      </c>
      <c r="B50" s="6" t="s">
        <v>47</v>
      </c>
      <c r="C50" s="14" t="n">
        <v>3</v>
      </c>
      <c r="D50" s="15" t="n">
        <v>2</v>
      </c>
      <c r="E50" s="15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7" t="n">
        <f aca="false">D50+E50</f>
        <v>2</v>
      </c>
      <c r="K50" s="17" t="n">
        <f aca="false">H50+I50</f>
        <v>0</v>
      </c>
      <c r="L50" s="17" t="n">
        <f aca="false">MOD(WEEKDAY(A50,2)-1,7)</f>
        <v>3</v>
      </c>
      <c r="M50" s="17" t="n">
        <f aca="false">MONTH(A50)</f>
        <v>3</v>
      </c>
      <c r="N50" s="17" t="n">
        <f aca="false">SUMIFS(J$3:J50,$B$3:$B50,B50)</f>
        <v>743</v>
      </c>
    </row>
    <row r="51" customFormat="false" ht="15" hidden="false" customHeight="true" outlineLevel="0" collapsed="false">
      <c r="A51" s="8" t="s">
        <v>84</v>
      </c>
      <c r="B51" s="8" t="s">
        <v>47</v>
      </c>
      <c r="C51" s="10" t="n">
        <v>3</v>
      </c>
      <c r="D51" s="11" t="n">
        <v>3</v>
      </c>
      <c r="E51" s="11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3" t="n">
        <f aca="false">D51+E51</f>
        <v>3</v>
      </c>
      <c r="K51" s="13" t="n">
        <f aca="false">H51+I51</f>
        <v>0</v>
      </c>
      <c r="L51" s="13" t="n">
        <f aca="false">MOD(WEEKDAY(A51,2)-1,7)</f>
        <v>4</v>
      </c>
      <c r="M51" s="13" t="n">
        <f aca="false">MONTH(A51)</f>
        <v>3</v>
      </c>
      <c r="N51" s="13" t="n">
        <f aca="false">SUMIFS(J$3:J51,$B$3:$B51,B51)</f>
        <v>746</v>
      </c>
    </row>
    <row r="52" customFormat="false" ht="15" hidden="false" customHeight="true" outlineLevel="0" collapsed="false">
      <c r="A52" s="6" t="s">
        <v>84</v>
      </c>
      <c r="B52" s="6" t="s">
        <v>47</v>
      </c>
      <c r="C52" s="14" t="n">
        <v>3</v>
      </c>
      <c r="D52" s="15" t="n">
        <v>7</v>
      </c>
      <c r="E52" s="15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7" t="n">
        <f aca="false">D52+E52</f>
        <v>7</v>
      </c>
      <c r="K52" s="17" t="n">
        <f aca="false">H52+I52</f>
        <v>0</v>
      </c>
      <c r="L52" s="17" t="n">
        <f aca="false">MOD(WEEKDAY(A52,2)-1,7)</f>
        <v>4</v>
      </c>
      <c r="M52" s="17" t="n">
        <f aca="false">MONTH(A52)</f>
        <v>3</v>
      </c>
      <c r="N52" s="17" t="n">
        <f aca="false">SUMIFS(J$3:J52,$B$3:$B52,B52)</f>
        <v>753</v>
      </c>
    </row>
    <row r="53" customFormat="false" ht="15" hidden="false" customHeight="true" outlineLevel="0" collapsed="false">
      <c r="A53" s="8" t="s">
        <v>84</v>
      </c>
      <c r="B53" s="8" t="s">
        <v>47</v>
      </c>
      <c r="C53" s="10" t="n">
        <v>3</v>
      </c>
      <c r="D53" s="11" t="n">
        <v>0</v>
      </c>
      <c r="E53" s="11" t="n">
        <v>15</v>
      </c>
      <c r="F53" s="12" t="n">
        <v>0</v>
      </c>
      <c r="G53" s="12" t="n">
        <v>0</v>
      </c>
      <c r="H53" s="12" t="n">
        <v>0</v>
      </c>
      <c r="I53" s="12" t="n">
        <v>0</v>
      </c>
      <c r="J53" s="13" t="n">
        <f aca="false">D53+E53</f>
        <v>15</v>
      </c>
      <c r="K53" s="13" t="n">
        <f aca="false">H53+I53</f>
        <v>0</v>
      </c>
      <c r="L53" s="13" t="n">
        <f aca="false">MOD(WEEKDAY(A53,2)-1,7)</f>
        <v>4</v>
      </c>
      <c r="M53" s="13" t="n">
        <f aca="false">MONTH(A53)</f>
        <v>3</v>
      </c>
      <c r="N53" s="13" t="n">
        <f aca="false">SUMIFS(J$3:J53,$B$3:$B53,B53)</f>
        <v>768</v>
      </c>
    </row>
    <row r="54" customFormat="false" ht="15" hidden="false" customHeight="true" outlineLevel="0" collapsed="false">
      <c r="A54" s="6" t="s">
        <v>85</v>
      </c>
      <c r="B54" s="6" t="s">
        <v>47</v>
      </c>
      <c r="C54" s="14" t="n">
        <v>3</v>
      </c>
      <c r="D54" s="15" t="n">
        <v>4</v>
      </c>
      <c r="E54" s="15" t="n">
        <v>0</v>
      </c>
      <c r="F54" s="16" t="n">
        <v>0</v>
      </c>
      <c r="G54" s="16" t="n">
        <v>0</v>
      </c>
      <c r="H54" s="16" t="n">
        <v>0</v>
      </c>
      <c r="I54" s="16" t="n">
        <v>0</v>
      </c>
      <c r="J54" s="17" t="n">
        <f aca="false">D54+E54</f>
        <v>4</v>
      </c>
      <c r="K54" s="17" t="n">
        <f aca="false">H54+I54</f>
        <v>0</v>
      </c>
      <c r="L54" s="17" t="n">
        <f aca="false">MOD(WEEKDAY(A54,2)-1,7)</f>
        <v>0</v>
      </c>
      <c r="M54" s="17" t="n">
        <f aca="false">MONTH(A54)</f>
        <v>3</v>
      </c>
      <c r="N54" s="17" t="n">
        <f aca="false">SUMIFS(J$3:J54,$B$3:$B54,B54)</f>
        <v>772</v>
      </c>
    </row>
    <row r="55" customFormat="false" ht="15" hidden="false" customHeight="true" outlineLevel="0" collapsed="false">
      <c r="A55" s="8" t="s">
        <v>86</v>
      </c>
      <c r="B55" s="8" t="s">
        <v>47</v>
      </c>
      <c r="C55" s="10" t="n">
        <v>3</v>
      </c>
      <c r="D55" s="11" t="n">
        <v>0</v>
      </c>
      <c r="E55" s="11" t="n">
        <v>0</v>
      </c>
      <c r="F55" s="12" t="n">
        <v>0</v>
      </c>
      <c r="G55" s="12" t="n">
        <v>0</v>
      </c>
      <c r="H55" s="12" t="n">
        <v>0</v>
      </c>
      <c r="I55" s="12" t="n">
        <v>7</v>
      </c>
      <c r="J55" s="13" t="n">
        <f aca="false">D55+E55</f>
        <v>0</v>
      </c>
      <c r="K55" s="13" t="n">
        <f aca="false">H55+I55</f>
        <v>7</v>
      </c>
      <c r="L55" s="13" t="n">
        <f aca="false">MOD(WEEKDAY(A55,2)-1,7)</f>
        <v>2</v>
      </c>
      <c r="M55" s="13" t="n">
        <f aca="false">MONTH(A55)</f>
        <v>3</v>
      </c>
      <c r="N55" s="13" t="n">
        <f aca="false">SUMIFS(J$3:J55,$B$3:$B55,B55)</f>
        <v>772</v>
      </c>
    </row>
    <row r="56" customFormat="false" ht="15" hidden="false" customHeight="true" outlineLevel="0" collapsed="false">
      <c r="A56" s="6" t="s">
        <v>86</v>
      </c>
      <c r="B56" s="6" t="s">
        <v>47</v>
      </c>
      <c r="C56" s="14" t="n">
        <v>3</v>
      </c>
      <c r="D56" s="15" t="n">
        <v>0</v>
      </c>
      <c r="E56" s="15" t="n">
        <v>0</v>
      </c>
      <c r="F56" s="16" t="n">
        <v>0</v>
      </c>
      <c r="G56" s="16" t="n">
        <v>0</v>
      </c>
      <c r="H56" s="16" t="n">
        <v>0</v>
      </c>
      <c r="I56" s="16" t="n">
        <v>7</v>
      </c>
      <c r="J56" s="17" t="n">
        <f aca="false">D56+E56</f>
        <v>0</v>
      </c>
      <c r="K56" s="17" t="n">
        <f aca="false">H56+I56</f>
        <v>7</v>
      </c>
      <c r="L56" s="17" t="n">
        <f aca="false">MOD(WEEKDAY(A56,2)-1,7)</f>
        <v>2</v>
      </c>
      <c r="M56" s="17" t="n">
        <f aca="false">MONTH(A56)</f>
        <v>3</v>
      </c>
      <c r="N56" s="17" t="n">
        <f aca="false">SUMIFS(J$3:J56,$B$3:$B56,B56)</f>
        <v>772</v>
      </c>
    </row>
    <row r="57" customFormat="false" ht="15" hidden="false" customHeight="true" outlineLevel="0" collapsed="false">
      <c r="A57" s="8" t="s">
        <v>86</v>
      </c>
      <c r="B57" s="8" t="s">
        <v>47</v>
      </c>
      <c r="C57" s="10" t="n">
        <v>3</v>
      </c>
      <c r="D57" s="11" t="n">
        <v>0</v>
      </c>
      <c r="E57" s="11" t="n">
        <v>0</v>
      </c>
      <c r="F57" s="12" t="n">
        <v>0</v>
      </c>
      <c r="G57" s="12" t="n">
        <v>0</v>
      </c>
      <c r="H57" s="12" t="n">
        <v>0</v>
      </c>
      <c r="I57" s="12" t="n">
        <v>7</v>
      </c>
      <c r="J57" s="13" t="n">
        <f aca="false">D57+E57</f>
        <v>0</v>
      </c>
      <c r="K57" s="13" t="n">
        <f aca="false">H57+I57</f>
        <v>7</v>
      </c>
      <c r="L57" s="13" t="n">
        <f aca="false">MOD(WEEKDAY(A57,2)-1,7)</f>
        <v>2</v>
      </c>
      <c r="M57" s="13" t="n">
        <f aca="false">MONTH(A57)</f>
        <v>3</v>
      </c>
      <c r="N57" s="13" t="n">
        <f aca="false">SUMIFS(J$3:J57,$B$3:$B57,B57)</f>
        <v>772</v>
      </c>
    </row>
    <row r="58" customFormat="false" ht="15" hidden="false" customHeight="true" outlineLevel="0" collapsed="false">
      <c r="A58" s="6" t="s">
        <v>87</v>
      </c>
      <c r="B58" s="6" t="s">
        <v>47</v>
      </c>
      <c r="C58" s="14" t="n">
        <v>3</v>
      </c>
      <c r="D58" s="15" t="n">
        <v>0</v>
      </c>
      <c r="E58" s="15" t="n">
        <v>0</v>
      </c>
      <c r="F58" s="16" t="n">
        <v>0</v>
      </c>
      <c r="G58" s="16" t="n">
        <v>0</v>
      </c>
      <c r="H58" s="16" t="n">
        <v>0</v>
      </c>
      <c r="I58" s="16" t="n">
        <v>5</v>
      </c>
      <c r="J58" s="17" t="n">
        <f aca="false">D58+E58</f>
        <v>0</v>
      </c>
      <c r="K58" s="17" t="n">
        <f aca="false">H58+I58</f>
        <v>5</v>
      </c>
      <c r="L58" s="17" t="n">
        <f aca="false">MOD(WEEKDAY(A58,2)-1,7)</f>
        <v>3</v>
      </c>
      <c r="M58" s="17" t="n">
        <f aca="false">MONTH(A58)</f>
        <v>3</v>
      </c>
      <c r="N58" s="17" t="n">
        <f aca="false">SUMIFS(J$3:J58,$B$3:$B58,B58)</f>
        <v>772</v>
      </c>
    </row>
    <row r="59" customFormat="false" ht="15" hidden="false" customHeight="true" outlineLevel="0" collapsed="false">
      <c r="A59" s="8" t="s">
        <v>87</v>
      </c>
      <c r="B59" s="8" t="s">
        <v>47</v>
      </c>
      <c r="C59" s="10" t="n">
        <v>3</v>
      </c>
      <c r="D59" s="11" t="n">
        <v>0</v>
      </c>
      <c r="E59" s="11" t="n">
        <v>0</v>
      </c>
      <c r="F59" s="12" t="n">
        <v>0</v>
      </c>
      <c r="G59" s="12" t="n">
        <v>0</v>
      </c>
      <c r="H59" s="12" t="n">
        <v>0</v>
      </c>
      <c r="I59" s="12" t="n">
        <v>3</v>
      </c>
      <c r="J59" s="13" t="n">
        <f aca="false">D59+E59</f>
        <v>0</v>
      </c>
      <c r="K59" s="13" t="n">
        <f aca="false">H59+I59</f>
        <v>3</v>
      </c>
      <c r="L59" s="13" t="n">
        <f aca="false">MOD(WEEKDAY(A59,2)-1,7)</f>
        <v>3</v>
      </c>
      <c r="M59" s="13" t="n">
        <f aca="false">MONTH(A59)</f>
        <v>3</v>
      </c>
      <c r="N59" s="13" t="n">
        <f aca="false">SUMIFS(J$3:J59,$B$3:$B59,B59)</f>
        <v>772</v>
      </c>
    </row>
    <row r="60" customFormat="false" ht="15" hidden="false" customHeight="true" outlineLevel="0" collapsed="false">
      <c r="A60" s="6" t="s">
        <v>87</v>
      </c>
      <c r="B60" s="6" t="s">
        <v>47</v>
      </c>
      <c r="C60" s="14" t="n">
        <v>3</v>
      </c>
      <c r="D60" s="15" t="n">
        <v>0</v>
      </c>
      <c r="E60" s="15" t="n">
        <v>0</v>
      </c>
      <c r="F60" s="16" t="n">
        <v>0</v>
      </c>
      <c r="G60" s="16" t="n">
        <v>0</v>
      </c>
      <c r="H60" s="16" t="n">
        <v>0</v>
      </c>
      <c r="I60" s="16" t="n">
        <v>4</v>
      </c>
      <c r="J60" s="17" t="n">
        <f aca="false">D60+E60</f>
        <v>0</v>
      </c>
      <c r="K60" s="17" t="n">
        <f aca="false">H60+I60</f>
        <v>4</v>
      </c>
      <c r="L60" s="17" t="n">
        <f aca="false">MOD(WEEKDAY(A60,2)-1,7)</f>
        <v>3</v>
      </c>
      <c r="M60" s="17" t="n">
        <f aca="false">MONTH(A60)</f>
        <v>3</v>
      </c>
      <c r="N60" s="17" t="n">
        <f aca="false">SUMIFS(J$3:J60,$B$3:$B60,B60)</f>
        <v>772</v>
      </c>
    </row>
    <row r="61" customFormat="false" ht="15" hidden="false" customHeight="true" outlineLevel="0" collapsed="false">
      <c r="A61" s="8" t="s">
        <v>88</v>
      </c>
      <c r="B61" s="8" t="s">
        <v>47</v>
      </c>
      <c r="C61" s="10" t="n">
        <v>3</v>
      </c>
      <c r="D61" s="11" t="n">
        <v>3</v>
      </c>
      <c r="E61" s="11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3" t="n">
        <f aca="false">D61+E61</f>
        <v>3</v>
      </c>
      <c r="K61" s="13" t="n">
        <f aca="false">H61+I61</f>
        <v>0</v>
      </c>
      <c r="L61" s="13" t="n">
        <f aca="false">MOD(WEEKDAY(A61,2)-1,7)</f>
        <v>0</v>
      </c>
      <c r="M61" s="13" t="n">
        <f aca="false">MONTH(A61)</f>
        <v>3</v>
      </c>
      <c r="N61" s="13" t="n">
        <f aca="false">SUMIFS(J$3:J61,$B$3:$B61,B61)</f>
        <v>775</v>
      </c>
    </row>
    <row r="62" customFormat="false" ht="15" hidden="false" customHeight="true" outlineLevel="0" collapsed="false">
      <c r="A62" s="6" t="s">
        <v>88</v>
      </c>
      <c r="B62" s="6" t="s">
        <v>47</v>
      </c>
      <c r="C62" s="14" t="n">
        <v>3</v>
      </c>
      <c r="D62" s="15" t="n">
        <v>0</v>
      </c>
      <c r="E62" s="15" t="n">
        <v>30</v>
      </c>
      <c r="F62" s="16" t="n">
        <v>0</v>
      </c>
      <c r="G62" s="16" t="n">
        <v>0</v>
      </c>
      <c r="H62" s="16" t="n">
        <v>0</v>
      </c>
      <c r="I62" s="16" t="n">
        <v>0</v>
      </c>
      <c r="J62" s="17" t="n">
        <f aca="false">D62+E62</f>
        <v>30</v>
      </c>
      <c r="K62" s="17" t="n">
        <f aca="false">H62+I62</f>
        <v>0</v>
      </c>
      <c r="L62" s="17" t="n">
        <f aca="false">MOD(WEEKDAY(A62,2)-1,7)</f>
        <v>0</v>
      </c>
      <c r="M62" s="17" t="n">
        <f aca="false">MONTH(A62)</f>
        <v>3</v>
      </c>
      <c r="N62" s="17" t="n">
        <f aca="false">SUMIFS(J$3:J62,$B$3:$B62,B62)</f>
        <v>805</v>
      </c>
    </row>
    <row r="63" customFormat="false" ht="15" hidden="false" customHeight="true" outlineLevel="0" collapsed="false">
      <c r="A63" s="8" t="s">
        <v>88</v>
      </c>
      <c r="B63" s="8" t="s">
        <v>47</v>
      </c>
      <c r="C63" s="10" t="n">
        <v>3</v>
      </c>
      <c r="D63" s="11" t="n">
        <v>0</v>
      </c>
      <c r="E63" s="11" t="n">
        <v>30</v>
      </c>
      <c r="F63" s="12" t="n">
        <v>0</v>
      </c>
      <c r="G63" s="12" t="n">
        <v>0</v>
      </c>
      <c r="H63" s="12" t="n">
        <v>0</v>
      </c>
      <c r="I63" s="12" t="n">
        <v>0</v>
      </c>
      <c r="J63" s="13" t="n">
        <f aca="false">D63+E63</f>
        <v>30</v>
      </c>
      <c r="K63" s="13" t="n">
        <f aca="false">H63+I63</f>
        <v>0</v>
      </c>
      <c r="L63" s="13" t="n">
        <f aca="false">MOD(WEEKDAY(A63,2)-1,7)</f>
        <v>0</v>
      </c>
      <c r="M63" s="13" t="n">
        <f aca="false">MONTH(A63)</f>
        <v>3</v>
      </c>
      <c r="N63" s="13" t="n">
        <f aca="false">SUMIFS(J$3:J63,$B$3:$B63,B63)</f>
        <v>835</v>
      </c>
    </row>
    <row r="64" customFormat="false" ht="15" hidden="false" customHeight="true" outlineLevel="0" collapsed="false">
      <c r="A64" s="6" t="s">
        <v>89</v>
      </c>
      <c r="B64" s="6" t="s">
        <v>47</v>
      </c>
      <c r="C64" s="14" t="n">
        <v>3</v>
      </c>
      <c r="D64" s="15" t="n">
        <v>1</v>
      </c>
      <c r="E64" s="15" t="n">
        <v>0</v>
      </c>
      <c r="F64" s="16" t="n">
        <v>0</v>
      </c>
      <c r="G64" s="16" t="n">
        <v>0</v>
      </c>
      <c r="H64" s="16" t="n">
        <v>0</v>
      </c>
      <c r="I64" s="16" t="n">
        <v>0</v>
      </c>
      <c r="J64" s="17" t="n">
        <f aca="false">D64+E64</f>
        <v>1</v>
      </c>
      <c r="K64" s="17" t="n">
        <f aca="false">H64+I64</f>
        <v>0</v>
      </c>
      <c r="L64" s="17" t="n">
        <f aca="false">MOD(WEEKDAY(A64,2)-1,7)</f>
        <v>1</v>
      </c>
      <c r="M64" s="17" t="n">
        <f aca="false">MONTH(A64)</f>
        <v>3</v>
      </c>
      <c r="N64" s="17" t="n">
        <f aca="false">SUMIFS(J$3:J64,$B$3:$B64,B64)</f>
        <v>836</v>
      </c>
    </row>
    <row r="65" customFormat="false" ht="15" hidden="false" customHeight="true" outlineLevel="0" collapsed="false">
      <c r="A65" s="8" t="s">
        <v>89</v>
      </c>
      <c r="B65" s="8" t="s">
        <v>47</v>
      </c>
      <c r="C65" s="10" t="n">
        <v>3</v>
      </c>
      <c r="D65" s="11" t="n">
        <v>0</v>
      </c>
      <c r="E65" s="11" t="n">
        <v>40</v>
      </c>
      <c r="F65" s="12" t="n">
        <v>0</v>
      </c>
      <c r="G65" s="12" t="n">
        <v>0</v>
      </c>
      <c r="H65" s="12" t="n">
        <v>0</v>
      </c>
      <c r="I65" s="12" t="n">
        <v>0</v>
      </c>
      <c r="J65" s="13" t="n">
        <f aca="false">D65+E65</f>
        <v>40</v>
      </c>
      <c r="K65" s="13" t="n">
        <f aca="false">H65+I65</f>
        <v>0</v>
      </c>
      <c r="L65" s="13" t="n">
        <f aca="false">MOD(WEEKDAY(A65,2)-1,7)</f>
        <v>1</v>
      </c>
      <c r="M65" s="13" t="n">
        <f aca="false">MONTH(A65)</f>
        <v>3</v>
      </c>
      <c r="N65" s="13" t="n">
        <f aca="false">SUMIFS(J$3:J65,$B$3:$B65,B65)</f>
        <v>876</v>
      </c>
    </row>
    <row r="66" customFormat="false" ht="15" hidden="false" customHeight="true" outlineLevel="0" collapsed="false">
      <c r="A66" s="6" t="s">
        <v>89</v>
      </c>
      <c r="B66" s="6" t="s">
        <v>47</v>
      </c>
      <c r="C66" s="14" t="n">
        <v>3</v>
      </c>
      <c r="D66" s="15" t="n">
        <v>0</v>
      </c>
      <c r="E66" s="15" t="n">
        <v>45</v>
      </c>
      <c r="F66" s="16" t="n">
        <v>0</v>
      </c>
      <c r="G66" s="16" t="n">
        <v>0</v>
      </c>
      <c r="H66" s="16" t="n">
        <v>0</v>
      </c>
      <c r="I66" s="16" t="n">
        <v>0</v>
      </c>
      <c r="J66" s="17" t="n">
        <f aca="false">D66+E66</f>
        <v>45</v>
      </c>
      <c r="K66" s="17" t="n">
        <f aca="false">H66+I66</f>
        <v>0</v>
      </c>
      <c r="L66" s="17" t="n">
        <f aca="false">MOD(WEEKDAY(A66,2)-1,7)</f>
        <v>1</v>
      </c>
      <c r="M66" s="17" t="n">
        <f aca="false">MONTH(A66)</f>
        <v>3</v>
      </c>
      <c r="N66" s="17" t="n">
        <f aca="false">SUMIFS(J$3:J66,$B$3:$B66,B66)</f>
        <v>921</v>
      </c>
    </row>
    <row r="67" customFormat="false" ht="15" hidden="false" customHeight="true" outlineLevel="0" collapsed="false">
      <c r="A67" s="8" t="s">
        <v>90</v>
      </c>
      <c r="B67" s="8" t="s">
        <v>47</v>
      </c>
      <c r="C67" s="10" t="n">
        <v>3</v>
      </c>
      <c r="D67" s="11" t="n">
        <v>0</v>
      </c>
      <c r="E67" s="11" t="n">
        <v>12</v>
      </c>
      <c r="F67" s="12" t="n">
        <v>0</v>
      </c>
      <c r="G67" s="12" t="n">
        <v>0</v>
      </c>
      <c r="H67" s="12" t="n">
        <v>0</v>
      </c>
      <c r="I67" s="12" t="n">
        <v>0</v>
      </c>
      <c r="J67" s="13" t="n">
        <f aca="false">D67+E67</f>
        <v>12</v>
      </c>
      <c r="K67" s="13" t="n">
        <f aca="false">H67+I67</f>
        <v>0</v>
      </c>
      <c r="L67" s="13" t="n">
        <f aca="false">MOD(WEEKDAY(A67,2)-1,7)</f>
        <v>2</v>
      </c>
      <c r="M67" s="13" t="n">
        <f aca="false">MONTH(A67)</f>
        <v>3</v>
      </c>
      <c r="N67" s="13" t="n">
        <f aca="false">SUMIFS(J$3:J67,$B$3:$B67,B67)</f>
        <v>933</v>
      </c>
    </row>
    <row r="68" customFormat="false" ht="15" hidden="false" customHeight="true" outlineLevel="0" collapsed="false">
      <c r="A68" s="6" t="s">
        <v>91</v>
      </c>
      <c r="B68" s="6" t="s">
        <v>47</v>
      </c>
      <c r="C68" s="14" t="n">
        <v>3</v>
      </c>
      <c r="D68" s="15" t="n">
        <v>2</v>
      </c>
      <c r="E68" s="15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7" t="n">
        <f aca="false">D68+E68</f>
        <v>2</v>
      </c>
      <c r="K68" s="17" t="n">
        <f aca="false">H68+I68</f>
        <v>0</v>
      </c>
      <c r="L68" s="17" t="n">
        <f aca="false">MOD(WEEKDAY(A68,2)-1,7)</f>
        <v>3</v>
      </c>
      <c r="M68" s="17" t="n">
        <f aca="false">MONTH(A68)</f>
        <v>3</v>
      </c>
      <c r="N68" s="17" t="n">
        <f aca="false">SUMIFS(J$3:J68,$B$3:$B68,B68)</f>
        <v>935</v>
      </c>
    </row>
    <row r="69" customFormat="false" ht="15" hidden="false" customHeight="true" outlineLevel="0" collapsed="false">
      <c r="A69" s="8" t="s">
        <v>91</v>
      </c>
      <c r="B69" s="8" t="s">
        <v>47</v>
      </c>
      <c r="C69" s="10" t="n">
        <v>3</v>
      </c>
      <c r="D69" s="11" t="n">
        <v>0</v>
      </c>
      <c r="E69" s="11" t="n">
        <v>8</v>
      </c>
      <c r="F69" s="12" t="n">
        <v>0</v>
      </c>
      <c r="G69" s="12" t="n">
        <v>0</v>
      </c>
      <c r="H69" s="12" t="n">
        <v>0</v>
      </c>
      <c r="I69" s="12" t="n">
        <v>0</v>
      </c>
      <c r="J69" s="13" t="n">
        <f aca="false">D69+E69</f>
        <v>8</v>
      </c>
      <c r="K69" s="13" t="n">
        <f aca="false">H69+I69</f>
        <v>0</v>
      </c>
      <c r="L69" s="13" t="n">
        <f aca="false">MOD(WEEKDAY(A69,2)-1,7)</f>
        <v>3</v>
      </c>
      <c r="M69" s="13" t="n">
        <f aca="false">MONTH(A69)</f>
        <v>3</v>
      </c>
      <c r="N69" s="13" t="n">
        <f aca="false">SUMIFS(J$3:J69,$B$3:$B69,B69)</f>
        <v>943</v>
      </c>
    </row>
    <row r="70" customFormat="false" ht="15" hidden="false" customHeight="true" outlineLevel="0" collapsed="false">
      <c r="A70" s="6" t="s">
        <v>92</v>
      </c>
      <c r="B70" s="6" t="s">
        <v>93</v>
      </c>
      <c r="C70" s="14" t="n">
        <v>4</v>
      </c>
      <c r="D70" s="15" t="n">
        <v>6</v>
      </c>
      <c r="E70" s="15" t="n">
        <v>0</v>
      </c>
      <c r="F70" s="16" t="n">
        <v>57</v>
      </c>
      <c r="G70" s="16" t="n">
        <v>0</v>
      </c>
      <c r="H70" s="16" t="n">
        <v>0</v>
      </c>
      <c r="I70" s="16" t="n">
        <v>0</v>
      </c>
      <c r="J70" s="17" t="n">
        <f aca="false">D70+E70</f>
        <v>6</v>
      </c>
      <c r="K70" s="17" t="n">
        <f aca="false">H70+I70</f>
        <v>0</v>
      </c>
      <c r="L70" s="17" t="n">
        <f aca="false">MOD(WEEKDAY(A70,2)-1,7)</f>
        <v>4</v>
      </c>
      <c r="M70" s="17" t="n">
        <f aca="false">MONTH(A70)</f>
        <v>1</v>
      </c>
      <c r="N70" s="17" t="n">
        <f aca="false">SUMIFS(J$3:J70,$B$3:$B70,B70)</f>
        <v>6</v>
      </c>
    </row>
    <row r="71" customFormat="false" ht="15" hidden="false" customHeight="true" outlineLevel="0" collapsed="false">
      <c r="A71" s="8" t="s">
        <v>94</v>
      </c>
      <c r="B71" s="8" t="s">
        <v>93</v>
      </c>
      <c r="C71" s="10" t="n">
        <v>4</v>
      </c>
      <c r="D71" s="11" t="n">
        <v>0</v>
      </c>
      <c r="E71" s="11" t="n">
        <v>20</v>
      </c>
      <c r="F71" s="12" t="n">
        <v>57</v>
      </c>
      <c r="G71" s="12" t="n">
        <v>0</v>
      </c>
      <c r="H71" s="12" t="n">
        <v>0</v>
      </c>
      <c r="I71" s="12" t="n">
        <v>0</v>
      </c>
      <c r="J71" s="13" t="n">
        <f aca="false">D71+E71</f>
        <v>20</v>
      </c>
      <c r="K71" s="13" t="n">
        <f aca="false">H71+I71</f>
        <v>0</v>
      </c>
      <c r="L71" s="13" t="n">
        <f aca="false">MOD(WEEKDAY(A71,2)-1,7)</f>
        <v>5</v>
      </c>
      <c r="M71" s="13" t="n">
        <f aca="false">MONTH(A71)</f>
        <v>1</v>
      </c>
      <c r="N71" s="13" t="n">
        <f aca="false">SUMIFS(J$3:J71,$B$3:$B71,B71)</f>
        <v>26</v>
      </c>
    </row>
    <row r="72" customFormat="false" ht="15" hidden="false" customHeight="true" outlineLevel="0" collapsed="false">
      <c r="A72" s="6" t="s">
        <v>46</v>
      </c>
      <c r="B72" s="6" t="s">
        <v>93</v>
      </c>
      <c r="C72" s="14" t="n">
        <v>4</v>
      </c>
      <c r="D72" s="15" t="n">
        <v>13</v>
      </c>
      <c r="E72" s="15" t="n">
        <v>3</v>
      </c>
      <c r="F72" s="16" t="n">
        <v>44</v>
      </c>
      <c r="G72" s="16" t="n">
        <v>0</v>
      </c>
      <c r="H72" s="16" t="n">
        <v>0</v>
      </c>
      <c r="I72" s="16" t="n">
        <v>0</v>
      </c>
      <c r="J72" s="17" t="n">
        <f aca="false">D72+E72</f>
        <v>16</v>
      </c>
      <c r="K72" s="17" t="n">
        <f aca="false">H72+I72</f>
        <v>0</v>
      </c>
      <c r="L72" s="17" t="n">
        <f aca="false">MOD(WEEKDAY(A72,2)-1,7)</f>
        <v>0</v>
      </c>
      <c r="M72" s="17" t="n">
        <f aca="false">MONTH(A72)</f>
        <v>1</v>
      </c>
      <c r="N72" s="17" t="n">
        <f aca="false">SUMIFS(J$3:J72,$B$3:$B72,B72)</f>
        <v>42</v>
      </c>
    </row>
    <row r="73" customFormat="false" ht="15" hidden="false" customHeight="true" outlineLevel="0" collapsed="false">
      <c r="A73" s="8" t="s">
        <v>48</v>
      </c>
      <c r="B73" s="8" t="s">
        <v>93</v>
      </c>
      <c r="C73" s="10" t="n">
        <v>4</v>
      </c>
      <c r="D73" s="11" t="n">
        <v>15</v>
      </c>
      <c r="E73" s="11" t="n">
        <v>22</v>
      </c>
      <c r="F73" s="12" t="n">
        <v>35</v>
      </c>
      <c r="G73" s="12" t="n">
        <v>0</v>
      </c>
      <c r="H73" s="12" t="n">
        <v>0</v>
      </c>
      <c r="I73" s="12" t="n">
        <v>0</v>
      </c>
      <c r="J73" s="13" t="n">
        <f aca="false">D73+E73</f>
        <v>37</v>
      </c>
      <c r="K73" s="13" t="n">
        <f aca="false">H73+I73</f>
        <v>0</v>
      </c>
      <c r="L73" s="13" t="n">
        <f aca="false">MOD(WEEKDAY(A73,2)-1,7)</f>
        <v>1</v>
      </c>
      <c r="M73" s="13" t="n">
        <f aca="false">MONTH(A73)</f>
        <v>1</v>
      </c>
      <c r="N73" s="13" t="n">
        <f aca="false">SUMIFS(J$3:J73,$B$3:$B73,B73)</f>
        <v>79</v>
      </c>
    </row>
    <row r="74" customFormat="false" ht="15" hidden="false" customHeight="true" outlineLevel="0" collapsed="false">
      <c r="A74" s="6" t="s">
        <v>49</v>
      </c>
      <c r="B74" s="6" t="s">
        <v>93</v>
      </c>
      <c r="C74" s="14" t="n">
        <v>4</v>
      </c>
      <c r="D74" s="15" t="n">
        <v>8</v>
      </c>
      <c r="E74" s="15" t="n">
        <v>0</v>
      </c>
      <c r="F74" s="16" t="n">
        <v>37</v>
      </c>
      <c r="G74" s="16" t="n">
        <v>0</v>
      </c>
      <c r="H74" s="16" t="n">
        <v>0</v>
      </c>
      <c r="I74" s="16" t="n">
        <v>0</v>
      </c>
      <c r="J74" s="17" t="n">
        <f aca="false">D74+E74</f>
        <v>8</v>
      </c>
      <c r="K74" s="17" t="n">
        <f aca="false">H74+I74</f>
        <v>0</v>
      </c>
      <c r="L74" s="17" t="n">
        <f aca="false">MOD(WEEKDAY(A74,2)-1,7)</f>
        <v>2</v>
      </c>
      <c r="M74" s="17" t="n">
        <f aca="false">MONTH(A74)</f>
        <v>1</v>
      </c>
      <c r="N74" s="17" t="n">
        <f aca="false">SUMIFS(J$3:J74,$B$3:$B74,B74)</f>
        <v>87</v>
      </c>
    </row>
    <row r="75" customFormat="false" ht="15" hidden="false" customHeight="true" outlineLevel="0" collapsed="false">
      <c r="A75" s="8" t="s">
        <v>50</v>
      </c>
      <c r="B75" s="8" t="s">
        <v>93</v>
      </c>
      <c r="C75" s="10" t="n">
        <v>4</v>
      </c>
      <c r="D75" s="11" t="n">
        <v>11</v>
      </c>
      <c r="E75" s="11" t="n">
        <v>51</v>
      </c>
      <c r="F75" s="12" t="n">
        <v>45</v>
      </c>
      <c r="G75" s="12" t="n">
        <v>0</v>
      </c>
      <c r="H75" s="12" t="n">
        <v>0</v>
      </c>
      <c r="I75" s="12" t="n">
        <v>0</v>
      </c>
      <c r="J75" s="13" t="n">
        <f aca="false">D75+E75</f>
        <v>62</v>
      </c>
      <c r="K75" s="13" t="n">
        <f aca="false">H75+I75</f>
        <v>0</v>
      </c>
      <c r="L75" s="13" t="n">
        <f aca="false">MOD(WEEKDAY(A75,2)-1,7)</f>
        <v>3</v>
      </c>
      <c r="M75" s="13" t="n">
        <f aca="false">MONTH(A75)</f>
        <v>1</v>
      </c>
      <c r="N75" s="13" t="n">
        <f aca="false">SUMIFS(J$3:J75,$B$3:$B75,B75)</f>
        <v>149</v>
      </c>
    </row>
    <row r="76" customFormat="false" ht="15" hidden="false" customHeight="true" outlineLevel="0" collapsed="false">
      <c r="A76" s="6" t="s">
        <v>95</v>
      </c>
      <c r="B76" s="6" t="s">
        <v>93</v>
      </c>
      <c r="C76" s="14" t="n">
        <v>4</v>
      </c>
      <c r="D76" s="15" t="n">
        <v>2</v>
      </c>
      <c r="E76" s="15" t="n">
        <v>29</v>
      </c>
      <c r="F76" s="16" t="n">
        <v>46</v>
      </c>
      <c r="G76" s="16" t="n">
        <v>0</v>
      </c>
      <c r="H76" s="16" t="n">
        <v>0</v>
      </c>
      <c r="I76" s="16" t="n">
        <v>0</v>
      </c>
      <c r="J76" s="17" t="n">
        <f aca="false">D76+E76</f>
        <v>31</v>
      </c>
      <c r="K76" s="17" t="n">
        <f aca="false">H76+I76</f>
        <v>0</v>
      </c>
      <c r="L76" s="17" t="n">
        <f aca="false">MOD(WEEKDAY(A76,2)-1,7)</f>
        <v>4</v>
      </c>
      <c r="M76" s="17" t="n">
        <f aca="false">MONTH(A76)</f>
        <v>1</v>
      </c>
      <c r="N76" s="17" t="n">
        <f aca="false">SUMIFS(J$3:J76,$B$3:$B76,B76)</f>
        <v>180</v>
      </c>
    </row>
    <row r="77" customFormat="false" ht="15" hidden="false" customHeight="true" outlineLevel="0" collapsed="false">
      <c r="A77" s="8" t="s">
        <v>52</v>
      </c>
      <c r="B77" s="8" t="s">
        <v>93</v>
      </c>
      <c r="C77" s="10" t="n">
        <v>4</v>
      </c>
      <c r="D77" s="11" t="n">
        <v>3</v>
      </c>
      <c r="E77" s="11" t="n">
        <v>0</v>
      </c>
      <c r="F77" s="12" t="n">
        <v>8</v>
      </c>
      <c r="G77" s="12" t="n">
        <v>0</v>
      </c>
      <c r="H77" s="12" t="n">
        <v>0</v>
      </c>
      <c r="I77" s="12" t="n">
        <v>0</v>
      </c>
      <c r="J77" s="13" t="n">
        <f aca="false">D77+E77</f>
        <v>3</v>
      </c>
      <c r="K77" s="13" t="n">
        <f aca="false">H77+I77</f>
        <v>0</v>
      </c>
      <c r="L77" s="13" t="n">
        <f aca="false">MOD(WEEKDAY(A77,2)-1,7)</f>
        <v>0</v>
      </c>
      <c r="M77" s="13" t="n">
        <f aca="false">MONTH(A77)</f>
        <v>1</v>
      </c>
      <c r="N77" s="13" t="n">
        <f aca="false">SUMIFS(J$3:J77,$B$3:$B77,B77)</f>
        <v>183</v>
      </c>
    </row>
    <row r="78" customFormat="false" ht="15" hidden="false" customHeight="true" outlineLevel="0" collapsed="false">
      <c r="A78" s="6" t="s">
        <v>53</v>
      </c>
      <c r="B78" s="6" t="s">
        <v>93</v>
      </c>
      <c r="C78" s="14" t="n">
        <v>4</v>
      </c>
      <c r="D78" s="15" t="n">
        <v>10</v>
      </c>
      <c r="E78" s="15" t="n">
        <v>8</v>
      </c>
      <c r="F78" s="16" t="n">
        <v>18</v>
      </c>
      <c r="G78" s="16" t="n">
        <v>0</v>
      </c>
      <c r="H78" s="16" t="n">
        <v>0</v>
      </c>
      <c r="I78" s="16" t="n">
        <v>0</v>
      </c>
      <c r="J78" s="17" t="n">
        <f aca="false">D78+E78</f>
        <v>18</v>
      </c>
      <c r="K78" s="17" t="n">
        <f aca="false">H78+I78</f>
        <v>0</v>
      </c>
      <c r="L78" s="17" t="n">
        <f aca="false">MOD(WEEKDAY(A78,2)-1,7)</f>
        <v>1</v>
      </c>
      <c r="M78" s="17" t="n">
        <f aca="false">MONTH(A78)</f>
        <v>1</v>
      </c>
      <c r="N78" s="17" t="n">
        <f aca="false">SUMIFS(J$3:J78,$B$3:$B78,B78)</f>
        <v>201</v>
      </c>
    </row>
    <row r="79" customFormat="false" ht="15" hidden="false" customHeight="true" outlineLevel="0" collapsed="false">
      <c r="A79" s="8" t="s">
        <v>54</v>
      </c>
      <c r="B79" s="8" t="s">
        <v>93</v>
      </c>
      <c r="C79" s="10" t="n">
        <v>4</v>
      </c>
      <c r="D79" s="11" t="n">
        <v>7</v>
      </c>
      <c r="E79" s="11" t="n">
        <v>0</v>
      </c>
      <c r="F79" s="12" t="n">
        <v>3</v>
      </c>
      <c r="G79" s="12" t="n">
        <v>0</v>
      </c>
      <c r="H79" s="12" t="n">
        <v>0</v>
      </c>
      <c r="I79" s="12" t="n">
        <v>1</v>
      </c>
      <c r="J79" s="13" t="n">
        <f aca="false">D79+E79</f>
        <v>7</v>
      </c>
      <c r="K79" s="13" t="n">
        <f aca="false">H79+I79</f>
        <v>1</v>
      </c>
      <c r="L79" s="13" t="n">
        <f aca="false">MOD(WEEKDAY(A79,2)-1,7)</f>
        <v>2</v>
      </c>
      <c r="M79" s="13" t="n">
        <f aca="false">MONTH(A79)</f>
        <v>1</v>
      </c>
      <c r="N79" s="13" t="n">
        <f aca="false">SUMIFS(J$3:J79,$B$3:$B79,B79)</f>
        <v>208</v>
      </c>
    </row>
    <row r="80" customFormat="false" ht="15" hidden="false" customHeight="true" outlineLevel="0" collapsed="false">
      <c r="A80" s="6" t="s">
        <v>55</v>
      </c>
      <c r="B80" s="6" t="s">
        <v>93</v>
      </c>
      <c r="C80" s="14" t="n">
        <v>4</v>
      </c>
      <c r="D80" s="15" t="n">
        <v>9</v>
      </c>
      <c r="E80" s="15" t="n">
        <v>0</v>
      </c>
      <c r="F80" s="16" t="n">
        <v>17.1</v>
      </c>
      <c r="G80" s="16" t="n">
        <v>0</v>
      </c>
      <c r="H80" s="16" t="n">
        <v>0</v>
      </c>
      <c r="I80" s="16" t="n">
        <v>5</v>
      </c>
      <c r="J80" s="17" t="n">
        <f aca="false">D80+E80</f>
        <v>9</v>
      </c>
      <c r="K80" s="17" t="n">
        <f aca="false">H80+I80</f>
        <v>5</v>
      </c>
      <c r="L80" s="17" t="n">
        <f aca="false">MOD(WEEKDAY(A80,2)-1,7)</f>
        <v>3</v>
      </c>
      <c r="M80" s="17" t="n">
        <f aca="false">MONTH(A80)</f>
        <v>1</v>
      </c>
      <c r="N80" s="17" t="n">
        <f aca="false">SUMIFS(J$3:J80,$B$3:$B80,B80)</f>
        <v>217</v>
      </c>
    </row>
    <row r="81" customFormat="false" ht="15" hidden="false" customHeight="true" outlineLevel="0" collapsed="false">
      <c r="A81" s="8" t="s">
        <v>56</v>
      </c>
      <c r="B81" s="8" t="s">
        <v>93</v>
      </c>
      <c r="C81" s="10" t="n">
        <v>4</v>
      </c>
      <c r="D81" s="11" t="n">
        <v>11</v>
      </c>
      <c r="E81" s="11" t="n">
        <v>49</v>
      </c>
      <c r="F81" s="12" t="n">
        <v>18</v>
      </c>
      <c r="G81" s="12" t="n">
        <v>0</v>
      </c>
      <c r="H81" s="12" t="n">
        <v>0</v>
      </c>
      <c r="I81" s="12" t="n">
        <v>4</v>
      </c>
      <c r="J81" s="13" t="n">
        <f aca="false">D81+E81</f>
        <v>60</v>
      </c>
      <c r="K81" s="13" t="n">
        <f aca="false">H81+I81</f>
        <v>4</v>
      </c>
      <c r="L81" s="13" t="n">
        <f aca="false">MOD(WEEKDAY(A81,2)-1,7)</f>
        <v>4</v>
      </c>
      <c r="M81" s="13" t="n">
        <f aca="false">MONTH(A81)</f>
        <v>1</v>
      </c>
      <c r="N81" s="13" t="n">
        <f aca="false">SUMIFS(J$3:J81,$B$3:$B81,B81)</f>
        <v>277</v>
      </c>
    </row>
    <row r="82" customFormat="false" ht="15" hidden="false" customHeight="true" outlineLevel="0" collapsed="false">
      <c r="A82" s="6" t="s">
        <v>58</v>
      </c>
      <c r="B82" s="6" t="s">
        <v>93</v>
      </c>
      <c r="C82" s="14" t="n">
        <v>4</v>
      </c>
      <c r="D82" s="15" t="n">
        <v>0</v>
      </c>
      <c r="E82" s="15" t="n">
        <v>9</v>
      </c>
      <c r="F82" s="16" t="n">
        <v>18</v>
      </c>
      <c r="G82" s="16" t="n">
        <v>0</v>
      </c>
      <c r="H82" s="16" t="n">
        <v>0</v>
      </c>
      <c r="I82" s="16" t="n">
        <v>0</v>
      </c>
      <c r="J82" s="17" t="n">
        <f aca="false">D82+E82</f>
        <v>9</v>
      </c>
      <c r="K82" s="17" t="n">
        <f aca="false">H82+I82</f>
        <v>0</v>
      </c>
      <c r="L82" s="17" t="n">
        <f aca="false">MOD(WEEKDAY(A82,2)-1,7)</f>
        <v>1</v>
      </c>
      <c r="M82" s="17" t="n">
        <f aca="false">MONTH(A82)</f>
        <v>1</v>
      </c>
      <c r="N82" s="17" t="n">
        <f aca="false">SUMIFS(J$3:J82,$B$3:$B82,B82)</f>
        <v>286</v>
      </c>
    </row>
    <row r="83" customFormat="false" ht="15" hidden="false" customHeight="true" outlineLevel="0" collapsed="false">
      <c r="A83" s="8" t="s">
        <v>59</v>
      </c>
      <c r="B83" s="8" t="s">
        <v>93</v>
      </c>
      <c r="C83" s="10" t="n">
        <v>4</v>
      </c>
      <c r="D83" s="11" t="n">
        <v>0</v>
      </c>
      <c r="E83" s="11" t="n">
        <v>18</v>
      </c>
      <c r="F83" s="12" t="n">
        <v>43</v>
      </c>
      <c r="G83" s="12" t="n">
        <v>3</v>
      </c>
      <c r="H83" s="12" t="n">
        <v>0</v>
      </c>
      <c r="I83" s="12" t="n">
        <v>0</v>
      </c>
      <c r="J83" s="13" t="n">
        <f aca="false">D83+E83</f>
        <v>18</v>
      </c>
      <c r="K83" s="13" t="n">
        <f aca="false">H83+I83</f>
        <v>0</v>
      </c>
      <c r="L83" s="13" t="n">
        <f aca="false">MOD(WEEKDAY(A83,2)-1,7)</f>
        <v>2</v>
      </c>
      <c r="M83" s="13" t="n">
        <f aca="false">MONTH(A83)</f>
        <v>1</v>
      </c>
      <c r="N83" s="13" t="n">
        <f aca="false">SUMIFS(J$3:J83,$B$3:$B83,B83)</f>
        <v>304</v>
      </c>
    </row>
    <row r="84" customFormat="false" ht="15" hidden="false" customHeight="true" outlineLevel="0" collapsed="false">
      <c r="A84" s="6" t="s">
        <v>96</v>
      </c>
      <c r="B84" s="6" t="s">
        <v>93</v>
      </c>
      <c r="C84" s="14" t="n">
        <v>4</v>
      </c>
      <c r="D84" s="15" t="n">
        <v>8</v>
      </c>
      <c r="E84" s="15" t="n">
        <v>8</v>
      </c>
      <c r="F84" s="16" t="n">
        <v>22</v>
      </c>
      <c r="G84" s="16" t="n">
        <v>4</v>
      </c>
      <c r="H84" s="16" t="n">
        <v>0</v>
      </c>
      <c r="I84" s="16" t="n">
        <v>0</v>
      </c>
      <c r="J84" s="17" t="n">
        <f aca="false">D84+E84</f>
        <v>16</v>
      </c>
      <c r="K84" s="17" t="n">
        <f aca="false">H84+I84</f>
        <v>0</v>
      </c>
      <c r="L84" s="17" t="n">
        <f aca="false">MOD(WEEKDAY(A84,2)-1,7)</f>
        <v>3</v>
      </c>
      <c r="M84" s="17" t="n">
        <f aca="false">MONTH(A84)</f>
        <v>1</v>
      </c>
      <c r="N84" s="17" t="n">
        <f aca="false">SUMIFS(J$3:J84,$B$3:$B84,B84)</f>
        <v>320</v>
      </c>
    </row>
    <row r="85" customFormat="false" ht="15" hidden="false" customHeight="true" outlineLevel="0" collapsed="false">
      <c r="A85" s="8" t="s">
        <v>97</v>
      </c>
      <c r="B85" s="8" t="s">
        <v>93</v>
      </c>
      <c r="C85" s="10" t="n">
        <v>4</v>
      </c>
      <c r="D85" s="11" t="n">
        <v>5</v>
      </c>
      <c r="E85" s="11" t="n">
        <v>18</v>
      </c>
      <c r="F85" s="12" t="n">
        <v>30</v>
      </c>
      <c r="G85" s="12" t="n">
        <v>1</v>
      </c>
      <c r="H85" s="12" t="n">
        <v>0</v>
      </c>
      <c r="I85" s="12" t="n">
        <v>17</v>
      </c>
      <c r="J85" s="13" t="n">
        <f aca="false">D85+E85</f>
        <v>23</v>
      </c>
      <c r="K85" s="13" t="n">
        <f aca="false">H85+I85</f>
        <v>17</v>
      </c>
      <c r="L85" s="13" t="n">
        <f aca="false">MOD(WEEKDAY(A85,2)-1,7)</f>
        <v>4</v>
      </c>
      <c r="M85" s="13" t="n">
        <f aca="false">MONTH(A85)</f>
        <v>1</v>
      </c>
      <c r="N85" s="13" t="n">
        <f aca="false">SUMIFS(J$3:J85,$B$3:$B85,B85)</f>
        <v>343</v>
      </c>
    </row>
    <row r="86" customFormat="false" ht="15" hidden="false" customHeight="true" outlineLevel="0" collapsed="false">
      <c r="A86" s="6" t="s">
        <v>60</v>
      </c>
      <c r="B86" s="6" t="s">
        <v>93</v>
      </c>
      <c r="C86" s="14" t="n">
        <v>4</v>
      </c>
      <c r="D86" s="15" t="n">
        <v>0</v>
      </c>
      <c r="E86" s="15" t="n">
        <v>3</v>
      </c>
      <c r="F86" s="16" t="n">
        <v>0</v>
      </c>
      <c r="G86" s="16" t="n">
        <v>0</v>
      </c>
      <c r="H86" s="16" t="n">
        <v>0</v>
      </c>
      <c r="I86" s="16" t="n">
        <v>0</v>
      </c>
      <c r="J86" s="17" t="n">
        <f aca="false">D86+E86</f>
        <v>3</v>
      </c>
      <c r="K86" s="17" t="n">
        <f aca="false">H86+I86</f>
        <v>0</v>
      </c>
      <c r="L86" s="17" t="n">
        <f aca="false">MOD(WEEKDAY(A86,2)-1,7)</f>
        <v>5</v>
      </c>
      <c r="M86" s="17" t="n">
        <f aca="false">MONTH(A86)</f>
        <v>1</v>
      </c>
      <c r="N86" s="17" t="n">
        <f aca="false">SUMIFS(J$3:J86,$B$3:$B86,B86)</f>
        <v>346</v>
      </c>
    </row>
    <row r="87" customFormat="false" ht="15" hidden="false" customHeight="true" outlineLevel="0" collapsed="false">
      <c r="A87" s="8" t="s">
        <v>61</v>
      </c>
      <c r="B87" s="8" t="s">
        <v>93</v>
      </c>
      <c r="C87" s="10" t="n">
        <v>4</v>
      </c>
      <c r="D87" s="11" t="n">
        <v>0</v>
      </c>
      <c r="E87" s="11" t="n">
        <v>63</v>
      </c>
      <c r="F87" s="12" t="n">
        <v>8</v>
      </c>
      <c r="G87" s="12" t="n">
        <v>0</v>
      </c>
      <c r="H87" s="12" t="n">
        <v>0</v>
      </c>
      <c r="I87" s="12" t="n">
        <v>6</v>
      </c>
      <c r="J87" s="13" t="n">
        <f aca="false">D87+E87</f>
        <v>63</v>
      </c>
      <c r="K87" s="13" t="n">
        <f aca="false">H87+I87</f>
        <v>6</v>
      </c>
      <c r="L87" s="13" t="n">
        <f aca="false">MOD(WEEKDAY(A87,2)-1,7)</f>
        <v>0</v>
      </c>
      <c r="M87" s="13" t="n">
        <f aca="false">MONTH(A87)</f>
        <v>2</v>
      </c>
      <c r="N87" s="13" t="n">
        <f aca="false">SUMIFS(J$3:J87,$B$3:$B87,B87)</f>
        <v>409</v>
      </c>
    </row>
    <row r="88" customFormat="false" ht="15" hidden="false" customHeight="true" outlineLevel="0" collapsed="false">
      <c r="A88" s="6" t="s">
        <v>62</v>
      </c>
      <c r="B88" s="6" t="s">
        <v>93</v>
      </c>
      <c r="C88" s="14" t="n">
        <v>4</v>
      </c>
      <c r="D88" s="15" t="n">
        <v>3</v>
      </c>
      <c r="E88" s="15" t="n">
        <v>13</v>
      </c>
      <c r="F88" s="16" t="n">
        <v>15</v>
      </c>
      <c r="G88" s="16" t="n">
        <v>0</v>
      </c>
      <c r="H88" s="16" t="n">
        <v>9</v>
      </c>
      <c r="I88" s="16" t="n">
        <v>0</v>
      </c>
      <c r="J88" s="17" t="n">
        <f aca="false">D88+E88</f>
        <v>16</v>
      </c>
      <c r="K88" s="17" t="n">
        <f aca="false">H88+I88</f>
        <v>9</v>
      </c>
      <c r="L88" s="17" t="n">
        <f aca="false">MOD(WEEKDAY(A88,2)-1,7)</f>
        <v>1</v>
      </c>
      <c r="M88" s="17" t="n">
        <f aca="false">MONTH(A88)</f>
        <v>2</v>
      </c>
      <c r="N88" s="17" t="n">
        <f aca="false">SUMIFS(J$3:J88,$B$3:$B88,B88)</f>
        <v>425</v>
      </c>
    </row>
    <row r="89" customFormat="false" ht="15" hidden="false" customHeight="true" outlineLevel="0" collapsed="false">
      <c r="A89" s="8" t="s">
        <v>63</v>
      </c>
      <c r="B89" s="8" t="s">
        <v>93</v>
      </c>
      <c r="C89" s="10" t="n">
        <v>4</v>
      </c>
      <c r="D89" s="11" t="n">
        <v>0</v>
      </c>
      <c r="E89" s="11" t="n">
        <v>45</v>
      </c>
      <c r="F89" s="12" t="n">
        <v>0</v>
      </c>
      <c r="G89" s="12" t="n">
        <v>2</v>
      </c>
      <c r="H89" s="12" t="n">
        <v>0</v>
      </c>
      <c r="I89" s="12" t="n">
        <v>1</v>
      </c>
      <c r="J89" s="13" t="n">
        <f aca="false">D89+E89</f>
        <v>45</v>
      </c>
      <c r="K89" s="13" t="n">
        <f aca="false">H89+I89</f>
        <v>1</v>
      </c>
      <c r="L89" s="13" t="n">
        <f aca="false">MOD(WEEKDAY(A89,2)-1,7)</f>
        <v>2</v>
      </c>
      <c r="M89" s="13" t="n">
        <f aca="false">MONTH(A89)</f>
        <v>2</v>
      </c>
      <c r="N89" s="13" t="n">
        <f aca="false">SUMIFS(J$3:J89,$B$3:$B89,B89)</f>
        <v>470</v>
      </c>
    </row>
    <row r="90" customFormat="false" ht="15" hidden="false" customHeight="true" outlineLevel="0" collapsed="false">
      <c r="A90" s="6" t="s">
        <v>64</v>
      </c>
      <c r="B90" s="6" t="s">
        <v>93</v>
      </c>
      <c r="C90" s="14" t="n">
        <v>4</v>
      </c>
      <c r="D90" s="15" t="n">
        <v>0</v>
      </c>
      <c r="E90" s="15" t="n">
        <v>0</v>
      </c>
      <c r="F90" s="16" t="n">
        <v>0</v>
      </c>
      <c r="G90" s="16" t="n">
        <v>0</v>
      </c>
      <c r="H90" s="16" t="n">
        <v>0</v>
      </c>
      <c r="I90" s="16" t="n">
        <v>19</v>
      </c>
      <c r="J90" s="17" t="n">
        <f aca="false">D90+E90</f>
        <v>0</v>
      </c>
      <c r="K90" s="17" t="n">
        <f aca="false">H90+I90</f>
        <v>19</v>
      </c>
      <c r="L90" s="17" t="n">
        <f aca="false">MOD(WEEKDAY(A90,2)-1,7)</f>
        <v>3</v>
      </c>
      <c r="M90" s="17" t="n">
        <f aca="false">MONTH(A90)</f>
        <v>2</v>
      </c>
      <c r="N90" s="17" t="n">
        <f aca="false">SUMIFS(J$3:J90,$B$3:$B90,B90)</f>
        <v>470</v>
      </c>
    </row>
    <row r="91" customFormat="false" ht="15" hidden="false" customHeight="true" outlineLevel="0" collapsed="false">
      <c r="A91" s="8" t="s">
        <v>98</v>
      </c>
      <c r="B91" s="8" t="s">
        <v>93</v>
      </c>
      <c r="C91" s="10" t="n">
        <v>4</v>
      </c>
      <c r="D91" s="11" t="n">
        <v>6</v>
      </c>
      <c r="E91" s="11" t="n">
        <v>0</v>
      </c>
      <c r="F91" s="12" t="n">
        <v>0</v>
      </c>
      <c r="G91" s="12" t="n">
        <v>2</v>
      </c>
      <c r="H91" s="12" t="n">
        <v>0</v>
      </c>
      <c r="I91" s="12" t="n">
        <v>8</v>
      </c>
      <c r="J91" s="13" t="n">
        <f aca="false">D91+E91</f>
        <v>6</v>
      </c>
      <c r="K91" s="13" t="n">
        <f aca="false">H91+I91</f>
        <v>8</v>
      </c>
      <c r="L91" s="13" t="n">
        <f aca="false">MOD(WEEKDAY(A91,2)-1,7)</f>
        <v>4</v>
      </c>
      <c r="M91" s="13" t="n">
        <f aca="false">MONTH(A91)</f>
        <v>2</v>
      </c>
      <c r="N91" s="13" t="n">
        <f aca="false">SUMIFS(J$3:J91,$B$3:$B91,B91)</f>
        <v>476</v>
      </c>
    </row>
    <row r="92" customFormat="false" ht="15" hidden="false" customHeight="true" outlineLevel="0" collapsed="false">
      <c r="A92" s="6" t="s">
        <v>65</v>
      </c>
      <c r="B92" s="6" t="s">
        <v>93</v>
      </c>
      <c r="C92" s="14" t="n">
        <v>4</v>
      </c>
      <c r="D92" s="15" t="n">
        <v>0</v>
      </c>
      <c r="E92" s="15" t="n">
        <v>25</v>
      </c>
      <c r="F92" s="16" t="n">
        <v>0</v>
      </c>
      <c r="G92" s="16" t="n">
        <v>0</v>
      </c>
      <c r="H92" s="16" t="n">
        <v>0</v>
      </c>
      <c r="I92" s="16" t="n">
        <v>0</v>
      </c>
      <c r="J92" s="17" t="n">
        <f aca="false">D92+E92</f>
        <v>25</v>
      </c>
      <c r="K92" s="17" t="n">
        <f aca="false">H92+I92</f>
        <v>0</v>
      </c>
      <c r="L92" s="17" t="n">
        <f aca="false">MOD(WEEKDAY(A92,2)-1,7)</f>
        <v>5</v>
      </c>
      <c r="M92" s="17" t="n">
        <f aca="false">MONTH(A92)</f>
        <v>2</v>
      </c>
      <c r="N92" s="17" t="n">
        <f aca="false">SUMIFS(J$3:J92,$B$3:$B92,B92)</f>
        <v>501</v>
      </c>
    </row>
    <row r="93" customFormat="false" ht="15" hidden="false" customHeight="true" outlineLevel="0" collapsed="false">
      <c r="A93" s="8" t="s">
        <v>99</v>
      </c>
      <c r="B93" s="8" t="s">
        <v>93</v>
      </c>
      <c r="C93" s="10" t="n">
        <v>4</v>
      </c>
      <c r="D93" s="11" t="n">
        <v>5</v>
      </c>
      <c r="E93" s="11" t="n">
        <v>0</v>
      </c>
      <c r="F93" s="12" t="n">
        <v>18</v>
      </c>
      <c r="G93" s="12" t="n">
        <v>2</v>
      </c>
      <c r="H93" s="12" t="n">
        <v>0</v>
      </c>
      <c r="I93" s="12" t="n">
        <v>4</v>
      </c>
      <c r="J93" s="13" t="n">
        <f aca="false">D93+E93</f>
        <v>5</v>
      </c>
      <c r="K93" s="13" t="n">
        <f aca="false">H93+I93</f>
        <v>4</v>
      </c>
      <c r="L93" s="13" t="n">
        <f aca="false">MOD(WEEKDAY(A93,2)-1,7)</f>
        <v>0</v>
      </c>
      <c r="M93" s="13" t="n">
        <f aca="false">MONTH(A93)</f>
        <v>2</v>
      </c>
      <c r="N93" s="13" t="n">
        <f aca="false">SUMIFS(J$3:J93,$B$3:$B93,B93)</f>
        <v>506</v>
      </c>
    </row>
    <row r="94" customFormat="false" ht="15" hidden="false" customHeight="true" outlineLevel="0" collapsed="false">
      <c r="A94" s="6" t="s">
        <v>66</v>
      </c>
      <c r="B94" s="6" t="s">
        <v>93</v>
      </c>
      <c r="C94" s="14" t="n">
        <v>4</v>
      </c>
      <c r="D94" s="15" t="n">
        <v>17</v>
      </c>
      <c r="E94" s="15" t="n">
        <v>3</v>
      </c>
      <c r="F94" s="16" t="n">
        <v>6</v>
      </c>
      <c r="G94" s="16" t="n">
        <v>0</v>
      </c>
      <c r="H94" s="16" t="n">
        <v>0</v>
      </c>
      <c r="I94" s="16" t="n">
        <v>0</v>
      </c>
      <c r="J94" s="17" t="n">
        <f aca="false">D94+E94</f>
        <v>20</v>
      </c>
      <c r="K94" s="17" t="n">
        <f aca="false">H94+I94</f>
        <v>0</v>
      </c>
      <c r="L94" s="17" t="n">
        <f aca="false">MOD(WEEKDAY(A94,2)-1,7)</f>
        <v>1</v>
      </c>
      <c r="M94" s="17" t="n">
        <f aca="false">MONTH(A94)</f>
        <v>2</v>
      </c>
      <c r="N94" s="17" t="n">
        <f aca="false">SUMIFS(J$3:J94,$B$3:$B94,B94)</f>
        <v>526</v>
      </c>
    </row>
    <row r="95" customFormat="false" ht="15" hidden="false" customHeight="true" outlineLevel="0" collapsed="false">
      <c r="A95" s="8" t="s">
        <v>67</v>
      </c>
      <c r="B95" s="8" t="s">
        <v>93</v>
      </c>
      <c r="C95" s="10" t="n">
        <v>4</v>
      </c>
      <c r="D95" s="11" t="n">
        <v>12</v>
      </c>
      <c r="E95" s="11" t="n">
        <v>22</v>
      </c>
      <c r="F95" s="12" t="n">
        <v>18</v>
      </c>
      <c r="G95" s="12" t="n">
        <v>0</v>
      </c>
      <c r="H95" s="12" t="n">
        <v>0</v>
      </c>
      <c r="I95" s="12" t="n">
        <v>0</v>
      </c>
      <c r="J95" s="13" t="n">
        <f aca="false">D95+E95</f>
        <v>34</v>
      </c>
      <c r="K95" s="13" t="n">
        <f aca="false">H95+I95</f>
        <v>0</v>
      </c>
      <c r="L95" s="13" t="n">
        <f aca="false">MOD(WEEKDAY(A95,2)-1,7)</f>
        <v>2</v>
      </c>
      <c r="M95" s="13" t="n">
        <f aca="false">MONTH(A95)</f>
        <v>2</v>
      </c>
      <c r="N95" s="13" t="n">
        <f aca="false">SUMIFS(J$3:J95,$B$3:$B95,B95)</f>
        <v>560</v>
      </c>
    </row>
    <row r="96" customFormat="false" ht="15" hidden="false" customHeight="true" outlineLevel="0" collapsed="false">
      <c r="A96" s="6" t="s">
        <v>68</v>
      </c>
      <c r="B96" s="6" t="s">
        <v>93</v>
      </c>
      <c r="C96" s="14" t="n">
        <v>4</v>
      </c>
      <c r="D96" s="15" t="n">
        <v>4</v>
      </c>
      <c r="E96" s="15" t="n">
        <v>56</v>
      </c>
      <c r="F96" s="16" t="n">
        <v>0</v>
      </c>
      <c r="G96" s="16" t="n">
        <v>0</v>
      </c>
      <c r="H96" s="16" t="n">
        <v>0</v>
      </c>
      <c r="I96" s="16" t="n">
        <v>4</v>
      </c>
      <c r="J96" s="17" t="n">
        <f aca="false">D96+E96</f>
        <v>60</v>
      </c>
      <c r="K96" s="17" t="n">
        <f aca="false">H96+I96</f>
        <v>4</v>
      </c>
      <c r="L96" s="17" t="n">
        <f aca="false">MOD(WEEKDAY(A96,2)-1,7)</f>
        <v>3</v>
      </c>
      <c r="M96" s="17" t="n">
        <f aca="false">MONTH(A96)</f>
        <v>2</v>
      </c>
      <c r="N96" s="17" t="n">
        <f aca="false">SUMIFS(J$3:J96,$B$3:$B96,B96)</f>
        <v>620</v>
      </c>
    </row>
    <row r="97" customFormat="false" ht="15" hidden="false" customHeight="true" outlineLevel="0" collapsed="false">
      <c r="A97" s="8" t="s">
        <v>69</v>
      </c>
      <c r="B97" s="8" t="s">
        <v>93</v>
      </c>
      <c r="C97" s="10" t="n">
        <v>4</v>
      </c>
      <c r="D97" s="11" t="n">
        <v>3</v>
      </c>
      <c r="E97" s="11" t="n">
        <v>14</v>
      </c>
      <c r="F97" s="12" t="n">
        <v>3</v>
      </c>
      <c r="G97" s="12" t="n">
        <v>0</v>
      </c>
      <c r="H97" s="12" t="n">
        <v>0</v>
      </c>
      <c r="I97" s="12" t="n">
        <v>0</v>
      </c>
      <c r="J97" s="13" t="n">
        <f aca="false">D97+E97</f>
        <v>17</v>
      </c>
      <c r="K97" s="13" t="n">
        <f aca="false">H97+I97</f>
        <v>0</v>
      </c>
      <c r="L97" s="13" t="n">
        <f aca="false">MOD(WEEKDAY(A97,2)-1,7)</f>
        <v>4</v>
      </c>
      <c r="M97" s="13" t="n">
        <f aca="false">MONTH(A97)</f>
        <v>2</v>
      </c>
      <c r="N97" s="13" t="n">
        <f aca="false">SUMIFS(J$3:J97,$B$3:$B97,B97)</f>
        <v>637</v>
      </c>
    </row>
    <row r="98" customFormat="false" ht="15" hidden="false" customHeight="true" outlineLevel="0" collapsed="false">
      <c r="A98" s="6" t="s">
        <v>71</v>
      </c>
      <c r="B98" s="6" t="s">
        <v>93</v>
      </c>
      <c r="C98" s="14" t="n">
        <v>4</v>
      </c>
      <c r="D98" s="15" t="n">
        <v>3</v>
      </c>
      <c r="E98" s="15" t="n">
        <v>15.1</v>
      </c>
      <c r="F98" s="16" t="n">
        <v>0</v>
      </c>
      <c r="G98" s="16" t="n">
        <v>0</v>
      </c>
      <c r="H98" s="16" t="n">
        <v>0</v>
      </c>
      <c r="I98" s="16" t="n">
        <v>0</v>
      </c>
      <c r="J98" s="17" t="n">
        <f aca="false">D98+E98</f>
        <v>18.1</v>
      </c>
      <c r="K98" s="17" t="n">
        <f aca="false">H98+I98</f>
        <v>0</v>
      </c>
      <c r="L98" s="17" t="n">
        <f aca="false">MOD(WEEKDAY(A98,2)-1,7)</f>
        <v>1</v>
      </c>
      <c r="M98" s="17" t="n">
        <f aca="false">MONTH(A98)</f>
        <v>2</v>
      </c>
      <c r="N98" s="17" t="n">
        <f aca="false">SUMIFS(J$3:J98,$B$3:$B98,B98)</f>
        <v>655.1</v>
      </c>
    </row>
    <row r="99" customFormat="false" ht="15" hidden="false" customHeight="true" outlineLevel="0" collapsed="false">
      <c r="A99" s="8" t="s">
        <v>72</v>
      </c>
      <c r="B99" s="8" t="s">
        <v>93</v>
      </c>
      <c r="C99" s="10" t="n">
        <v>4</v>
      </c>
      <c r="D99" s="11" t="n">
        <v>0</v>
      </c>
      <c r="E99" s="11" t="n">
        <v>100</v>
      </c>
      <c r="F99" s="12" t="n">
        <v>0</v>
      </c>
      <c r="G99" s="12" t="n">
        <v>0</v>
      </c>
      <c r="H99" s="12" t="n">
        <v>0</v>
      </c>
      <c r="I99" s="12" t="n">
        <v>0</v>
      </c>
      <c r="J99" s="13" t="n">
        <f aca="false">D99+E99</f>
        <v>100</v>
      </c>
      <c r="K99" s="13" t="n">
        <f aca="false">H99+I99</f>
        <v>0</v>
      </c>
      <c r="L99" s="13" t="n">
        <f aca="false">MOD(WEEKDAY(A99,2)-1,7)</f>
        <v>2</v>
      </c>
      <c r="M99" s="13" t="n">
        <f aca="false">MONTH(A99)</f>
        <v>2</v>
      </c>
      <c r="N99" s="13" t="n">
        <f aca="false">SUMIFS(J$3:J99,$B$3:$B99,B99)</f>
        <v>755.1</v>
      </c>
    </row>
    <row r="100" customFormat="false" ht="15" hidden="false" customHeight="true" outlineLevel="0" collapsed="false">
      <c r="A100" s="6" t="s">
        <v>73</v>
      </c>
      <c r="B100" s="6" t="s">
        <v>93</v>
      </c>
      <c r="C100" s="14" t="n">
        <v>4</v>
      </c>
      <c r="D100" s="15" t="n">
        <v>2</v>
      </c>
      <c r="E100" s="15" t="n">
        <v>36</v>
      </c>
      <c r="F100" s="16" t="n">
        <v>0</v>
      </c>
      <c r="G100" s="16" t="n">
        <v>0</v>
      </c>
      <c r="H100" s="16" t="n">
        <v>0</v>
      </c>
      <c r="I100" s="16" t="n">
        <v>5</v>
      </c>
      <c r="J100" s="17" t="n">
        <f aca="false">D100+E100</f>
        <v>38</v>
      </c>
      <c r="K100" s="17" t="n">
        <f aca="false">H100+I100</f>
        <v>5</v>
      </c>
      <c r="L100" s="17" t="n">
        <f aca="false">MOD(WEEKDAY(A100,2)-1,7)</f>
        <v>3</v>
      </c>
      <c r="M100" s="17" t="n">
        <f aca="false">MONTH(A100)</f>
        <v>2</v>
      </c>
      <c r="N100" s="17" t="n">
        <f aca="false">SUMIFS(J$3:J100,$B$3:$B100,B100)</f>
        <v>793.1</v>
      </c>
    </row>
    <row r="101" customFormat="false" ht="15" hidden="false" customHeight="true" outlineLevel="0" collapsed="false">
      <c r="A101" s="8" t="s">
        <v>100</v>
      </c>
      <c r="B101" s="8" t="s">
        <v>93</v>
      </c>
      <c r="C101" s="10" t="n">
        <v>4</v>
      </c>
      <c r="D101" s="11" t="n">
        <v>5</v>
      </c>
      <c r="E101" s="11" t="n">
        <v>36</v>
      </c>
      <c r="F101" s="12" t="n">
        <v>22</v>
      </c>
      <c r="G101" s="12" t="n">
        <v>0</v>
      </c>
      <c r="H101" s="12" t="n">
        <v>0</v>
      </c>
      <c r="I101" s="12" t="n">
        <v>4</v>
      </c>
      <c r="J101" s="13" t="n">
        <f aca="false">D101+E101</f>
        <v>41</v>
      </c>
      <c r="K101" s="13" t="n">
        <f aca="false">H101+I101</f>
        <v>4</v>
      </c>
      <c r="L101" s="13" t="n">
        <f aca="false">MOD(WEEKDAY(A101,2)-1,7)</f>
        <v>4</v>
      </c>
      <c r="M101" s="13" t="n">
        <f aca="false">MONTH(A101)</f>
        <v>2</v>
      </c>
      <c r="N101" s="13" t="n">
        <f aca="false">SUMIFS(J$3:J101,$B$3:$B101,B101)</f>
        <v>834.1</v>
      </c>
    </row>
    <row r="102" customFormat="false" ht="15" hidden="false" customHeight="true" outlineLevel="0" collapsed="false">
      <c r="A102" s="6" t="s">
        <v>75</v>
      </c>
      <c r="B102" s="6" t="s">
        <v>93</v>
      </c>
      <c r="C102" s="14" t="n">
        <v>4</v>
      </c>
      <c r="D102" s="15" t="n">
        <v>3</v>
      </c>
      <c r="E102" s="15" t="n">
        <v>68</v>
      </c>
      <c r="F102" s="16" t="n">
        <v>22</v>
      </c>
      <c r="G102" s="16" t="n">
        <v>0</v>
      </c>
      <c r="H102" s="16" t="n">
        <v>0</v>
      </c>
      <c r="I102" s="16" t="n">
        <v>0</v>
      </c>
      <c r="J102" s="17" t="n">
        <f aca="false">D102+E102</f>
        <v>71</v>
      </c>
      <c r="K102" s="17" t="n">
        <f aca="false">H102+I102</f>
        <v>0</v>
      </c>
      <c r="L102" s="17" t="n">
        <f aca="false">MOD(WEEKDAY(A102,2)-1,7)</f>
        <v>0</v>
      </c>
      <c r="M102" s="17" t="n">
        <f aca="false">MONTH(A102)</f>
        <v>2</v>
      </c>
      <c r="N102" s="17" t="n">
        <f aca="false">SUMIFS(J$3:J102,$B$3:$B102,B102)</f>
        <v>905.1</v>
      </c>
    </row>
    <row r="103" customFormat="false" ht="15" hidden="false" customHeight="true" outlineLevel="0" collapsed="false">
      <c r="A103" s="8" t="s">
        <v>76</v>
      </c>
      <c r="B103" s="8" t="s">
        <v>93</v>
      </c>
      <c r="C103" s="10" t="n">
        <v>4</v>
      </c>
      <c r="D103" s="11" t="n">
        <v>10</v>
      </c>
      <c r="E103" s="11" t="n">
        <v>30</v>
      </c>
      <c r="F103" s="12" t="n">
        <v>0</v>
      </c>
      <c r="G103" s="12" t="n">
        <v>0</v>
      </c>
      <c r="H103" s="12" t="n">
        <v>0</v>
      </c>
      <c r="I103" s="12" t="n">
        <v>3</v>
      </c>
      <c r="J103" s="13" t="n">
        <f aca="false">D103+E103</f>
        <v>40</v>
      </c>
      <c r="K103" s="13" t="n">
        <f aca="false">H103+I103</f>
        <v>3</v>
      </c>
      <c r="L103" s="13" t="n">
        <f aca="false">MOD(WEEKDAY(A103,2)-1,7)</f>
        <v>1</v>
      </c>
      <c r="M103" s="13" t="n">
        <f aca="false">MONTH(A103)</f>
        <v>2</v>
      </c>
      <c r="N103" s="13" t="n">
        <f aca="false">SUMIFS(J$3:J103,$B$3:$B103,B103)</f>
        <v>945.1</v>
      </c>
    </row>
    <row r="104" customFormat="false" ht="15" hidden="false" customHeight="true" outlineLevel="0" collapsed="false">
      <c r="A104" s="6" t="s">
        <v>77</v>
      </c>
      <c r="B104" s="6" t="s">
        <v>93</v>
      </c>
      <c r="C104" s="14" t="n">
        <v>4</v>
      </c>
      <c r="D104" s="15" t="n">
        <v>4</v>
      </c>
      <c r="E104" s="15" t="n">
        <v>8</v>
      </c>
      <c r="F104" s="16" t="n">
        <v>0</v>
      </c>
      <c r="G104" s="16" t="n">
        <v>0</v>
      </c>
      <c r="H104" s="16" t="n">
        <v>0</v>
      </c>
      <c r="I104" s="16" t="n">
        <v>8</v>
      </c>
      <c r="J104" s="17" t="n">
        <f aca="false">D104+E104</f>
        <v>12</v>
      </c>
      <c r="K104" s="17" t="n">
        <f aca="false">H104+I104</f>
        <v>8</v>
      </c>
      <c r="L104" s="17" t="n">
        <f aca="false">MOD(WEEKDAY(A104,2)-1,7)</f>
        <v>2</v>
      </c>
      <c r="M104" s="17" t="n">
        <f aca="false">MONTH(A104)</f>
        <v>2</v>
      </c>
      <c r="N104" s="17" t="n">
        <f aca="false">SUMIFS(J$3:J104,$B$3:$B104,B104)</f>
        <v>957.1</v>
      </c>
    </row>
    <row r="105" customFormat="false" ht="15" hidden="false" customHeight="true" outlineLevel="0" collapsed="false">
      <c r="A105" s="8" t="s">
        <v>78</v>
      </c>
      <c r="B105" s="8" t="s">
        <v>93</v>
      </c>
      <c r="C105" s="10" t="n">
        <v>4</v>
      </c>
      <c r="D105" s="11" t="n">
        <v>0</v>
      </c>
      <c r="E105" s="11" t="n">
        <v>0</v>
      </c>
      <c r="F105" s="12" t="n">
        <v>0</v>
      </c>
      <c r="G105" s="12" t="n">
        <v>0</v>
      </c>
      <c r="H105" s="12" t="n">
        <v>0</v>
      </c>
      <c r="I105" s="12" t="n">
        <v>18</v>
      </c>
      <c r="J105" s="13" t="n">
        <f aca="false">D105+E105</f>
        <v>0</v>
      </c>
      <c r="K105" s="13" t="n">
        <f aca="false">H105+I105</f>
        <v>18</v>
      </c>
      <c r="L105" s="13" t="n">
        <f aca="false">MOD(WEEKDAY(A105,2)-1,7)</f>
        <v>4</v>
      </c>
      <c r="M105" s="13" t="n">
        <f aca="false">MONTH(A105)</f>
        <v>2</v>
      </c>
      <c r="N105" s="13" t="n">
        <f aca="false">SUMIFS(J$3:J105,$B$3:$B105,B105)</f>
        <v>957.1</v>
      </c>
    </row>
    <row r="106" customFormat="false" ht="15" hidden="false" customHeight="true" outlineLevel="0" collapsed="false">
      <c r="A106" s="6" t="s">
        <v>80</v>
      </c>
      <c r="B106" s="6" t="s">
        <v>93</v>
      </c>
      <c r="C106" s="14" t="n">
        <v>4</v>
      </c>
      <c r="D106" s="15" t="n">
        <v>1</v>
      </c>
      <c r="E106" s="15" t="n">
        <v>0</v>
      </c>
      <c r="F106" s="16" t="n">
        <v>0</v>
      </c>
      <c r="G106" s="16" t="n">
        <v>0</v>
      </c>
      <c r="H106" s="16" t="n">
        <v>0</v>
      </c>
      <c r="I106" s="16" t="n">
        <v>0</v>
      </c>
      <c r="J106" s="17" t="n">
        <f aca="false">D106+E106</f>
        <v>1</v>
      </c>
      <c r="K106" s="17" t="n">
        <f aca="false">H106+I106</f>
        <v>0</v>
      </c>
      <c r="L106" s="17" t="n">
        <f aca="false">MOD(WEEKDAY(A106,2)-1,7)</f>
        <v>0</v>
      </c>
      <c r="M106" s="17" t="n">
        <f aca="false">MONTH(A106)</f>
        <v>3</v>
      </c>
      <c r="N106" s="17" t="n">
        <f aca="false">SUMIFS(J$3:J106,$B$3:$B106,B106)</f>
        <v>958.1</v>
      </c>
    </row>
    <row r="107" customFormat="false" ht="15" hidden="false" customHeight="true" outlineLevel="0" collapsed="false">
      <c r="A107" s="8" t="s">
        <v>80</v>
      </c>
      <c r="B107" s="8" t="s">
        <v>93</v>
      </c>
      <c r="C107" s="10" t="n">
        <v>4</v>
      </c>
      <c r="D107" s="11" t="n">
        <v>0</v>
      </c>
      <c r="E107" s="11" t="n">
        <v>0</v>
      </c>
      <c r="F107" s="12" t="n">
        <v>0</v>
      </c>
      <c r="G107" s="12" t="n">
        <v>0</v>
      </c>
      <c r="H107" s="12" t="n">
        <v>0</v>
      </c>
      <c r="I107" s="12" t="n">
        <v>3</v>
      </c>
      <c r="J107" s="13" t="n">
        <f aca="false">D107+E107</f>
        <v>0</v>
      </c>
      <c r="K107" s="13" t="n">
        <f aca="false">H107+I107</f>
        <v>3</v>
      </c>
      <c r="L107" s="13" t="n">
        <f aca="false">MOD(WEEKDAY(A107,2)-1,7)</f>
        <v>0</v>
      </c>
      <c r="M107" s="13" t="n">
        <f aca="false">MONTH(A107)</f>
        <v>3</v>
      </c>
      <c r="N107" s="13" t="n">
        <f aca="false">SUMIFS(J$3:J107,$B$3:$B107,B107)</f>
        <v>958.1</v>
      </c>
    </row>
    <row r="108" customFormat="false" ht="15" hidden="false" customHeight="true" outlineLevel="0" collapsed="false">
      <c r="A108" s="6" t="s">
        <v>80</v>
      </c>
      <c r="B108" s="6" t="s">
        <v>93</v>
      </c>
      <c r="C108" s="14" t="n">
        <v>4</v>
      </c>
      <c r="D108" s="15" t="n">
        <v>0</v>
      </c>
      <c r="E108" s="15" t="n">
        <v>0</v>
      </c>
      <c r="F108" s="16" t="n">
        <v>0</v>
      </c>
      <c r="G108" s="16" t="n">
        <v>0</v>
      </c>
      <c r="H108" s="16" t="n">
        <v>0</v>
      </c>
      <c r="I108" s="16" t="n">
        <v>3</v>
      </c>
      <c r="J108" s="17" t="n">
        <f aca="false">D108+E108</f>
        <v>0</v>
      </c>
      <c r="K108" s="17" t="n">
        <f aca="false">H108+I108</f>
        <v>3</v>
      </c>
      <c r="L108" s="17" t="n">
        <f aca="false">MOD(WEEKDAY(A108,2)-1,7)</f>
        <v>0</v>
      </c>
      <c r="M108" s="17" t="n">
        <f aca="false">MONTH(A108)</f>
        <v>3</v>
      </c>
      <c r="N108" s="17" t="n">
        <f aca="false">SUMIFS(J$3:J108,$B$3:$B108,B108)</f>
        <v>958.1</v>
      </c>
    </row>
    <row r="109" customFormat="false" ht="15" hidden="false" customHeight="true" outlineLevel="0" collapsed="false">
      <c r="A109" s="8" t="s">
        <v>80</v>
      </c>
      <c r="B109" s="8" t="s">
        <v>93</v>
      </c>
      <c r="C109" s="10" t="n">
        <v>4</v>
      </c>
      <c r="D109" s="11" t="n">
        <v>6</v>
      </c>
      <c r="E109" s="11" t="n">
        <v>0</v>
      </c>
      <c r="F109" s="12" t="n">
        <v>24</v>
      </c>
      <c r="G109" s="12" t="n">
        <v>0</v>
      </c>
      <c r="H109" s="12" t="n">
        <v>0</v>
      </c>
      <c r="I109" s="12" t="n">
        <v>3</v>
      </c>
      <c r="J109" s="13" t="n">
        <f aca="false">D109+E109</f>
        <v>6</v>
      </c>
      <c r="K109" s="13" t="n">
        <f aca="false">H109+I109</f>
        <v>3</v>
      </c>
      <c r="L109" s="13" t="n">
        <f aca="false">MOD(WEEKDAY(A109,2)-1,7)</f>
        <v>0</v>
      </c>
      <c r="M109" s="13" t="n">
        <f aca="false">MONTH(A109)</f>
        <v>3</v>
      </c>
      <c r="N109" s="13" t="n">
        <f aca="false">SUMIFS(J$3:J109,$B$3:$B109,B109)</f>
        <v>964.1</v>
      </c>
    </row>
    <row r="110" customFormat="false" ht="15" hidden="false" customHeight="true" outlineLevel="0" collapsed="false">
      <c r="A110" s="6" t="s">
        <v>80</v>
      </c>
      <c r="B110" s="6" t="s">
        <v>93</v>
      </c>
      <c r="C110" s="14" t="n">
        <v>4</v>
      </c>
      <c r="D110" s="15" t="n">
        <v>0</v>
      </c>
      <c r="E110" s="15" t="n">
        <v>0</v>
      </c>
      <c r="F110" s="16" t="n">
        <v>0</v>
      </c>
      <c r="G110" s="16" t="n">
        <v>0</v>
      </c>
      <c r="H110" s="16" t="n">
        <v>0</v>
      </c>
      <c r="I110" s="16" t="n">
        <v>10</v>
      </c>
      <c r="J110" s="17" t="n">
        <f aca="false">D110+E110</f>
        <v>0</v>
      </c>
      <c r="K110" s="17" t="n">
        <f aca="false">H110+I110</f>
        <v>10</v>
      </c>
      <c r="L110" s="17" t="n">
        <f aca="false">MOD(WEEKDAY(A110,2)-1,7)</f>
        <v>0</v>
      </c>
      <c r="M110" s="17" t="n">
        <f aca="false">MONTH(A110)</f>
        <v>3</v>
      </c>
      <c r="N110" s="17" t="n">
        <f aca="false">SUMIFS(J$3:J110,$B$3:$B110,B110)</f>
        <v>964.1</v>
      </c>
    </row>
    <row r="111" customFormat="false" ht="15" hidden="false" customHeight="true" outlineLevel="0" collapsed="false">
      <c r="A111" s="8" t="s">
        <v>80</v>
      </c>
      <c r="B111" s="8" t="s">
        <v>93</v>
      </c>
      <c r="C111" s="10" t="n">
        <v>4</v>
      </c>
      <c r="D111" s="11" t="n">
        <v>0</v>
      </c>
      <c r="E111" s="11" t="n">
        <v>0</v>
      </c>
      <c r="F111" s="12" t="n">
        <v>0</v>
      </c>
      <c r="G111" s="12" t="n">
        <v>0</v>
      </c>
      <c r="H111" s="12" t="n">
        <v>0</v>
      </c>
      <c r="I111" s="12" t="n">
        <v>2</v>
      </c>
      <c r="J111" s="13" t="n">
        <f aca="false">D111+E111</f>
        <v>0</v>
      </c>
      <c r="K111" s="13" t="n">
        <f aca="false">H111+I111</f>
        <v>2</v>
      </c>
      <c r="L111" s="13" t="n">
        <f aca="false">MOD(WEEKDAY(A111,2)-1,7)</f>
        <v>0</v>
      </c>
      <c r="M111" s="13" t="n">
        <f aca="false">MONTH(A111)</f>
        <v>3</v>
      </c>
      <c r="N111" s="13" t="n">
        <f aca="false">SUMIFS(J$3:J111,$B$3:$B111,B111)</f>
        <v>964.1</v>
      </c>
    </row>
    <row r="112" customFormat="false" ht="15" hidden="false" customHeight="true" outlineLevel="0" collapsed="false">
      <c r="A112" s="6" t="s">
        <v>81</v>
      </c>
      <c r="B112" s="6" t="s">
        <v>93</v>
      </c>
      <c r="C112" s="14" t="n">
        <v>4</v>
      </c>
      <c r="D112" s="15" t="n">
        <v>6</v>
      </c>
      <c r="E112" s="15" t="n">
        <v>0</v>
      </c>
      <c r="F112" s="16" t="n">
        <v>6</v>
      </c>
      <c r="G112" s="16" t="n">
        <v>0</v>
      </c>
      <c r="H112" s="16" t="n">
        <v>0</v>
      </c>
      <c r="I112" s="16" t="n">
        <v>0</v>
      </c>
      <c r="J112" s="17" t="n">
        <f aca="false">D112+E112</f>
        <v>6</v>
      </c>
      <c r="K112" s="17" t="n">
        <f aca="false">H112+I112</f>
        <v>0</v>
      </c>
      <c r="L112" s="17" t="n">
        <f aca="false">MOD(WEEKDAY(A112,2)-1,7)</f>
        <v>1</v>
      </c>
      <c r="M112" s="17" t="n">
        <f aca="false">MONTH(A112)</f>
        <v>3</v>
      </c>
      <c r="N112" s="17" t="n">
        <f aca="false">SUMIFS(J$3:J112,$B$3:$B112,B112)</f>
        <v>970.1</v>
      </c>
    </row>
    <row r="113" customFormat="false" ht="15" hidden="false" customHeight="true" outlineLevel="0" collapsed="false">
      <c r="A113" s="8" t="s">
        <v>81</v>
      </c>
      <c r="B113" s="8" t="s">
        <v>93</v>
      </c>
      <c r="C113" s="10" t="n">
        <v>4</v>
      </c>
      <c r="D113" s="11" t="n">
        <v>4</v>
      </c>
      <c r="E113" s="11" t="n">
        <v>0</v>
      </c>
      <c r="F113" s="12" t="n">
        <v>8</v>
      </c>
      <c r="G113" s="12" t="n">
        <v>1</v>
      </c>
      <c r="H113" s="12" t="n">
        <v>0</v>
      </c>
      <c r="I113" s="12" t="n">
        <v>3</v>
      </c>
      <c r="J113" s="13" t="n">
        <f aca="false">D113+E113</f>
        <v>4</v>
      </c>
      <c r="K113" s="13" t="n">
        <f aca="false">H113+I113</f>
        <v>3</v>
      </c>
      <c r="L113" s="13" t="n">
        <f aca="false">MOD(WEEKDAY(A113,2)-1,7)</f>
        <v>1</v>
      </c>
      <c r="M113" s="13" t="n">
        <f aca="false">MONTH(A113)</f>
        <v>3</v>
      </c>
      <c r="N113" s="13" t="n">
        <f aca="false">SUMIFS(J$3:J113,$B$3:$B113,B113)</f>
        <v>974.1</v>
      </c>
    </row>
    <row r="114" customFormat="false" ht="15" hidden="false" customHeight="true" outlineLevel="0" collapsed="false">
      <c r="A114" s="6" t="s">
        <v>81</v>
      </c>
      <c r="B114" s="6" t="s">
        <v>93</v>
      </c>
      <c r="C114" s="14" t="n">
        <v>4</v>
      </c>
      <c r="D114" s="15" t="n">
        <v>0</v>
      </c>
      <c r="E114" s="15" t="n">
        <v>0</v>
      </c>
      <c r="F114" s="16" t="n">
        <v>0</v>
      </c>
      <c r="G114" s="16" t="n">
        <v>0</v>
      </c>
      <c r="H114" s="16" t="n">
        <v>0</v>
      </c>
      <c r="I114" s="16" t="n">
        <v>2</v>
      </c>
      <c r="J114" s="17" t="n">
        <f aca="false">D114+E114</f>
        <v>0</v>
      </c>
      <c r="K114" s="17" t="n">
        <f aca="false">H114+I114</f>
        <v>2</v>
      </c>
      <c r="L114" s="17" t="n">
        <f aca="false">MOD(WEEKDAY(A114,2)-1,7)</f>
        <v>1</v>
      </c>
      <c r="M114" s="17" t="n">
        <f aca="false">MONTH(A114)</f>
        <v>3</v>
      </c>
      <c r="N114" s="17" t="n">
        <f aca="false">SUMIFS(J$3:J114,$B$3:$B114,B114)</f>
        <v>974.1</v>
      </c>
    </row>
    <row r="115" customFormat="false" ht="15" hidden="false" customHeight="true" outlineLevel="0" collapsed="false">
      <c r="A115" s="8" t="s">
        <v>81</v>
      </c>
      <c r="B115" s="8" t="s">
        <v>93</v>
      </c>
      <c r="C115" s="10" t="n">
        <v>4</v>
      </c>
      <c r="D115" s="11" t="n">
        <v>0</v>
      </c>
      <c r="E115" s="11" t="n">
        <v>0</v>
      </c>
      <c r="F115" s="12" t="n">
        <v>0</v>
      </c>
      <c r="G115" s="12" t="n">
        <v>0</v>
      </c>
      <c r="H115" s="12" t="n">
        <v>0</v>
      </c>
      <c r="I115" s="12" t="n">
        <v>1</v>
      </c>
      <c r="J115" s="13" t="n">
        <f aca="false">D115+E115</f>
        <v>0</v>
      </c>
      <c r="K115" s="13" t="n">
        <f aca="false">H115+I115</f>
        <v>1</v>
      </c>
      <c r="L115" s="13" t="n">
        <f aca="false">MOD(WEEKDAY(A115,2)-1,7)</f>
        <v>1</v>
      </c>
      <c r="M115" s="13" t="n">
        <f aca="false">MONTH(A115)</f>
        <v>3</v>
      </c>
      <c r="N115" s="13" t="n">
        <f aca="false">SUMIFS(J$3:J115,$B$3:$B115,B115)</f>
        <v>974.1</v>
      </c>
    </row>
    <row r="116" customFormat="false" ht="15" hidden="false" customHeight="true" outlineLevel="0" collapsed="false">
      <c r="A116" s="6" t="s">
        <v>81</v>
      </c>
      <c r="B116" s="6" t="s">
        <v>93</v>
      </c>
      <c r="C116" s="14" t="n">
        <v>4</v>
      </c>
      <c r="D116" s="15" t="n">
        <v>0</v>
      </c>
      <c r="E116" s="15" t="n">
        <v>14</v>
      </c>
      <c r="F116" s="16" t="n">
        <v>0</v>
      </c>
      <c r="G116" s="16" t="n">
        <v>0</v>
      </c>
      <c r="H116" s="16" t="n">
        <v>0</v>
      </c>
      <c r="I116" s="16" t="n">
        <v>0</v>
      </c>
      <c r="J116" s="17" t="n">
        <f aca="false">D116+E116</f>
        <v>14</v>
      </c>
      <c r="K116" s="17" t="n">
        <f aca="false">H116+I116</f>
        <v>0</v>
      </c>
      <c r="L116" s="17" t="n">
        <f aca="false">MOD(WEEKDAY(A116,2)-1,7)</f>
        <v>1</v>
      </c>
      <c r="M116" s="17" t="n">
        <f aca="false">MONTH(A116)</f>
        <v>3</v>
      </c>
      <c r="N116" s="17" t="n">
        <f aca="false">SUMIFS(J$3:J116,$B$3:$B116,B116)</f>
        <v>988.1</v>
      </c>
    </row>
    <row r="117" customFormat="false" ht="15" hidden="false" customHeight="true" outlineLevel="0" collapsed="false">
      <c r="A117" s="8" t="s">
        <v>82</v>
      </c>
      <c r="B117" s="8" t="s">
        <v>93</v>
      </c>
      <c r="C117" s="10" t="n">
        <v>4</v>
      </c>
      <c r="D117" s="11" t="n">
        <v>4</v>
      </c>
      <c r="E117" s="11" t="n">
        <v>0</v>
      </c>
      <c r="F117" s="12" t="n">
        <v>12</v>
      </c>
      <c r="G117" s="12" t="n">
        <v>0</v>
      </c>
      <c r="H117" s="12" t="n">
        <v>0</v>
      </c>
      <c r="I117" s="12" t="n">
        <v>0</v>
      </c>
      <c r="J117" s="13" t="n">
        <f aca="false">D117+E117</f>
        <v>4</v>
      </c>
      <c r="K117" s="13" t="n">
        <f aca="false">H117+I117</f>
        <v>0</v>
      </c>
      <c r="L117" s="13" t="n">
        <f aca="false">MOD(WEEKDAY(A117,2)-1,7)</f>
        <v>2</v>
      </c>
      <c r="M117" s="13" t="n">
        <f aca="false">MONTH(A117)</f>
        <v>3</v>
      </c>
      <c r="N117" s="13" t="n">
        <f aca="false">SUMIFS(J$3:J117,$B$3:$B117,B117)</f>
        <v>992.1</v>
      </c>
    </row>
    <row r="118" customFormat="false" ht="15" hidden="false" customHeight="true" outlineLevel="0" collapsed="false">
      <c r="A118" s="6" t="s">
        <v>82</v>
      </c>
      <c r="B118" s="6" t="s">
        <v>93</v>
      </c>
      <c r="C118" s="14" t="n">
        <v>4</v>
      </c>
      <c r="D118" s="15" t="n">
        <v>3</v>
      </c>
      <c r="E118" s="15" t="n">
        <v>0</v>
      </c>
      <c r="F118" s="16" t="n">
        <v>12</v>
      </c>
      <c r="G118" s="16" t="n">
        <v>0</v>
      </c>
      <c r="H118" s="16" t="n">
        <v>0</v>
      </c>
      <c r="I118" s="16" t="n">
        <v>0</v>
      </c>
      <c r="J118" s="17" t="n">
        <f aca="false">D118+E118</f>
        <v>3</v>
      </c>
      <c r="K118" s="17" t="n">
        <f aca="false">H118+I118</f>
        <v>0</v>
      </c>
      <c r="L118" s="17" t="n">
        <f aca="false">MOD(WEEKDAY(A118,2)-1,7)</f>
        <v>2</v>
      </c>
      <c r="M118" s="17" t="n">
        <f aca="false">MONTH(A118)</f>
        <v>3</v>
      </c>
      <c r="N118" s="17" t="n">
        <f aca="false">SUMIFS(J$3:J118,$B$3:$B118,B118)</f>
        <v>995.1</v>
      </c>
    </row>
    <row r="119" customFormat="false" ht="15" hidden="false" customHeight="true" outlineLevel="0" collapsed="false">
      <c r="A119" s="8" t="s">
        <v>82</v>
      </c>
      <c r="B119" s="8" t="s">
        <v>93</v>
      </c>
      <c r="C119" s="10" t="n">
        <v>4</v>
      </c>
      <c r="D119" s="11" t="n">
        <v>0</v>
      </c>
      <c r="E119" s="11" t="n">
        <v>0</v>
      </c>
      <c r="F119" s="12" t="n">
        <v>0</v>
      </c>
      <c r="G119" s="12" t="n">
        <v>0</v>
      </c>
      <c r="H119" s="12" t="n">
        <v>0</v>
      </c>
      <c r="I119" s="12" t="n">
        <v>12</v>
      </c>
      <c r="J119" s="13" t="n">
        <f aca="false">D119+E119</f>
        <v>0</v>
      </c>
      <c r="K119" s="13" t="n">
        <f aca="false">H119+I119</f>
        <v>12</v>
      </c>
      <c r="L119" s="13" t="n">
        <f aca="false">MOD(WEEKDAY(A119,2)-1,7)</f>
        <v>2</v>
      </c>
      <c r="M119" s="13" t="n">
        <f aca="false">MONTH(A119)</f>
        <v>3</v>
      </c>
      <c r="N119" s="13" t="n">
        <f aca="false">SUMIFS(J$3:J119,$B$3:$B119,B119)</f>
        <v>995.1</v>
      </c>
    </row>
    <row r="120" customFormat="false" ht="15" hidden="false" customHeight="true" outlineLevel="0" collapsed="false">
      <c r="A120" s="6" t="s">
        <v>83</v>
      </c>
      <c r="B120" s="6" t="s">
        <v>93</v>
      </c>
      <c r="C120" s="14" t="n">
        <v>4</v>
      </c>
      <c r="D120" s="15" t="n">
        <v>0</v>
      </c>
      <c r="E120" s="15" t="n">
        <v>40</v>
      </c>
      <c r="F120" s="16" t="n">
        <v>0</v>
      </c>
      <c r="G120" s="16" t="n">
        <v>0</v>
      </c>
      <c r="H120" s="16" t="n">
        <v>0</v>
      </c>
      <c r="I120" s="16" t="n">
        <v>0</v>
      </c>
      <c r="J120" s="17" t="n">
        <f aca="false">D120+E120</f>
        <v>40</v>
      </c>
      <c r="K120" s="17" t="n">
        <f aca="false">H120+I120</f>
        <v>0</v>
      </c>
      <c r="L120" s="17" t="n">
        <f aca="false">MOD(WEEKDAY(A120,2)-1,7)</f>
        <v>3</v>
      </c>
      <c r="M120" s="17" t="n">
        <f aca="false">MONTH(A120)</f>
        <v>3</v>
      </c>
      <c r="N120" s="17" t="n">
        <f aca="false">SUMIFS(J$3:J120,$B$3:$B120,B120)</f>
        <v>1035.1</v>
      </c>
    </row>
    <row r="121" customFormat="false" ht="15" hidden="false" customHeight="true" outlineLevel="0" collapsed="false">
      <c r="A121" s="8" t="s">
        <v>83</v>
      </c>
      <c r="B121" s="8" t="s">
        <v>93</v>
      </c>
      <c r="C121" s="10" t="n">
        <v>4</v>
      </c>
      <c r="D121" s="11" t="n">
        <v>4</v>
      </c>
      <c r="E121" s="11" t="n">
        <v>0</v>
      </c>
      <c r="F121" s="12" t="n">
        <v>8</v>
      </c>
      <c r="G121" s="12" t="n">
        <v>0</v>
      </c>
      <c r="H121" s="12" t="n">
        <v>0</v>
      </c>
      <c r="I121" s="12" t="n">
        <v>0</v>
      </c>
      <c r="J121" s="13" t="n">
        <f aca="false">D121+E121</f>
        <v>4</v>
      </c>
      <c r="K121" s="13" t="n">
        <f aca="false">H121+I121</f>
        <v>0</v>
      </c>
      <c r="L121" s="13" t="n">
        <f aca="false">MOD(WEEKDAY(A121,2)-1,7)</f>
        <v>3</v>
      </c>
      <c r="M121" s="13" t="n">
        <f aca="false">MONTH(A121)</f>
        <v>3</v>
      </c>
      <c r="N121" s="13" t="n">
        <f aca="false">SUMIFS(J$3:J121,$B$3:$B121,B121)</f>
        <v>1039.1</v>
      </c>
    </row>
    <row r="122" customFormat="false" ht="15" hidden="false" customHeight="true" outlineLevel="0" collapsed="false">
      <c r="A122" s="6" t="s">
        <v>83</v>
      </c>
      <c r="B122" s="6" t="s">
        <v>93</v>
      </c>
      <c r="C122" s="14" t="n">
        <v>4</v>
      </c>
      <c r="D122" s="15" t="n">
        <v>0</v>
      </c>
      <c r="E122" s="15" t="n">
        <v>0</v>
      </c>
      <c r="F122" s="16" t="n">
        <v>0</v>
      </c>
      <c r="G122" s="16" t="n">
        <v>0</v>
      </c>
      <c r="H122" s="16" t="n">
        <v>0</v>
      </c>
      <c r="I122" s="16" t="n">
        <v>7</v>
      </c>
      <c r="J122" s="17" t="n">
        <f aca="false">D122+E122</f>
        <v>0</v>
      </c>
      <c r="K122" s="17" t="n">
        <f aca="false">H122+I122</f>
        <v>7</v>
      </c>
      <c r="L122" s="17" t="n">
        <f aca="false">MOD(WEEKDAY(A122,2)-1,7)</f>
        <v>3</v>
      </c>
      <c r="M122" s="17" t="n">
        <f aca="false">MONTH(A122)</f>
        <v>3</v>
      </c>
      <c r="N122" s="17" t="n">
        <f aca="false">SUMIFS(J$3:J122,$B$3:$B122,B122)</f>
        <v>1039.1</v>
      </c>
    </row>
    <row r="123" customFormat="false" ht="15" hidden="false" customHeight="true" outlineLevel="0" collapsed="false">
      <c r="A123" s="8" t="s">
        <v>84</v>
      </c>
      <c r="B123" s="8" t="s">
        <v>93</v>
      </c>
      <c r="C123" s="10" t="n">
        <v>4</v>
      </c>
      <c r="D123" s="11" t="n">
        <v>0</v>
      </c>
      <c r="E123" s="11" t="n">
        <v>30</v>
      </c>
      <c r="F123" s="12" t="n">
        <v>0</v>
      </c>
      <c r="G123" s="12" t="n">
        <v>0</v>
      </c>
      <c r="H123" s="12" t="n">
        <v>0</v>
      </c>
      <c r="I123" s="12" t="n">
        <v>0</v>
      </c>
      <c r="J123" s="13" t="n">
        <f aca="false">D123+E123</f>
        <v>30</v>
      </c>
      <c r="K123" s="13" t="n">
        <f aca="false">H123+I123</f>
        <v>0</v>
      </c>
      <c r="L123" s="13" t="n">
        <f aca="false">MOD(WEEKDAY(A123,2)-1,7)</f>
        <v>4</v>
      </c>
      <c r="M123" s="13" t="n">
        <f aca="false">MONTH(A123)</f>
        <v>3</v>
      </c>
      <c r="N123" s="13" t="n">
        <f aca="false">SUMIFS(J$3:J123,$B$3:$B123,B123)</f>
        <v>1069.1</v>
      </c>
    </row>
    <row r="124" customFormat="false" ht="15" hidden="false" customHeight="true" outlineLevel="0" collapsed="false">
      <c r="A124" s="6" t="s">
        <v>84</v>
      </c>
      <c r="B124" s="6" t="s">
        <v>93</v>
      </c>
      <c r="C124" s="14" t="n">
        <v>4</v>
      </c>
      <c r="D124" s="15" t="n">
        <v>0</v>
      </c>
      <c r="E124" s="15" t="n">
        <v>0</v>
      </c>
      <c r="F124" s="16" t="n">
        <v>0</v>
      </c>
      <c r="G124" s="16" t="n">
        <v>0</v>
      </c>
      <c r="H124" s="16" t="n">
        <v>0</v>
      </c>
      <c r="I124" s="16" t="n">
        <v>7</v>
      </c>
      <c r="J124" s="17" t="n">
        <f aca="false">D124+E124</f>
        <v>0</v>
      </c>
      <c r="K124" s="17" t="n">
        <f aca="false">H124+I124</f>
        <v>7</v>
      </c>
      <c r="L124" s="17" t="n">
        <f aca="false">MOD(WEEKDAY(A124,2)-1,7)</f>
        <v>4</v>
      </c>
      <c r="M124" s="17" t="n">
        <f aca="false">MONTH(A124)</f>
        <v>3</v>
      </c>
      <c r="N124" s="17" t="n">
        <f aca="false">SUMIFS(J$3:J124,$B$3:$B124,B124)</f>
        <v>1069.1</v>
      </c>
    </row>
    <row r="125" customFormat="false" ht="15" hidden="false" customHeight="true" outlineLevel="0" collapsed="false">
      <c r="A125" s="8" t="s">
        <v>84</v>
      </c>
      <c r="B125" s="8" t="s">
        <v>93</v>
      </c>
      <c r="C125" s="10" t="n">
        <v>4</v>
      </c>
      <c r="D125" s="11" t="n">
        <v>0</v>
      </c>
      <c r="E125" s="11" t="n">
        <v>0</v>
      </c>
      <c r="F125" s="12" t="n">
        <v>0</v>
      </c>
      <c r="G125" s="12" t="n">
        <v>0</v>
      </c>
      <c r="H125" s="12" t="n">
        <v>0</v>
      </c>
      <c r="I125" s="12" t="n">
        <v>7</v>
      </c>
      <c r="J125" s="13" t="n">
        <f aca="false">D125+E125</f>
        <v>0</v>
      </c>
      <c r="K125" s="13" t="n">
        <f aca="false">H125+I125</f>
        <v>7</v>
      </c>
      <c r="L125" s="13" t="n">
        <f aca="false">MOD(WEEKDAY(A125,2)-1,7)</f>
        <v>4</v>
      </c>
      <c r="M125" s="13" t="n">
        <f aca="false">MONTH(A125)</f>
        <v>3</v>
      </c>
      <c r="N125" s="13" t="n">
        <f aca="false">SUMIFS(J$3:J125,$B$3:$B125,B125)</f>
        <v>1069.1</v>
      </c>
    </row>
    <row r="126" customFormat="false" ht="15" hidden="false" customHeight="true" outlineLevel="0" collapsed="false">
      <c r="A126" s="6" t="s">
        <v>85</v>
      </c>
      <c r="B126" s="6" t="s">
        <v>93</v>
      </c>
      <c r="C126" s="14" t="n">
        <v>4</v>
      </c>
      <c r="D126" s="15" t="n">
        <v>0</v>
      </c>
      <c r="E126" s="15" t="n">
        <v>0</v>
      </c>
      <c r="F126" s="16" t="n">
        <v>0</v>
      </c>
      <c r="G126" s="16" t="n">
        <v>0</v>
      </c>
      <c r="H126" s="16" t="n">
        <v>0</v>
      </c>
      <c r="I126" s="16" t="n">
        <v>1</v>
      </c>
      <c r="J126" s="17" t="n">
        <f aca="false">D126+E126</f>
        <v>0</v>
      </c>
      <c r="K126" s="17" t="n">
        <f aca="false">H126+I126</f>
        <v>1</v>
      </c>
      <c r="L126" s="17" t="n">
        <f aca="false">MOD(WEEKDAY(A126,2)-1,7)</f>
        <v>0</v>
      </c>
      <c r="M126" s="17" t="n">
        <f aca="false">MONTH(A126)</f>
        <v>3</v>
      </c>
      <c r="N126" s="17" t="n">
        <f aca="false">SUMIFS(J$3:J126,$B$3:$B126,B126)</f>
        <v>1069.1</v>
      </c>
    </row>
    <row r="127" customFormat="false" ht="15" hidden="false" customHeight="true" outlineLevel="0" collapsed="false">
      <c r="A127" s="8" t="s">
        <v>86</v>
      </c>
      <c r="B127" s="8" t="s">
        <v>93</v>
      </c>
      <c r="C127" s="10" t="n">
        <v>4</v>
      </c>
      <c r="D127" s="11" t="n">
        <v>0</v>
      </c>
      <c r="E127" s="11" t="n">
        <v>50</v>
      </c>
      <c r="F127" s="12" t="n">
        <v>0</v>
      </c>
      <c r="G127" s="12" t="n">
        <v>0</v>
      </c>
      <c r="H127" s="12" t="n">
        <v>0</v>
      </c>
      <c r="I127" s="12" t="n">
        <v>2</v>
      </c>
      <c r="J127" s="13" t="n">
        <f aca="false">D127+E127</f>
        <v>50</v>
      </c>
      <c r="K127" s="13" t="n">
        <f aca="false">H127+I127</f>
        <v>2</v>
      </c>
      <c r="L127" s="13" t="n">
        <f aca="false">MOD(WEEKDAY(A127,2)-1,7)</f>
        <v>2</v>
      </c>
      <c r="M127" s="13" t="n">
        <f aca="false">MONTH(A127)</f>
        <v>3</v>
      </c>
      <c r="N127" s="13" t="n">
        <f aca="false">SUMIFS(J$3:J127,$B$3:$B127,B127)</f>
        <v>1119.1</v>
      </c>
    </row>
    <row r="128" customFormat="false" ht="15" hidden="false" customHeight="true" outlineLevel="0" collapsed="false">
      <c r="A128" s="6" t="s">
        <v>86</v>
      </c>
      <c r="B128" s="6" t="s">
        <v>93</v>
      </c>
      <c r="C128" s="14" t="n">
        <v>4</v>
      </c>
      <c r="D128" s="15" t="n">
        <v>0</v>
      </c>
      <c r="E128" s="15" t="n">
        <v>0</v>
      </c>
      <c r="F128" s="16" t="n">
        <v>0</v>
      </c>
      <c r="G128" s="16" t="n">
        <v>0</v>
      </c>
      <c r="H128" s="16" t="n">
        <v>0</v>
      </c>
      <c r="I128" s="16" t="n">
        <v>1</v>
      </c>
      <c r="J128" s="17" t="n">
        <f aca="false">D128+E128</f>
        <v>0</v>
      </c>
      <c r="K128" s="17" t="n">
        <f aca="false">H128+I128</f>
        <v>1</v>
      </c>
      <c r="L128" s="17" t="n">
        <f aca="false">MOD(WEEKDAY(A128,2)-1,7)</f>
        <v>2</v>
      </c>
      <c r="M128" s="17" t="n">
        <f aca="false">MONTH(A128)</f>
        <v>3</v>
      </c>
      <c r="N128" s="17" t="n">
        <f aca="false">SUMIFS(J$3:J128,$B$3:$B128,B128)</f>
        <v>1119.1</v>
      </c>
    </row>
    <row r="129" customFormat="false" ht="15" hidden="false" customHeight="true" outlineLevel="0" collapsed="false">
      <c r="A129" s="8" t="s">
        <v>86</v>
      </c>
      <c r="B129" s="8" t="s">
        <v>93</v>
      </c>
      <c r="C129" s="10" t="n">
        <v>4</v>
      </c>
      <c r="D129" s="11" t="n">
        <v>0</v>
      </c>
      <c r="E129" s="11" t="n">
        <v>0</v>
      </c>
      <c r="F129" s="12" t="n">
        <v>0</v>
      </c>
      <c r="G129" s="12" t="n">
        <v>0</v>
      </c>
      <c r="H129" s="12" t="n">
        <v>0</v>
      </c>
      <c r="I129" s="12" t="n">
        <v>6</v>
      </c>
      <c r="J129" s="13" t="n">
        <f aca="false">D129+E129</f>
        <v>0</v>
      </c>
      <c r="K129" s="13" t="n">
        <f aca="false">H129+I129</f>
        <v>6</v>
      </c>
      <c r="L129" s="13" t="n">
        <f aca="false">MOD(WEEKDAY(A129,2)-1,7)</f>
        <v>2</v>
      </c>
      <c r="M129" s="13" t="n">
        <f aca="false">MONTH(A129)</f>
        <v>3</v>
      </c>
      <c r="N129" s="13" t="n">
        <f aca="false">SUMIFS(J$3:J129,$B$3:$B129,B129)</f>
        <v>1119.1</v>
      </c>
    </row>
    <row r="130" customFormat="false" ht="15" hidden="false" customHeight="true" outlineLevel="0" collapsed="false">
      <c r="A130" s="6" t="s">
        <v>87</v>
      </c>
      <c r="B130" s="6" t="s">
        <v>93</v>
      </c>
      <c r="C130" s="14" t="n">
        <v>4</v>
      </c>
      <c r="D130" s="15" t="n">
        <v>0</v>
      </c>
      <c r="E130" s="15" t="n">
        <v>0</v>
      </c>
      <c r="F130" s="16" t="n">
        <v>0</v>
      </c>
      <c r="G130" s="16" t="n">
        <v>0</v>
      </c>
      <c r="H130" s="16" t="n">
        <v>0</v>
      </c>
      <c r="I130" s="16" t="n">
        <v>1</v>
      </c>
      <c r="J130" s="17" t="n">
        <f aca="false">D130+E130</f>
        <v>0</v>
      </c>
      <c r="K130" s="17" t="n">
        <f aca="false">H130+I130</f>
        <v>1</v>
      </c>
      <c r="L130" s="17" t="n">
        <f aca="false">MOD(WEEKDAY(A130,2)-1,7)</f>
        <v>3</v>
      </c>
      <c r="M130" s="17" t="n">
        <f aca="false">MONTH(A130)</f>
        <v>3</v>
      </c>
      <c r="N130" s="17" t="n">
        <f aca="false">SUMIFS(J$3:J130,$B$3:$B130,B130)</f>
        <v>1119.1</v>
      </c>
    </row>
    <row r="131" customFormat="false" ht="15" hidden="false" customHeight="true" outlineLevel="0" collapsed="false">
      <c r="A131" s="8" t="s">
        <v>87</v>
      </c>
      <c r="B131" s="8" t="s">
        <v>93</v>
      </c>
      <c r="C131" s="10" t="n">
        <v>4</v>
      </c>
      <c r="D131" s="11" t="n">
        <v>0</v>
      </c>
      <c r="E131" s="11" t="n">
        <v>0</v>
      </c>
      <c r="F131" s="12" t="n">
        <v>0</v>
      </c>
      <c r="G131" s="12" t="n">
        <v>0</v>
      </c>
      <c r="H131" s="12" t="n">
        <v>0</v>
      </c>
      <c r="I131" s="12" t="n">
        <v>3</v>
      </c>
      <c r="J131" s="13" t="n">
        <f aca="false">D131+E131</f>
        <v>0</v>
      </c>
      <c r="K131" s="13" t="n">
        <f aca="false">H131+I131</f>
        <v>3</v>
      </c>
      <c r="L131" s="13" t="n">
        <f aca="false">MOD(WEEKDAY(A131,2)-1,7)</f>
        <v>3</v>
      </c>
      <c r="M131" s="13" t="n">
        <f aca="false">MONTH(A131)</f>
        <v>3</v>
      </c>
      <c r="N131" s="13" t="n">
        <f aca="false">SUMIFS(J$3:J131,$B$3:$B131,B131)</f>
        <v>1119.1</v>
      </c>
    </row>
    <row r="132" customFormat="false" ht="15" hidden="false" customHeight="true" outlineLevel="0" collapsed="false">
      <c r="A132" s="6" t="s">
        <v>101</v>
      </c>
      <c r="B132" s="6" t="s">
        <v>93</v>
      </c>
      <c r="C132" s="14" t="n">
        <v>4</v>
      </c>
      <c r="D132" s="15" t="n">
        <v>1</v>
      </c>
      <c r="E132" s="15" t="n">
        <v>0</v>
      </c>
      <c r="F132" s="16" t="n">
        <v>8.4</v>
      </c>
      <c r="G132" s="16" t="n">
        <v>0</v>
      </c>
      <c r="H132" s="16" t="n">
        <v>0</v>
      </c>
      <c r="I132" s="16" t="n">
        <v>0</v>
      </c>
      <c r="J132" s="17" t="n">
        <f aca="false">D132+E132</f>
        <v>1</v>
      </c>
      <c r="K132" s="17" t="n">
        <f aca="false">H132+I132</f>
        <v>0</v>
      </c>
      <c r="L132" s="17" t="n">
        <f aca="false">MOD(WEEKDAY(A132,2)-1,7)</f>
        <v>4</v>
      </c>
      <c r="M132" s="17" t="n">
        <f aca="false">MONTH(A132)</f>
        <v>3</v>
      </c>
      <c r="N132" s="17" t="n">
        <f aca="false">SUMIFS(J$3:J132,$B$3:$B132,B132)</f>
        <v>1120.1</v>
      </c>
    </row>
    <row r="133" customFormat="false" ht="15" hidden="false" customHeight="true" outlineLevel="0" collapsed="false">
      <c r="A133" s="8" t="s">
        <v>101</v>
      </c>
      <c r="B133" s="8" t="s">
        <v>93</v>
      </c>
      <c r="C133" s="10" t="n">
        <v>4</v>
      </c>
      <c r="D133" s="11" t="n">
        <v>0</v>
      </c>
      <c r="E133" s="11" t="n">
        <v>13</v>
      </c>
      <c r="F133" s="12" t="n">
        <v>0</v>
      </c>
      <c r="G133" s="12" t="n">
        <v>0</v>
      </c>
      <c r="H133" s="12" t="n">
        <v>0</v>
      </c>
      <c r="I133" s="12" t="n">
        <v>0</v>
      </c>
      <c r="J133" s="13" t="n">
        <f aca="false">D133+E133</f>
        <v>13</v>
      </c>
      <c r="K133" s="13" t="n">
        <f aca="false">H133+I133</f>
        <v>0</v>
      </c>
      <c r="L133" s="13" t="n">
        <f aca="false">MOD(WEEKDAY(A133,2)-1,7)</f>
        <v>4</v>
      </c>
      <c r="M133" s="13" t="n">
        <f aca="false">MONTH(A133)</f>
        <v>3</v>
      </c>
      <c r="N133" s="13" t="n">
        <f aca="false">SUMIFS(J$3:J133,$B$3:$B133,B133)</f>
        <v>1133.1</v>
      </c>
    </row>
    <row r="134" customFormat="false" ht="15" hidden="false" customHeight="true" outlineLevel="0" collapsed="false">
      <c r="A134" s="6" t="s">
        <v>88</v>
      </c>
      <c r="B134" s="6" t="s">
        <v>93</v>
      </c>
      <c r="C134" s="14" t="n">
        <v>4</v>
      </c>
      <c r="D134" s="15" t="n">
        <v>5</v>
      </c>
      <c r="E134" s="15" t="n">
        <v>0</v>
      </c>
      <c r="F134" s="16" t="n">
        <v>12</v>
      </c>
      <c r="G134" s="16" t="n">
        <v>0</v>
      </c>
      <c r="H134" s="16" t="n">
        <v>0</v>
      </c>
      <c r="I134" s="16" t="n">
        <v>0</v>
      </c>
      <c r="J134" s="17" t="n">
        <f aca="false">D134+E134</f>
        <v>5</v>
      </c>
      <c r="K134" s="17" t="n">
        <f aca="false">H134+I134</f>
        <v>0</v>
      </c>
      <c r="L134" s="17" t="n">
        <f aca="false">MOD(WEEKDAY(A134,2)-1,7)</f>
        <v>0</v>
      </c>
      <c r="M134" s="17" t="n">
        <f aca="false">MONTH(A134)</f>
        <v>3</v>
      </c>
      <c r="N134" s="17" t="n">
        <f aca="false">SUMIFS(J$3:J134,$B$3:$B134,B134)</f>
        <v>1138.1</v>
      </c>
    </row>
    <row r="135" customFormat="false" ht="15" hidden="false" customHeight="true" outlineLevel="0" collapsed="false">
      <c r="A135" s="8" t="s">
        <v>88</v>
      </c>
      <c r="B135" s="8" t="s">
        <v>93</v>
      </c>
      <c r="C135" s="10" t="n">
        <v>4</v>
      </c>
      <c r="D135" s="11" t="n">
        <v>0</v>
      </c>
      <c r="E135" s="11" t="n">
        <v>21</v>
      </c>
      <c r="F135" s="12" t="n">
        <v>0</v>
      </c>
      <c r="G135" s="12" t="n">
        <v>0</v>
      </c>
      <c r="H135" s="12" t="n">
        <v>0</v>
      </c>
      <c r="I135" s="12" t="n">
        <v>0</v>
      </c>
      <c r="J135" s="13" t="n">
        <f aca="false">D135+E135</f>
        <v>21</v>
      </c>
      <c r="K135" s="13" t="n">
        <f aca="false">H135+I135</f>
        <v>0</v>
      </c>
      <c r="L135" s="13" t="n">
        <f aca="false">MOD(WEEKDAY(A135,2)-1,7)</f>
        <v>0</v>
      </c>
      <c r="M135" s="13" t="n">
        <f aca="false">MONTH(A135)</f>
        <v>3</v>
      </c>
      <c r="N135" s="13" t="n">
        <f aca="false">SUMIFS(J$3:J135,$B$3:$B135,B135)</f>
        <v>1159.1</v>
      </c>
    </row>
    <row r="136" customFormat="false" ht="15" hidden="false" customHeight="true" outlineLevel="0" collapsed="false">
      <c r="A136" s="6" t="s">
        <v>89</v>
      </c>
      <c r="B136" s="6" t="s">
        <v>93</v>
      </c>
      <c r="C136" s="14" t="n">
        <v>4</v>
      </c>
      <c r="D136" s="15" t="n">
        <v>5</v>
      </c>
      <c r="E136" s="15" t="n">
        <v>33</v>
      </c>
      <c r="F136" s="16" t="n">
        <v>0</v>
      </c>
      <c r="G136" s="16" t="n">
        <v>0</v>
      </c>
      <c r="H136" s="16" t="n">
        <v>0</v>
      </c>
      <c r="I136" s="16" t="n">
        <v>0</v>
      </c>
      <c r="J136" s="17" t="n">
        <f aca="false">D136+E136</f>
        <v>38</v>
      </c>
      <c r="K136" s="17" t="n">
        <f aca="false">H136+I136</f>
        <v>0</v>
      </c>
      <c r="L136" s="17" t="n">
        <f aca="false">MOD(WEEKDAY(A136,2)-1,7)</f>
        <v>1</v>
      </c>
      <c r="M136" s="17" t="n">
        <f aca="false">MONTH(A136)</f>
        <v>3</v>
      </c>
      <c r="N136" s="17" t="n">
        <f aca="false">SUMIFS(J$3:J136,$B$3:$B136,B136)</f>
        <v>1197.1</v>
      </c>
    </row>
    <row r="137" customFormat="false" ht="15" hidden="false" customHeight="true" outlineLevel="0" collapsed="false">
      <c r="A137" s="8" t="s">
        <v>89</v>
      </c>
      <c r="B137" s="8" t="s">
        <v>93</v>
      </c>
      <c r="C137" s="10" t="n">
        <v>4</v>
      </c>
      <c r="D137" s="11" t="n">
        <v>0</v>
      </c>
      <c r="E137" s="11" t="n">
        <v>21</v>
      </c>
      <c r="F137" s="12" t="n">
        <v>0</v>
      </c>
      <c r="G137" s="12" t="n">
        <v>0</v>
      </c>
      <c r="H137" s="12" t="n">
        <v>0</v>
      </c>
      <c r="I137" s="12" t="n">
        <v>4</v>
      </c>
      <c r="J137" s="13" t="n">
        <f aca="false">D137+E137</f>
        <v>21</v>
      </c>
      <c r="K137" s="13" t="n">
        <f aca="false">H137+I137</f>
        <v>4</v>
      </c>
      <c r="L137" s="13" t="n">
        <f aca="false">MOD(WEEKDAY(A137,2)-1,7)</f>
        <v>1</v>
      </c>
      <c r="M137" s="13" t="n">
        <f aca="false">MONTH(A137)</f>
        <v>3</v>
      </c>
      <c r="N137" s="13" t="n">
        <f aca="false">SUMIFS(J$3:J137,$B$3:$B137,B137)</f>
        <v>1218.1</v>
      </c>
    </row>
    <row r="138" customFormat="false" ht="15" hidden="false" customHeight="true" outlineLevel="0" collapsed="false">
      <c r="A138" s="6" t="s">
        <v>89</v>
      </c>
      <c r="B138" s="6" t="s">
        <v>93</v>
      </c>
      <c r="C138" s="14" t="n">
        <v>4</v>
      </c>
      <c r="D138" s="15" t="n">
        <v>2</v>
      </c>
      <c r="E138" s="15" t="n">
        <v>0</v>
      </c>
      <c r="F138" s="16" t="n">
        <v>8</v>
      </c>
      <c r="G138" s="16" t="n">
        <v>0</v>
      </c>
      <c r="H138" s="16" t="n">
        <v>0</v>
      </c>
      <c r="I138" s="16" t="n">
        <v>0</v>
      </c>
      <c r="J138" s="17" t="n">
        <f aca="false">D138+E138</f>
        <v>2</v>
      </c>
      <c r="K138" s="17" t="n">
        <f aca="false">H138+I138</f>
        <v>0</v>
      </c>
      <c r="L138" s="17" t="n">
        <f aca="false">MOD(WEEKDAY(A138,2)-1,7)</f>
        <v>1</v>
      </c>
      <c r="M138" s="17" t="n">
        <f aca="false">MONTH(A138)</f>
        <v>3</v>
      </c>
      <c r="N138" s="17" t="n">
        <f aca="false">SUMIFS(J$3:J138,$B$3:$B138,B138)</f>
        <v>1220.1</v>
      </c>
    </row>
    <row r="139" customFormat="false" ht="15" hidden="false" customHeight="true" outlineLevel="0" collapsed="false">
      <c r="A139" s="8" t="s">
        <v>90</v>
      </c>
      <c r="B139" s="8" t="s">
        <v>93</v>
      </c>
      <c r="C139" s="10" t="n">
        <v>4</v>
      </c>
      <c r="D139" s="11" t="n">
        <v>0</v>
      </c>
      <c r="E139" s="11" t="n">
        <v>15</v>
      </c>
      <c r="F139" s="12" t="n">
        <v>0</v>
      </c>
      <c r="G139" s="12" t="n">
        <v>0</v>
      </c>
      <c r="H139" s="12" t="n">
        <v>0</v>
      </c>
      <c r="I139" s="12" t="n">
        <v>0</v>
      </c>
      <c r="J139" s="13" t="n">
        <f aca="false">D139+E139</f>
        <v>15</v>
      </c>
      <c r="K139" s="13" t="n">
        <f aca="false">H139+I139</f>
        <v>0</v>
      </c>
      <c r="L139" s="13" t="n">
        <f aca="false">MOD(WEEKDAY(A139,2)-1,7)</f>
        <v>2</v>
      </c>
      <c r="M139" s="13" t="n">
        <f aca="false">MONTH(A139)</f>
        <v>3</v>
      </c>
      <c r="N139" s="13" t="n">
        <f aca="false">SUMIFS(J$3:J139,$B$3:$B139,B139)</f>
        <v>1235.1</v>
      </c>
    </row>
    <row r="140" customFormat="false" ht="15" hidden="false" customHeight="true" outlineLevel="0" collapsed="false">
      <c r="A140" s="6" t="s">
        <v>90</v>
      </c>
      <c r="B140" s="6" t="s">
        <v>93</v>
      </c>
      <c r="C140" s="14" t="n">
        <v>4</v>
      </c>
      <c r="D140" s="15" t="n">
        <v>0</v>
      </c>
      <c r="E140" s="15" t="n">
        <v>0</v>
      </c>
      <c r="F140" s="16" t="n">
        <v>0</v>
      </c>
      <c r="G140" s="16" t="n">
        <v>0</v>
      </c>
      <c r="H140" s="16" t="n">
        <v>0</v>
      </c>
      <c r="I140" s="16" t="n">
        <v>2</v>
      </c>
      <c r="J140" s="17" t="n">
        <f aca="false">D140+E140</f>
        <v>0</v>
      </c>
      <c r="K140" s="17" t="n">
        <f aca="false">H140+I140</f>
        <v>2</v>
      </c>
      <c r="L140" s="17" t="n">
        <f aca="false">MOD(WEEKDAY(A140,2)-1,7)</f>
        <v>2</v>
      </c>
      <c r="M140" s="17" t="n">
        <f aca="false">MONTH(A140)</f>
        <v>3</v>
      </c>
      <c r="N140" s="17" t="n">
        <f aca="false">SUMIFS(J$3:J140,$B$3:$B140,B140)</f>
        <v>1235.1</v>
      </c>
    </row>
    <row r="141" customFormat="false" ht="15" hidden="false" customHeight="true" outlineLevel="0" collapsed="false">
      <c r="A141" s="8" t="s">
        <v>91</v>
      </c>
      <c r="B141" s="8" t="s">
        <v>93</v>
      </c>
      <c r="C141" s="10" t="n">
        <v>4</v>
      </c>
      <c r="D141" s="11" t="n">
        <v>0</v>
      </c>
      <c r="E141" s="11" t="n">
        <v>20</v>
      </c>
      <c r="F141" s="12" t="n">
        <v>0</v>
      </c>
      <c r="G141" s="12" t="n">
        <v>0</v>
      </c>
      <c r="H141" s="12" t="n">
        <v>0</v>
      </c>
      <c r="I141" s="12" t="n">
        <v>0</v>
      </c>
      <c r="J141" s="13" t="n">
        <f aca="false">D141+E141</f>
        <v>20</v>
      </c>
      <c r="K141" s="13" t="n">
        <f aca="false">H141+I141</f>
        <v>0</v>
      </c>
      <c r="L141" s="13" t="n">
        <f aca="false">MOD(WEEKDAY(A141,2)-1,7)</f>
        <v>3</v>
      </c>
      <c r="M141" s="13" t="n">
        <f aca="false">MONTH(A141)</f>
        <v>3</v>
      </c>
      <c r="N141" s="13" t="n">
        <f aca="false">SUMIFS(J$3:J141,$B$3:$B141,B141)</f>
        <v>1255.1</v>
      </c>
    </row>
    <row r="142" customFormat="false" ht="15" hidden="false" customHeight="true" outlineLevel="0" collapsed="false">
      <c r="A142" s="6" t="s">
        <v>102</v>
      </c>
      <c r="B142" s="6" t="s">
        <v>103</v>
      </c>
      <c r="C142" s="14" t="n">
        <v>8</v>
      </c>
      <c r="D142" s="15" t="n">
        <v>0</v>
      </c>
      <c r="E142" s="15" t="n">
        <v>3</v>
      </c>
      <c r="F142" s="16" t="n">
        <v>3</v>
      </c>
      <c r="G142" s="16" t="n">
        <v>0</v>
      </c>
      <c r="H142" s="16" t="n">
        <v>0</v>
      </c>
      <c r="I142" s="16" t="n">
        <v>0</v>
      </c>
      <c r="J142" s="17" t="n">
        <f aca="false">D142+E142</f>
        <v>3</v>
      </c>
      <c r="K142" s="17" t="n">
        <f aca="false">H142+I142</f>
        <v>0</v>
      </c>
      <c r="L142" s="17" t="n">
        <f aca="false">MOD(WEEKDAY(A142,2)-1,7)</f>
        <v>0</v>
      </c>
      <c r="M142" s="17" t="n">
        <f aca="false">MONTH(A142)</f>
        <v>1</v>
      </c>
      <c r="N142" s="17" t="n">
        <f aca="false">SUMIFS(J$3:J142,$B$3:$B142,B142)</f>
        <v>3</v>
      </c>
    </row>
    <row r="143" customFormat="false" ht="15" hidden="false" customHeight="true" outlineLevel="0" collapsed="false">
      <c r="A143" s="8" t="s">
        <v>104</v>
      </c>
      <c r="B143" s="8" t="s">
        <v>103</v>
      </c>
      <c r="C143" s="10" t="n">
        <v>8</v>
      </c>
      <c r="D143" s="11" t="n">
        <v>0</v>
      </c>
      <c r="E143" s="11" t="n">
        <v>3</v>
      </c>
      <c r="F143" s="12" t="n">
        <v>3</v>
      </c>
      <c r="G143" s="12" t="n">
        <v>0</v>
      </c>
      <c r="H143" s="12" t="n">
        <v>0</v>
      </c>
      <c r="I143" s="12" t="n">
        <v>0</v>
      </c>
      <c r="J143" s="13" t="n">
        <f aca="false">D143+E143</f>
        <v>3</v>
      </c>
      <c r="K143" s="13" t="n">
        <f aca="false">H143+I143</f>
        <v>0</v>
      </c>
      <c r="L143" s="13" t="n">
        <f aca="false">MOD(WEEKDAY(A143,2)-1,7)</f>
        <v>1</v>
      </c>
      <c r="M143" s="13" t="n">
        <f aca="false">MONTH(A143)</f>
        <v>1</v>
      </c>
      <c r="N143" s="13" t="n">
        <f aca="false">SUMIFS(J$3:J143,$B$3:$B143,B143)</f>
        <v>6</v>
      </c>
    </row>
    <row r="144" customFormat="false" ht="15" hidden="false" customHeight="true" outlineLevel="0" collapsed="false">
      <c r="A144" s="6" t="s">
        <v>105</v>
      </c>
      <c r="B144" s="6" t="s">
        <v>103</v>
      </c>
      <c r="C144" s="14" t="n">
        <v>8</v>
      </c>
      <c r="D144" s="15" t="n">
        <v>0</v>
      </c>
      <c r="E144" s="15" t="n">
        <v>3</v>
      </c>
      <c r="F144" s="16" t="n">
        <v>3</v>
      </c>
      <c r="G144" s="16" t="n">
        <v>0</v>
      </c>
      <c r="H144" s="16" t="n">
        <v>0</v>
      </c>
      <c r="I144" s="16" t="n">
        <v>0</v>
      </c>
      <c r="J144" s="17" t="n">
        <f aca="false">D144+E144</f>
        <v>3</v>
      </c>
      <c r="K144" s="17" t="n">
        <f aca="false">H144+I144</f>
        <v>0</v>
      </c>
      <c r="L144" s="17" t="n">
        <f aca="false">MOD(WEEKDAY(A144,2)-1,7)</f>
        <v>2</v>
      </c>
      <c r="M144" s="17" t="n">
        <f aca="false">MONTH(A144)</f>
        <v>1</v>
      </c>
      <c r="N144" s="17" t="n">
        <f aca="false">SUMIFS(J$3:J144,$B$3:$B144,B144)</f>
        <v>9</v>
      </c>
    </row>
    <row r="145" customFormat="false" ht="15" hidden="false" customHeight="true" outlineLevel="0" collapsed="false">
      <c r="A145" s="8" t="s">
        <v>106</v>
      </c>
      <c r="B145" s="8" t="s">
        <v>103</v>
      </c>
      <c r="C145" s="10" t="n">
        <v>8</v>
      </c>
      <c r="D145" s="11" t="n">
        <v>0</v>
      </c>
      <c r="E145" s="11" t="n">
        <v>3</v>
      </c>
      <c r="F145" s="12" t="n">
        <v>3</v>
      </c>
      <c r="G145" s="12" t="n">
        <v>0</v>
      </c>
      <c r="H145" s="12" t="n">
        <v>0</v>
      </c>
      <c r="I145" s="12" t="n">
        <v>0</v>
      </c>
      <c r="J145" s="13" t="n">
        <f aca="false">D145+E145</f>
        <v>3</v>
      </c>
      <c r="K145" s="13" t="n">
        <f aca="false">H145+I145</f>
        <v>0</v>
      </c>
      <c r="L145" s="13" t="n">
        <f aca="false">MOD(WEEKDAY(A145,2)-1,7)</f>
        <v>3</v>
      </c>
      <c r="M145" s="13" t="n">
        <f aca="false">MONTH(A145)</f>
        <v>1</v>
      </c>
      <c r="N145" s="13" t="n">
        <f aca="false">SUMIFS(J$3:J145,$B$3:$B145,B145)</f>
        <v>12</v>
      </c>
    </row>
    <row r="146" customFormat="false" ht="15" hidden="false" customHeight="true" outlineLevel="0" collapsed="false">
      <c r="A146" s="6" t="s">
        <v>92</v>
      </c>
      <c r="B146" s="6" t="s">
        <v>103</v>
      </c>
      <c r="C146" s="14" t="n">
        <v>8</v>
      </c>
      <c r="D146" s="15" t="n">
        <v>0</v>
      </c>
      <c r="E146" s="15" t="n">
        <v>3</v>
      </c>
      <c r="F146" s="16" t="n">
        <v>3</v>
      </c>
      <c r="G146" s="16" t="n">
        <v>0</v>
      </c>
      <c r="H146" s="16" t="n">
        <v>0</v>
      </c>
      <c r="I146" s="16" t="n">
        <v>0</v>
      </c>
      <c r="J146" s="17" t="n">
        <f aca="false">D146+E146</f>
        <v>3</v>
      </c>
      <c r="K146" s="17" t="n">
        <f aca="false">H146+I146</f>
        <v>0</v>
      </c>
      <c r="L146" s="17" t="n">
        <f aca="false">MOD(WEEKDAY(A146,2)-1,7)</f>
        <v>4</v>
      </c>
      <c r="M146" s="17" t="n">
        <f aca="false">MONTH(A146)</f>
        <v>1</v>
      </c>
      <c r="N146" s="17" t="n">
        <f aca="false">SUMIFS(J$3:J146,$B$3:$B146,B146)</f>
        <v>15</v>
      </c>
    </row>
    <row r="147" customFormat="false" ht="15" hidden="false" customHeight="true" outlineLevel="0" collapsed="false">
      <c r="A147" s="8" t="s">
        <v>94</v>
      </c>
      <c r="B147" s="8" t="s">
        <v>103</v>
      </c>
      <c r="C147" s="10" t="n">
        <v>8</v>
      </c>
      <c r="D147" s="11" t="n">
        <v>0</v>
      </c>
      <c r="E147" s="11" t="n">
        <v>3</v>
      </c>
      <c r="F147" s="12" t="n">
        <v>0</v>
      </c>
      <c r="G147" s="12" t="n">
        <v>0</v>
      </c>
      <c r="H147" s="12" t="n">
        <v>0</v>
      </c>
      <c r="I147" s="12" t="n">
        <v>0</v>
      </c>
      <c r="J147" s="13" t="n">
        <f aca="false">D147+E147</f>
        <v>3</v>
      </c>
      <c r="K147" s="13" t="n">
        <f aca="false">H147+I147</f>
        <v>0</v>
      </c>
      <c r="L147" s="13" t="n">
        <f aca="false">MOD(WEEKDAY(A147,2)-1,7)</f>
        <v>5</v>
      </c>
      <c r="M147" s="13" t="n">
        <f aca="false">MONTH(A147)</f>
        <v>1</v>
      </c>
      <c r="N147" s="13" t="n">
        <f aca="false">SUMIFS(J$3:J147,$B$3:$B147,B147)</f>
        <v>18</v>
      </c>
    </row>
    <row r="148" customFormat="false" ht="15" hidden="false" customHeight="true" outlineLevel="0" collapsed="false">
      <c r="A148" s="6" t="s">
        <v>46</v>
      </c>
      <c r="B148" s="6" t="s">
        <v>103</v>
      </c>
      <c r="C148" s="14" t="n">
        <v>8</v>
      </c>
      <c r="D148" s="15" t="n">
        <v>0</v>
      </c>
      <c r="E148" s="15" t="n">
        <v>3</v>
      </c>
      <c r="F148" s="16" t="n">
        <v>3</v>
      </c>
      <c r="G148" s="16" t="n">
        <v>0</v>
      </c>
      <c r="H148" s="16" t="n">
        <v>0</v>
      </c>
      <c r="I148" s="16" t="n">
        <v>0</v>
      </c>
      <c r="J148" s="17" t="n">
        <f aca="false">D148+E148</f>
        <v>3</v>
      </c>
      <c r="K148" s="17" t="n">
        <f aca="false">H148+I148</f>
        <v>0</v>
      </c>
      <c r="L148" s="17" t="n">
        <f aca="false">MOD(WEEKDAY(A148,2)-1,7)</f>
        <v>0</v>
      </c>
      <c r="M148" s="17" t="n">
        <f aca="false">MONTH(A148)</f>
        <v>1</v>
      </c>
      <c r="N148" s="17" t="n">
        <f aca="false">SUMIFS(J$3:J148,$B$3:$B148,B148)</f>
        <v>21</v>
      </c>
    </row>
    <row r="149" customFormat="false" ht="15" hidden="false" customHeight="true" outlineLevel="0" collapsed="false">
      <c r="A149" s="8" t="s">
        <v>48</v>
      </c>
      <c r="B149" s="8" t="s">
        <v>103</v>
      </c>
      <c r="C149" s="10" t="n">
        <v>8</v>
      </c>
      <c r="D149" s="11" t="n">
        <v>0</v>
      </c>
      <c r="E149" s="11" t="n">
        <v>3</v>
      </c>
      <c r="F149" s="12" t="n">
        <v>3</v>
      </c>
      <c r="G149" s="12" t="n">
        <v>0</v>
      </c>
      <c r="H149" s="12" t="n">
        <v>0</v>
      </c>
      <c r="I149" s="12" t="n">
        <v>0</v>
      </c>
      <c r="J149" s="13" t="n">
        <f aca="false">D149+E149</f>
        <v>3</v>
      </c>
      <c r="K149" s="13" t="n">
        <f aca="false">H149+I149</f>
        <v>0</v>
      </c>
      <c r="L149" s="13" t="n">
        <f aca="false">MOD(WEEKDAY(A149,2)-1,7)</f>
        <v>1</v>
      </c>
      <c r="M149" s="13" t="n">
        <f aca="false">MONTH(A149)</f>
        <v>1</v>
      </c>
      <c r="N149" s="13" t="n">
        <f aca="false">SUMIFS(J$3:J149,$B$3:$B149,B149)</f>
        <v>24</v>
      </c>
    </row>
    <row r="150" customFormat="false" ht="15" hidden="false" customHeight="true" outlineLevel="0" collapsed="false">
      <c r="A150" s="6" t="s">
        <v>49</v>
      </c>
      <c r="B150" s="6" t="s">
        <v>103</v>
      </c>
      <c r="C150" s="14" t="n">
        <v>8</v>
      </c>
      <c r="D150" s="15" t="n">
        <v>0</v>
      </c>
      <c r="E150" s="15" t="n">
        <v>3</v>
      </c>
      <c r="F150" s="16" t="n">
        <v>18</v>
      </c>
      <c r="G150" s="16" t="n">
        <v>0</v>
      </c>
      <c r="H150" s="16" t="n">
        <v>0</v>
      </c>
      <c r="I150" s="16" t="n">
        <v>0</v>
      </c>
      <c r="J150" s="17" t="n">
        <f aca="false">D150+E150</f>
        <v>3</v>
      </c>
      <c r="K150" s="17" t="n">
        <f aca="false">H150+I150</f>
        <v>0</v>
      </c>
      <c r="L150" s="17" t="n">
        <f aca="false">MOD(WEEKDAY(A150,2)-1,7)</f>
        <v>2</v>
      </c>
      <c r="M150" s="17" t="n">
        <f aca="false">MONTH(A150)</f>
        <v>1</v>
      </c>
      <c r="N150" s="17" t="n">
        <f aca="false">SUMIFS(J$3:J150,$B$3:$B150,B150)</f>
        <v>27</v>
      </c>
    </row>
    <row r="151" customFormat="false" ht="15" hidden="false" customHeight="true" outlineLevel="0" collapsed="false">
      <c r="A151" s="8" t="s">
        <v>50</v>
      </c>
      <c r="B151" s="8" t="s">
        <v>103</v>
      </c>
      <c r="C151" s="10" t="n">
        <v>8</v>
      </c>
      <c r="D151" s="11" t="n">
        <v>0</v>
      </c>
      <c r="E151" s="11" t="n">
        <v>3</v>
      </c>
      <c r="F151" s="12" t="n">
        <v>18</v>
      </c>
      <c r="G151" s="12" t="n">
        <v>1</v>
      </c>
      <c r="H151" s="12" t="n">
        <v>0</v>
      </c>
      <c r="I151" s="12" t="n">
        <v>0</v>
      </c>
      <c r="J151" s="13" t="n">
        <f aca="false">D151+E151</f>
        <v>3</v>
      </c>
      <c r="K151" s="13" t="n">
        <f aca="false">H151+I151</f>
        <v>0</v>
      </c>
      <c r="L151" s="13" t="n">
        <f aca="false">MOD(WEEKDAY(A151,2)-1,7)</f>
        <v>3</v>
      </c>
      <c r="M151" s="13" t="n">
        <f aca="false">MONTH(A151)</f>
        <v>1</v>
      </c>
      <c r="N151" s="13" t="n">
        <f aca="false">SUMIFS(J$3:J151,$B$3:$B151,B151)</f>
        <v>30</v>
      </c>
    </row>
    <row r="152" customFormat="false" ht="15" hidden="false" customHeight="true" outlineLevel="0" collapsed="false">
      <c r="A152" s="6" t="s">
        <v>54</v>
      </c>
      <c r="B152" s="6" t="s">
        <v>103</v>
      </c>
      <c r="C152" s="14" t="n">
        <v>8</v>
      </c>
      <c r="D152" s="15" t="n">
        <v>0</v>
      </c>
      <c r="E152" s="15" t="n">
        <v>11</v>
      </c>
      <c r="F152" s="16" t="n">
        <v>18</v>
      </c>
      <c r="G152" s="16" t="n">
        <v>0</v>
      </c>
      <c r="H152" s="16" t="n">
        <v>0</v>
      </c>
      <c r="I152" s="16" t="n">
        <v>0</v>
      </c>
      <c r="J152" s="17" t="n">
        <f aca="false">D152+E152</f>
        <v>11</v>
      </c>
      <c r="K152" s="17" t="n">
        <f aca="false">H152+I152</f>
        <v>0</v>
      </c>
      <c r="L152" s="17" t="n">
        <f aca="false">MOD(WEEKDAY(A152,2)-1,7)</f>
        <v>2</v>
      </c>
      <c r="M152" s="17" t="n">
        <f aca="false">MONTH(A152)</f>
        <v>1</v>
      </c>
      <c r="N152" s="17" t="n">
        <f aca="false">SUMIFS(J$3:J152,$B$3:$B152,B152)</f>
        <v>41</v>
      </c>
    </row>
    <row r="153" customFormat="false" ht="15" hidden="false" customHeight="true" outlineLevel="0" collapsed="false">
      <c r="A153" s="8" t="s">
        <v>55</v>
      </c>
      <c r="B153" s="8" t="s">
        <v>103</v>
      </c>
      <c r="C153" s="10" t="n">
        <v>8</v>
      </c>
      <c r="D153" s="11" t="n">
        <v>0</v>
      </c>
      <c r="E153" s="11" t="n">
        <v>30</v>
      </c>
      <c r="F153" s="12" t="n">
        <v>12</v>
      </c>
      <c r="G153" s="12" t="n">
        <v>1</v>
      </c>
      <c r="H153" s="12" t="n">
        <v>0</v>
      </c>
      <c r="I153" s="12" t="n">
        <v>0</v>
      </c>
      <c r="J153" s="13" t="n">
        <f aca="false">D153+E153</f>
        <v>30</v>
      </c>
      <c r="K153" s="13" t="n">
        <f aca="false">H153+I153</f>
        <v>0</v>
      </c>
      <c r="L153" s="13" t="n">
        <f aca="false">MOD(WEEKDAY(A153,2)-1,7)</f>
        <v>3</v>
      </c>
      <c r="M153" s="13" t="n">
        <f aca="false">MONTH(A153)</f>
        <v>1</v>
      </c>
      <c r="N153" s="13" t="n">
        <f aca="false">SUMIFS(J$3:J153,$B$3:$B153,B153)</f>
        <v>71</v>
      </c>
    </row>
    <row r="154" customFormat="false" ht="15" hidden="false" customHeight="true" outlineLevel="0" collapsed="false">
      <c r="A154" s="6" t="s">
        <v>56</v>
      </c>
      <c r="B154" s="6" t="s">
        <v>103</v>
      </c>
      <c r="C154" s="14" t="n">
        <v>8</v>
      </c>
      <c r="D154" s="15" t="n">
        <v>0</v>
      </c>
      <c r="E154" s="15" t="n">
        <v>8</v>
      </c>
      <c r="F154" s="16" t="n">
        <v>18</v>
      </c>
      <c r="G154" s="16" t="n">
        <v>0</v>
      </c>
      <c r="H154" s="16" t="n">
        <v>0</v>
      </c>
      <c r="I154" s="16" t="n">
        <v>0</v>
      </c>
      <c r="J154" s="17" t="n">
        <f aca="false">D154+E154</f>
        <v>8</v>
      </c>
      <c r="K154" s="17" t="n">
        <f aca="false">H154+I154</f>
        <v>0</v>
      </c>
      <c r="L154" s="17" t="n">
        <f aca="false">MOD(WEEKDAY(A154,2)-1,7)</f>
        <v>4</v>
      </c>
      <c r="M154" s="17" t="n">
        <f aca="false">MONTH(A154)</f>
        <v>1</v>
      </c>
      <c r="N154" s="17" t="n">
        <f aca="false">SUMIFS(J$3:J154,$B$3:$B154,B154)</f>
        <v>79</v>
      </c>
    </row>
    <row r="155" customFormat="false" ht="15" hidden="false" customHeight="true" outlineLevel="0" collapsed="false">
      <c r="A155" s="8" t="s">
        <v>58</v>
      </c>
      <c r="B155" s="8" t="s">
        <v>103</v>
      </c>
      <c r="C155" s="10" t="n">
        <v>8</v>
      </c>
      <c r="D155" s="11" t="n">
        <v>4</v>
      </c>
      <c r="E155" s="11" t="n">
        <v>20</v>
      </c>
      <c r="F155" s="12" t="n">
        <v>12</v>
      </c>
      <c r="G155" s="12" t="n">
        <v>0</v>
      </c>
      <c r="H155" s="12" t="n">
        <v>0</v>
      </c>
      <c r="I155" s="12" t="n">
        <v>0</v>
      </c>
      <c r="J155" s="13" t="n">
        <f aca="false">D155+E155</f>
        <v>24</v>
      </c>
      <c r="K155" s="13" t="n">
        <f aca="false">H155+I155</f>
        <v>0</v>
      </c>
      <c r="L155" s="13" t="n">
        <f aca="false">MOD(WEEKDAY(A155,2)-1,7)</f>
        <v>1</v>
      </c>
      <c r="M155" s="13" t="n">
        <f aca="false">MONTH(A155)</f>
        <v>1</v>
      </c>
      <c r="N155" s="13" t="n">
        <f aca="false">SUMIFS(J$3:J155,$B$3:$B155,B155)</f>
        <v>103</v>
      </c>
    </row>
    <row r="156" customFormat="false" ht="15" hidden="false" customHeight="true" outlineLevel="0" collapsed="false">
      <c r="A156" s="6" t="s">
        <v>59</v>
      </c>
      <c r="B156" s="6" t="s">
        <v>103</v>
      </c>
      <c r="C156" s="14" t="n">
        <v>8</v>
      </c>
      <c r="D156" s="15" t="n">
        <v>0</v>
      </c>
      <c r="E156" s="15" t="n">
        <v>37</v>
      </c>
      <c r="F156" s="16" t="n">
        <v>29</v>
      </c>
      <c r="G156" s="16" t="n">
        <v>0</v>
      </c>
      <c r="H156" s="16" t="n">
        <v>0</v>
      </c>
      <c r="I156" s="16" t="n">
        <v>0</v>
      </c>
      <c r="J156" s="17" t="n">
        <f aca="false">D156+E156</f>
        <v>37</v>
      </c>
      <c r="K156" s="17" t="n">
        <f aca="false">H156+I156</f>
        <v>0</v>
      </c>
      <c r="L156" s="17" t="n">
        <f aca="false">MOD(WEEKDAY(A156,2)-1,7)</f>
        <v>2</v>
      </c>
      <c r="M156" s="17" t="n">
        <f aca="false">MONTH(A156)</f>
        <v>1</v>
      </c>
      <c r="N156" s="17" t="n">
        <f aca="false">SUMIFS(J$3:J156,$B$3:$B156,B156)</f>
        <v>140</v>
      </c>
    </row>
    <row r="157" customFormat="false" ht="15" hidden="false" customHeight="true" outlineLevel="0" collapsed="false">
      <c r="A157" s="8" t="s">
        <v>96</v>
      </c>
      <c r="B157" s="8" t="s">
        <v>103</v>
      </c>
      <c r="C157" s="10" t="n">
        <v>8</v>
      </c>
      <c r="D157" s="11" t="n">
        <v>3</v>
      </c>
      <c r="E157" s="11" t="n">
        <v>6</v>
      </c>
      <c r="F157" s="12" t="n">
        <v>17</v>
      </c>
      <c r="G157" s="12" t="n">
        <v>0</v>
      </c>
      <c r="H157" s="12" t="n">
        <v>0</v>
      </c>
      <c r="I157" s="12" t="n">
        <v>0</v>
      </c>
      <c r="J157" s="13" t="n">
        <f aca="false">D157+E157</f>
        <v>9</v>
      </c>
      <c r="K157" s="13" t="n">
        <f aca="false">H157+I157</f>
        <v>0</v>
      </c>
      <c r="L157" s="13" t="n">
        <f aca="false">MOD(WEEKDAY(A157,2)-1,7)</f>
        <v>3</v>
      </c>
      <c r="M157" s="13" t="n">
        <f aca="false">MONTH(A157)</f>
        <v>1</v>
      </c>
      <c r="N157" s="13" t="n">
        <f aca="false">SUMIFS(J$3:J157,$B$3:$B157,B157)</f>
        <v>149</v>
      </c>
    </row>
    <row r="158" customFormat="false" ht="15" hidden="false" customHeight="true" outlineLevel="0" collapsed="false">
      <c r="A158" s="6" t="s">
        <v>97</v>
      </c>
      <c r="B158" s="6" t="s">
        <v>103</v>
      </c>
      <c r="C158" s="14" t="n">
        <v>8</v>
      </c>
      <c r="D158" s="15" t="n">
        <v>0</v>
      </c>
      <c r="E158" s="15" t="n">
        <v>15</v>
      </c>
      <c r="F158" s="16" t="n">
        <v>9</v>
      </c>
      <c r="G158" s="16" t="n">
        <v>0</v>
      </c>
      <c r="H158" s="16" t="n">
        <v>0</v>
      </c>
      <c r="I158" s="16" t="n">
        <v>14</v>
      </c>
      <c r="J158" s="17" t="n">
        <f aca="false">D158+E158</f>
        <v>15</v>
      </c>
      <c r="K158" s="17" t="n">
        <f aca="false">H158+I158</f>
        <v>14</v>
      </c>
      <c r="L158" s="17" t="n">
        <f aca="false">MOD(WEEKDAY(A158,2)-1,7)</f>
        <v>4</v>
      </c>
      <c r="M158" s="17" t="n">
        <f aca="false">MONTH(A158)</f>
        <v>1</v>
      </c>
      <c r="N158" s="17" t="n">
        <f aca="false">SUMIFS(J$3:J158,$B$3:$B158,B158)</f>
        <v>164</v>
      </c>
    </row>
    <row r="159" customFormat="false" ht="15" hidden="false" customHeight="true" outlineLevel="0" collapsed="false">
      <c r="A159" s="8" t="s">
        <v>60</v>
      </c>
      <c r="B159" s="8" t="s">
        <v>103</v>
      </c>
      <c r="C159" s="10" t="n">
        <v>8</v>
      </c>
      <c r="D159" s="11" t="n">
        <v>2</v>
      </c>
      <c r="E159" s="11" t="n">
        <v>20</v>
      </c>
      <c r="F159" s="12" t="n">
        <v>6</v>
      </c>
      <c r="G159" s="12" t="n">
        <v>0</v>
      </c>
      <c r="H159" s="12" t="n">
        <v>0</v>
      </c>
      <c r="I159" s="12" t="n">
        <v>0</v>
      </c>
      <c r="J159" s="13" t="n">
        <f aca="false">D159+E159</f>
        <v>22</v>
      </c>
      <c r="K159" s="13" t="n">
        <f aca="false">H159+I159</f>
        <v>0</v>
      </c>
      <c r="L159" s="13" t="n">
        <f aca="false">MOD(WEEKDAY(A159,2)-1,7)</f>
        <v>5</v>
      </c>
      <c r="M159" s="13" t="n">
        <f aca="false">MONTH(A159)</f>
        <v>1</v>
      </c>
      <c r="N159" s="13" t="n">
        <f aca="false">SUMIFS(J$3:J159,$B$3:$B159,B159)</f>
        <v>186</v>
      </c>
    </row>
    <row r="160" customFormat="false" ht="15" hidden="false" customHeight="true" outlineLevel="0" collapsed="false">
      <c r="A160" s="6" t="s">
        <v>65</v>
      </c>
      <c r="B160" s="6" t="s">
        <v>103</v>
      </c>
      <c r="C160" s="14" t="n">
        <v>8</v>
      </c>
      <c r="D160" s="15" t="n">
        <v>1</v>
      </c>
      <c r="E160" s="15" t="n">
        <v>12</v>
      </c>
      <c r="F160" s="16" t="n">
        <v>0</v>
      </c>
      <c r="G160" s="16" t="n">
        <v>0</v>
      </c>
      <c r="H160" s="16" t="n">
        <v>0</v>
      </c>
      <c r="I160" s="16" t="n">
        <v>0</v>
      </c>
      <c r="J160" s="17" t="n">
        <f aca="false">D160+E160</f>
        <v>13</v>
      </c>
      <c r="K160" s="17" t="n">
        <f aca="false">H160+I160</f>
        <v>0</v>
      </c>
      <c r="L160" s="17" t="n">
        <f aca="false">MOD(WEEKDAY(A160,2)-1,7)</f>
        <v>5</v>
      </c>
      <c r="M160" s="17" t="n">
        <f aca="false">MONTH(A160)</f>
        <v>2</v>
      </c>
      <c r="N160" s="17" t="n">
        <f aca="false">SUMIFS(J$3:J160,$B$3:$B160,B160)</f>
        <v>199</v>
      </c>
    </row>
    <row r="161" customFormat="false" ht="15" hidden="false" customHeight="true" outlineLevel="0" collapsed="false">
      <c r="A161" s="8" t="s">
        <v>99</v>
      </c>
      <c r="B161" s="8" t="s">
        <v>103</v>
      </c>
      <c r="C161" s="10" t="n">
        <v>8</v>
      </c>
      <c r="D161" s="11" t="n">
        <v>3</v>
      </c>
      <c r="E161" s="11" t="n">
        <v>21</v>
      </c>
      <c r="F161" s="12" t="n">
        <v>13</v>
      </c>
      <c r="G161" s="12" t="n">
        <v>0</v>
      </c>
      <c r="H161" s="12" t="n">
        <v>0</v>
      </c>
      <c r="I161" s="12" t="n">
        <v>0</v>
      </c>
      <c r="J161" s="13" t="n">
        <f aca="false">D161+E161</f>
        <v>24</v>
      </c>
      <c r="K161" s="13" t="n">
        <f aca="false">H161+I161</f>
        <v>0</v>
      </c>
      <c r="L161" s="13" t="n">
        <f aca="false">MOD(WEEKDAY(A161,2)-1,7)</f>
        <v>0</v>
      </c>
      <c r="M161" s="13" t="n">
        <f aca="false">MONTH(A161)</f>
        <v>2</v>
      </c>
      <c r="N161" s="13" t="n">
        <f aca="false">SUMIFS(J$3:J161,$B$3:$B161,B161)</f>
        <v>223</v>
      </c>
    </row>
    <row r="162" customFormat="false" ht="15" hidden="false" customHeight="true" outlineLevel="0" collapsed="false">
      <c r="A162" s="6" t="s">
        <v>66</v>
      </c>
      <c r="B162" s="6" t="s">
        <v>103</v>
      </c>
      <c r="C162" s="14" t="n">
        <v>8</v>
      </c>
      <c r="D162" s="15" t="n">
        <v>4</v>
      </c>
      <c r="E162" s="15" t="n">
        <v>0</v>
      </c>
      <c r="F162" s="16" t="n">
        <v>12</v>
      </c>
      <c r="G162" s="16" t="n">
        <v>0</v>
      </c>
      <c r="H162" s="16" t="n">
        <v>0</v>
      </c>
      <c r="I162" s="16" t="n">
        <v>0</v>
      </c>
      <c r="J162" s="17" t="n">
        <f aca="false">D162+E162</f>
        <v>4</v>
      </c>
      <c r="K162" s="17" t="n">
        <f aca="false">H162+I162</f>
        <v>0</v>
      </c>
      <c r="L162" s="17" t="n">
        <f aca="false">MOD(WEEKDAY(A162,2)-1,7)</f>
        <v>1</v>
      </c>
      <c r="M162" s="17" t="n">
        <f aca="false">MONTH(A162)</f>
        <v>2</v>
      </c>
      <c r="N162" s="17" t="n">
        <f aca="false">SUMIFS(J$3:J162,$B$3:$B162,B162)</f>
        <v>227</v>
      </c>
    </row>
    <row r="163" customFormat="false" ht="15" hidden="false" customHeight="true" outlineLevel="0" collapsed="false">
      <c r="A163" s="8" t="s">
        <v>67</v>
      </c>
      <c r="B163" s="8" t="s">
        <v>103</v>
      </c>
      <c r="C163" s="10" t="n">
        <v>8</v>
      </c>
      <c r="D163" s="11" t="n">
        <v>7</v>
      </c>
      <c r="E163" s="11" t="n">
        <v>0</v>
      </c>
      <c r="F163" s="12" t="n">
        <v>6</v>
      </c>
      <c r="G163" s="12" t="n">
        <v>1</v>
      </c>
      <c r="H163" s="12" t="n">
        <v>0</v>
      </c>
      <c r="I163" s="12" t="n">
        <v>0</v>
      </c>
      <c r="J163" s="13" t="n">
        <f aca="false">D163+E163</f>
        <v>7</v>
      </c>
      <c r="K163" s="13" t="n">
        <f aca="false">H163+I163</f>
        <v>0</v>
      </c>
      <c r="L163" s="13" t="n">
        <f aca="false">MOD(WEEKDAY(A163,2)-1,7)</f>
        <v>2</v>
      </c>
      <c r="M163" s="13" t="n">
        <f aca="false">MONTH(A163)</f>
        <v>2</v>
      </c>
      <c r="N163" s="13" t="n">
        <f aca="false">SUMIFS(J$3:J163,$B$3:$B163,B163)</f>
        <v>234</v>
      </c>
    </row>
    <row r="164" customFormat="false" ht="15" hidden="false" customHeight="true" outlineLevel="0" collapsed="false">
      <c r="A164" s="6" t="s">
        <v>68</v>
      </c>
      <c r="B164" s="6" t="s">
        <v>103</v>
      </c>
      <c r="C164" s="14" t="n">
        <v>8</v>
      </c>
      <c r="D164" s="15" t="n">
        <v>0</v>
      </c>
      <c r="E164" s="15" t="n">
        <v>0</v>
      </c>
      <c r="F164" s="16" t="n">
        <v>24</v>
      </c>
      <c r="G164" s="16" t="n">
        <v>2</v>
      </c>
      <c r="H164" s="16" t="n">
        <v>0</v>
      </c>
      <c r="I164" s="16" t="n">
        <v>8</v>
      </c>
      <c r="J164" s="17" t="n">
        <f aca="false">D164+E164</f>
        <v>0</v>
      </c>
      <c r="K164" s="17" t="n">
        <f aca="false">H164+I164</f>
        <v>8</v>
      </c>
      <c r="L164" s="17" t="n">
        <f aca="false">MOD(WEEKDAY(A164,2)-1,7)</f>
        <v>3</v>
      </c>
      <c r="M164" s="17" t="n">
        <f aca="false">MONTH(A164)</f>
        <v>2</v>
      </c>
      <c r="N164" s="17" t="n">
        <f aca="false">SUMIFS(J$3:J164,$B$3:$B164,B164)</f>
        <v>234</v>
      </c>
    </row>
    <row r="165" customFormat="false" ht="15" hidden="false" customHeight="true" outlineLevel="0" collapsed="false">
      <c r="A165" s="8" t="s">
        <v>69</v>
      </c>
      <c r="B165" s="8" t="s">
        <v>103</v>
      </c>
      <c r="C165" s="10" t="n">
        <v>8</v>
      </c>
      <c r="D165" s="11" t="n">
        <v>5</v>
      </c>
      <c r="E165" s="11" t="n">
        <v>10</v>
      </c>
      <c r="F165" s="12" t="n">
        <v>28</v>
      </c>
      <c r="G165" s="12" t="n">
        <v>0</v>
      </c>
      <c r="H165" s="12" t="n">
        <v>0</v>
      </c>
      <c r="I165" s="12" t="n">
        <v>0</v>
      </c>
      <c r="J165" s="13" t="n">
        <f aca="false">D165+E165</f>
        <v>15</v>
      </c>
      <c r="K165" s="13" t="n">
        <f aca="false">H165+I165</f>
        <v>0</v>
      </c>
      <c r="L165" s="13" t="n">
        <f aca="false">MOD(WEEKDAY(A165,2)-1,7)</f>
        <v>4</v>
      </c>
      <c r="M165" s="13" t="n">
        <f aca="false">MONTH(A165)</f>
        <v>2</v>
      </c>
      <c r="N165" s="13" t="n">
        <f aca="false">SUMIFS(J$3:J165,$B$3:$B165,B165)</f>
        <v>249</v>
      </c>
    </row>
    <row r="166" customFormat="false" ht="15" hidden="false" customHeight="true" outlineLevel="0" collapsed="false">
      <c r="A166" s="6" t="s">
        <v>71</v>
      </c>
      <c r="B166" s="6" t="s">
        <v>103</v>
      </c>
      <c r="C166" s="14" t="n">
        <v>8</v>
      </c>
      <c r="D166" s="15" t="n">
        <v>0</v>
      </c>
      <c r="E166" s="15" t="n">
        <v>0</v>
      </c>
      <c r="F166" s="16" t="n">
        <v>0</v>
      </c>
      <c r="G166" s="16" t="n">
        <v>0</v>
      </c>
      <c r="H166" s="16" t="n">
        <v>0</v>
      </c>
      <c r="I166" s="16" t="n">
        <v>5</v>
      </c>
      <c r="J166" s="17" t="n">
        <f aca="false">D166+E166</f>
        <v>0</v>
      </c>
      <c r="K166" s="17" t="n">
        <f aca="false">H166+I166</f>
        <v>5</v>
      </c>
      <c r="L166" s="17" t="n">
        <f aca="false">MOD(WEEKDAY(A166,2)-1,7)</f>
        <v>1</v>
      </c>
      <c r="M166" s="17" t="n">
        <f aca="false">MONTH(A166)</f>
        <v>2</v>
      </c>
      <c r="N166" s="17" t="n">
        <f aca="false">SUMIFS(J$3:J166,$B$3:$B166,B166)</f>
        <v>249</v>
      </c>
    </row>
    <row r="167" customFormat="false" ht="15" hidden="false" customHeight="true" outlineLevel="0" collapsed="false">
      <c r="A167" s="8" t="s">
        <v>72</v>
      </c>
      <c r="B167" s="8" t="s">
        <v>103</v>
      </c>
      <c r="C167" s="10" t="n">
        <v>8</v>
      </c>
      <c r="D167" s="11" t="n">
        <v>5</v>
      </c>
      <c r="E167" s="11" t="n">
        <v>97</v>
      </c>
      <c r="F167" s="12" t="n">
        <v>10</v>
      </c>
      <c r="G167" s="12" t="n">
        <v>1</v>
      </c>
      <c r="H167" s="12" t="n">
        <v>0</v>
      </c>
      <c r="I167" s="12" t="n">
        <v>13</v>
      </c>
      <c r="J167" s="13" t="n">
        <f aca="false">D167+E167</f>
        <v>102</v>
      </c>
      <c r="K167" s="13" t="n">
        <f aca="false">H167+I167</f>
        <v>13</v>
      </c>
      <c r="L167" s="13" t="n">
        <f aca="false">MOD(WEEKDAY(A167,2)-1,7)</f>
        <v>2</v>
      </c>
      <c r="M167" s="13" t="n">
        <f aca="false">MONTH(A167)</f>
        <v>2</v>
      </c>
      <c r="N167" s="13" t="n">
        <f aca="false">SUMIFS(J$3:J167,$B$3:$B167,B167)</f>
        <v>351</v>
      </c>
    </row>
    <row r="168" customFormat="false" ht="15" hidden="false" customHeight="true" outlineLevel="0" collapsed="false">
      <c r="A168" s="6" t="s">
        <v>73</v>
      </c>
      <c r="B168" s="6" t="s">
        <v>103</v>
      </c>
      <c r="C168" s="14" t="n">
        <v>8</v>
      </c>
      <c r="D168" s="15" t="n">
        <v>3</v>
      </c>
      <c r="E168" s="15" t="n">
        <v>0</v>
      </c>
      <c r="F168" s="16" t="n">
        <v>0</v>
      </c>
      <c r="G168" s="16" t="n">
        <v>0</v>
      </c>
      <c r="H168" s="16" t="n">
        <v>0</v>
      </c>
      <c r="I168" s="16" t="n">
        <v>0</v>
      </c>
      <c r="J168" s="17" t="n">
        <f aca="false">D168+E168</f>
        <v>3</v>
      </c>
      <c r="K168" s="17" t="n">
        <f aca="false">H168+I168</f>
        <v>0</v>
      </c>
      <c r="L168" s="17" t="n">
        <f aca="false">MOD(WEEKDAY(A168,2)-1,7)</f>
        <v>3</v>
      </c>
      <c r="M168" s="17" t="n">
        <f aca="false">MONTH(A168)</f>
        <v>2</v>
      </c>
      <c r="N168" s="17" t="n">
        <f aca="false">SUMIFS(J$3:J168,$B$3:$B168,B168)</f>
        <v>354</v>
      </c>
    </row>
    <row r="169" customFormat="false" ht="15" hidden="false" customHeight="true" outlineLevel="0" collapsed="false">
      <c r="A169" s="8" t="s">
        <v>100</v>
      </c>
      <c r="B169" s="8" t="s">
        <v>103</v>
      </c>
      <c r="C169" s="10" t="n">
        <v>8</v>
      </c>
      <c r="D169" s="11" t="n">
        <v>3</v>
      </c>
      <c r="E169" s="11" t="n">
        <v>0</v>
      </c>
      <c r="F169" s="12" t="n">
        <v>22</v>
      </c>
      <c r="G169" s="12" t="n">
        <v>0</v>
      </c>
      <c r="H169" s="12" t="n">
        <v>0</v>
      </c>
      <c r="I169" s="12" t="n">
        <v>20</v>
      </c>
      <c r="J169" s="13" t="n">
        <f aca="false">D169+E169</f>
        <v>3</v>
      </c>
      <c r="K169" s="13" t="n">
        <f aca="false">H169+I169</f>
        <v>20</v>
      </c>
      <c r="L169" s="13" t="n">
        <f aca="false">MOD(WEEKDAY(A169,2)-1,7)</f>
        <v>4</v>
      </c>
      <c r="M169" s="13" t="n">
        <f aca="false">MONTH(A169)</f>
        <v>2</v>
      </c>
      <c r="N169" s="13" t="n">
        <f aca="false">SUMIFS(J$3:J169,$B$3:$B169,B169)</f>
        <v>357</v>
      </c>
    </row>
    <row r="170" customFormat="false" ht="15" hidden="false" customHeight="true" outlineLevel="0" collapsed="false">
      <c r="A170" s="6" t="s">
        <v>75</v>
      </c>
      <c r="B170" s="6" t="s">
        <v>103</v>
      </c>
      <c r="C170" s="14" t="n">
        <v>8</v>
      </c>
      <c r="D170" s="15" t="n">
        <v>5</v>
      </c>
      <c r="E170" s="15" t="n">
        <v>38</v>
      </c>
      <c r="F170" s="16" t="n">
        <v>27</v>
      </c>
      <c r="G170" s="16" t="n">
        <v>0</v>
      </c>
      <c r="H170" s="16" t="n">
        <v>0</v>
      </c>
      <c r="I170" s="16" t="n">
        <v>0</v>
      </c>
      <c r="J170" s="17" t="n">
        <f aca="false">D170+E170</f>
        <v>43</v>
      </c>
      <c r="K170" s="17" t="n">
        <f aca="false">H170+I170</f>
        <v>0</v>
      </c>
      <c r="L170" s="17" t="n">
        <f aca="false">MOD(WEEKDAY(A170,2)-1,7)</f>
        <v>0</v>
      </c>
      <c r="M170" s="17" t="n">
        <f aca="false">MONTH(A170)</f>
        <v>2</v>
      </c>
      <c r="N170" s="17" t="n">
        <f aca="false">SUMIFS(J$3:J170,$B$3:$B170,B170)</f>
        <v>400</v>
      </c>
    </row>
    <row r="171" customFormat="false" ht="15" hidden="false" customHeight="true" outlineLevel="0" collapsed="false">
      <c r="A171" s="8" t="s">
        <v>76</v>
      </c>
      <c r="B171" s="8" t="s">
        <v>103</v>
      </c>
      <c r="C171" s="10" t="n">
        <v>8</v>
      </c>
      <c r="D171" s="11" t="n">
        <v>5</v>
      </c>
      <c r="E171" s="11" t="n">
        <v>6</v>
      </c>
      <c r="F171" s="12" t="n">
        <v>12</v>
      </c>
      <c r="G171" s="12" t="n">
        <v>1</v>
      </c>
      <c r="H171" s="12" t="n">
        <v>0</v>
      </c>
      <c r="I171" s="12" t="n">
        <v>0</v>
      </c>
      <c r="J171" s="13" t="n">
        <f aca="false">D171+E171</f>
        <v>11</v>
      </c>
      <c r="K171" s="13" t="n">
        <f aca="false">H171+I171</f>
        <v>0</v>
      </c>
      <c r="L171" s="13" t="n">
        <f aca="false">MOD(WEEKDAY(A171,2)-1,7)</f>
        <v>1</v>
      </c>
      <c r="M171" s="13" t="n">
        <f aca="false">MONTH(A171)</f>
        <v>2</v>
      </c>
      <c r="N171" s="13" t="n">
        <f aca="false">SUMIFS(J$3:J171,$B$3:$B171,B171)</f>
        <v>411</v>
      </c>
    </row>
    <row r="172" customFormat="false" ht="15" hidden="false" customHeight="true" outlineLevel="0" collapsed="false">
      <c r="A172" s="6" t="s">
        <v>77</v>
      </c>
      <c r="B172" s="6" t="s">
        <v>103</v>
      </c>
      <c r="C172" s="14" t="n">
        <v>8</v>
      </c>
      <c r="D172" s="15" t="n">
        <v>2</v>
      </c>
      <c r="E172" s="15" t="n">
        <v>6</v>
      </c>
      <c r="F172" s="16" t="n">
        <v>30</v>
      </c>
      <c r="G172" s="16" t="n">
        <v>0</v>
      </c>
      <c r="H172" s="16" t="n">
        <v>0</v>
      </c>
      <c r="I172" s="16" t="n">
        <v>0</v>
      </c>
      <c r="J172" s="17" t="n">
        <f aca="false">D172+E172</f>
        <v>8</v>
      </c>
      <c r="K172" s="17" t="n">
        <f aca="false">H172+I172</f>
        <v>0</v>
      </c>
      <c r="L172" s="17" t="n">
        <f aca="false">MOD(WEEKDAY(A172,2)-1,7)</f>
        <v>2</v>
      </c>
      <c r="M172" s="17" t="n">
        <f aca="false">MONTH(A172)</f>
        <v>2</v>
      </c>
      <c r="N172" s="17" t="n">
        <f aca="false">SUMIFS(J$3:J172,$B$3:$B172,B172)</f>
        <v>419</v>
      </c>
    </row>
    <row r="173" customFormat="false" ht="15" hidden="false" customHeight="true" outlineLevel="0" collapsed="false">
      <c r="A173" s="8" t="s">
        <v>78</v>
      </c>
      <c r="B173" s="8" t="s">
        <v>103</v>
      </c>
      <c r="C173" s="10" t="n">
        <v>8</v>
      </c>
      <c r="D173" s="11" t="n">
        <v>11</v>
      </c>
      <c r="E173" s="11" t="n">
        <v>22</v>
      </c>
      <c r="F173" s="12" t="n">
        <v>42</v>
      </c>
      <c r="G173" s="12" t="n">
        <v>1</v>
      </c>
      <c r="H173" s="12" t="n">
        <v>0</v>
      </c>
      <c r="I173" s="12" t="n">
        <v>0</v>
      </c>
      <c r="J173" s="13" t="n">
        <f aca="false">D173+E173</f>
        <v>33</v>
      </c>
      <c r="K173" s="13" t="n">
        <f aca="false">H173+I173</f>
        <v>0</v>
      </c>
      <c r="L173" s="13" t="n">
        <f aca="false">MOD(WEEKDAY(A173,2)-1,7)</f>
        <v>4</v>
      </c>
      <c r="M173" s="13" t="n">
        <f aca="false">MONTH(A173)</f>
        <v>2</v>
      </c>
      <c r="N173" s="13" t="n">
        <f aca="false">SUMIFS(J$3:J173,$B$3:$B173,B173)</f>
        <v>452</v>
      </c>
    </row>
    <row r="174" customFormat="false" ht="15" hidden="false" customHeight="true" outlineLevel="0" collapsed="false">
      <c r="A174" s="6" t="s">
        <v>79</v>
      </c>
      <c r="B174" s="6" t="s">
        <v>103</v>
      </c>
      <c r="C174" s="14" t="n">
        <v>8</v>
      </c>
      <c r="D174" s="15" t="n">
        <v>22</v>
      </c>
      <c r="E174" s="15" t="n">
        <v>0</v>
      </c>
      <c r="F174" s="16" t="n">
        <v>26</v>
      </c>
      <c r="G174" s="16" t="n">
        <v>2</v>
      </c>
      <c r="H174" s="16" t="n">
        <v>0</v>
      </c>
      <c r="I174" s="16" t="n">
        <v>0</v>
      </c>
      <c r="J174" s="17" t="n">
        <f aca="false">D174+E174</f>
        <v>22</v>
      </c>
      <c r="K174" s="17" t="n">
        <f aca="false">H174+I174</f>
        <v>0</v>
      </c>
      <c r="L174" s="17" t="n">
        <f aca="false">MOD(WEEKDAY(A174,2)-1,7)</f>
        <v>5</v>
      </c>
      <c r="M174" s="17" t="n">
        <f aca="false">MONTH(A174)</f>
        <v>2</v>
      </c>
      <c r="N174" s="17" t="n">
        <f aca="false">SUMIFS(J$3:J174,$B$3:$B174,B174)</f>
        <v>474</v>
      </c>
    </row>
    <row r="175" customFormat="false" ht="15" hidden="false" customHeight="true" outlineLevel="0" collapsed="false">
      <c r="A175" s="8" t="s">
        <v>80</v>
      </c>
      <c r="B175" s="8" t="s">
        <v>103</v>
      </c>
      <c r="C175" s="10" t="n">
        <v>8</v>
      </c>
      <c r="D175" s="11" t="n">
        <v>5</v>
      </c>
      <c r="E175" s="11" t="n">
        <v>0</v>
      </c>
      <c r="F175" s="12" t="n">
        <v>6</v>
      </c>
      <c r="G175" s="12" t="n">
        <v>0</v>
      </c>
      <c r="H175" s="12" t="n">
        <v>0</v>
      </c>
      <c r="I175" s="12" t="n">
        <v>0</v>
      </c>
      <c r="J175" s="13" t="n">
        <f aca="false">D175+E175</f>
        <v>5</v>
      </c>
      <c r="K175" s="13" t="n">
        <f aca="false">H175+I175</f>
        <v>0</v>
      </c>
      <c r="L175" s="13" t="n">
        <f aca="false">MOD(WEEKDAY(A175,2)-1,7)</f>
        <v>0</v>
      </c>
      <c r="M175" s="13" t="n">
        <f aca="false">MONTH(A175)</f>
        <v>3</v>
      </c>
      <c r="N175" s="13" t="n">
        <f aca="false">SUMIFS(J$3:J175,$B$3:$B175,B175)</f>
        <v>479</v>
      </c>
    </row>
    <row r="176" customFormat="false" ht="15" hidden="false" customHeight="true" outlineLevel="0" collapsed="false">
      <c r="A176" s="6" t="s">
        <v>80</v>
      </c>
      <c r="B176" s="6" t="s">
        <v>103</v>
      </c>
      <c r="C176" s="14" t="n">
        <v>8</v>
      </c>
      <c r="D176" s="15" t="n">
        <v>2</v>
      </c>
      <c r="E176" s="15" t="n">
        <v>0</v>
      </c>
      <c r="F176" s="16" t="n">
        <v>6</v>
      </c>
      <c r="G176" s="16" t="n">
        <v>2</v>
      </c>
      <c r="H176" s="16" t="n">
        <v>0</v>
      </c>
      <c r="I176" s="16" t="n">
        <v>0</v>
      </c>
      <c r="J176" s="17" t="n">
        <f aca="false">D176+E176</f>
        <v>2</v>
      </c>
      <c r="K176" s="17" t="n">
        <f aca="false">H176+I176</f>
        <v>0</v>
      </c>
      <c r="L176" s="17" t="n">
        <f aca="false">MOD(WEEKDAY(A176,2)-1,7)</f>
        <v>0</v>
      </c>
      <c r="M176" s="17" t="n">
        <f aca="false">MONTH(A176)</f>
        <v>3</v>
      </c>
      <c r="N176" s="17" t="n">
        <f aca="false">SUMIFS(J$3:J176,$B$3:$B176,B176)</f>
        <v>481</v>
      </c>
    </row>
    <row r="177" customFormat="false" ht="15" hidden="false" customHeight="true" outlineLevel="0" collapsed="false">
      <c r="A177" s="8" t="s">
        <v>81</v>
      </c>
      <c r="B177" s="8" t="s">
        <v>103</v>
      </c>
      <c r="C177" s="10" t="n">
        <v>8</v>
      </c>
      <c r="D177" s="11" t="n">
        <v>7</v>
      </c>
      <c r="E177" s="11" t="n">
        <v>20</v>
      </c>
      <c r="F177" s="12" t="n">
        <v>6</v>
      </c>
      <c r="G177" s="12" t="n">
        <v>0</v>
      </c>
      <c r="H177" s="12" t="n">
        <v>0</v>
      </c>
      <c r="I177" s="12" t="n">
        <v>0</v>
      </c>
      <c r="J177" s="13" t="n">
        <f aca="false">D177+E177</f>
        <v>27</v>
      </c>
      <c r="K177" s="13" t="n">
        <f aca="false">H177+I177</f>
        <v>0</v>
      </c>
      <c r="L177" s="13" t="n">
        <f aca="false">MOD(WEEKDAY(A177,2)-1,7)</f>
        <v>1</v>
      </c>
      <c r="M177" s="13" t="n">
        <f aca="false">MONTH(A177)</f>
        <v>3</v>
      </c>
      <c r="N177" s="13" t="n">
        <f aca="false">SUMIFS(J$3:J177,$B$3:$B177,B177)</f>
        <v>508</v>
      </c>
    </row>
    <row r="178" customFormat="false" ht="15" hidden="false" customHeight="true" outlineLevel="0" collapsed="false">
      <c r="A178" s="6" t="s">
        <v>81</v>
      </c>
      <c r="B178" s="6" t="s">
        <v>103</v>
      </c>
      <c r="C178" s="14" t="n">
        <v>8</v>
      </c>
      <c r="D178" s="15" t="n">
        <v>2</v>
      </c>
      <c r="E178" s="15" t="n">
        <v>0</v>
      </c>
      <c r="F178" s="16" t="n">
        <v>6</v>
      </c>
      <c r="G178" s="16" t="n">
        <v>0</v>
      </c>
      <c r="H178" s="16" t="n">
        <v>0</v>
      </c>
      <c r="I178" s="16" t="n">
        <v>0</v>
      </c>
      <c r="J178" s="17" t="n">
        <f aca="false">D178+E178</f>
        <v>2</v>
      </c>
      <c r="K178" s="17" t="n">
        <f aca="false">H178+I178</f>
        <v>0</v>
      </c>
      <c r="L178" s="17" t="n">
        <f aca="false">MOD(WEEKDAY(A178,2)-1,7)</f>
        <v>1</v>
      </c>
      <c r="M178" s="17" t="n">
        <f aca="false">MONTH(A178)</f>
        <v>3</v>
      </c>
      <c r="N178" s="17" t="n">
        <f aca="false">SUMIFS(J$3:J178,$B$3:$B178,B178)</f>
        <v>510</v>
      </c>
    </row>
    <row r="179" customFormat="false" ht="15" hidden="false" customHeight="true" outlineLevel="0" collapsed="false">
      <c r="A179" s="8" t="s">
        <v>82</v>
      </c>
      <c r="B179" s="8" t="s">
        <v>103</v>
      </c>
      <c r="C179" s="10" t="n">
        <v>8</v>
      </c>
      <c r="D179" s="11" t="n">
        <v>6</v>
      </c>
      <c r="E179" s="11" t="n">
        <v>0</v>
      </c>
      <c r="F179" s="12" t="n">
        <v>6</v>
      </c>
      <c r="G179" s="12" t="n">
        <v>0</v>
      </c>
      <c r="H179" s="12" t="n">
        <v>0</v>
      </c>
      <c r="I179" s="12" t="n">
        <v>0</v>
      </c>
      <c r="J179" s="13" t="n">
        <f aca="false">D179+E179</f>
        <v>6</v>
      </c>
      <c r="K179" s="13" t="n">
        <f aca="false">H179+I179</f>
        <v>0</v>
      </c>
      <c r="L179" s="13" t="n">
        <f aca="false">MOD(WEEKDAY(A179,2)-1,7)</f>
        <v>2</v>
      </c>
      <c r="M179" s="13" t="n">
        <f aca="false">MONTH(A179)</f>
        <v>3</v>
      </c>
      <c r="N179" s="13" t="n">
        <f aca="false">SUMIFS(J$3:J179,$B$3:$B179,B179)</f>
        <v>516</v>
      </c>
    </row>
    <row r="180" customFormat="false" ht="15" hidden="false" customHeight="true" outlineLevel="0" collapsed="false">
      <c r="A180" s="6" t="s">
        <v>82</v>
      </c>
      <c r="B180" s="6" t="s">
        <v>103</v>
      </c>
      <c r="C180" s="14" t="n">
        <v>8</v>
      </c>
      <c r="D180" s="15" t="n">
        <v>6</v>
      </c>
      <c r="E180" s="15" t="n">
        <v>0</v>
      </c>
      <c r="F180" s="16" t="n">
        <v>0</v>
      </c>
      <c r="G180" s="16" t="n">
        <v>0</v>
      </c>
      <c r="H180" s="16" t="n">
        <v>0</v>
      </c>
      <c r="I180" s="16" t="n">
        <v>0</v>
      </c>
      <c r="J180" s="17" t="n">
        <f aca="false">D180+E180</f>
        <v>6</v>
      </c>
      <c r="K180" s="17" t="n">
        <f aca="false">H180+I180</f>
        <v>0</v>
      </c>
      <c r="L180" s="17" t="n">
        <f aca="false">MOD(WEEKDAY(A180,2)-1,7)</f>
        <v>2</v>
      </c>
      <c r="M180" s="17" t="n">
        <f aca="false">MONTH(A180)</f>
        <v>3</v>
      </c>
      <c r="N180" s="17" t="n">
        <f aca="false">SUMIFS(J$3:J180,$B$3:$B180,B180)</f>
        <v>522</v>
      </c>
    </row>
    <row r="181" customFormat="false" ht="15" hidden="false" customHeight="true" outlineLevel="0" collapsed="false">
      <c r="A181" s="8" t="s">
        <v>82</v>
      </c>
      <c r="B181" s="8" t="s">
        <v>103</v>
      </c>
      <c r="C181" s="10" t="n">
        <v>8</v>
      </c>
      <c r="D181" s="11" t="n">
        <v>1</v>
      </c>
      <c r="E181" s="11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3" t="n">
        <f aca="false">D181+E181</f>
        <v>1</v>
      </c>
      <c r="K181" s="13" t="n">
        <f aca="false">H181+I181</f>
        <v>0</v>
      </c>
      <c r="L181" s="13" t="n">
        <f aca="false">MOD(WEEKDAY(A181,2)-1,7)</f>
        <v>2</v>
      </c>
      <c r="M181" s="13" t="n">
        <f aca="false">MONTH(A181)</f>
        <v>3</v>
      </c>
      <c r="N181" s="13" t="n">
        <f aca="false">SUMIFS(J$3:J181,$B$3:$B181,B181)</f>
        <v>523</v>
      </c>
    </row>
    <row r="182" customFormat="false" ht="15" hidden="false" customHeight="true" outlineLevel="0" collapsed="false">
      <c r="A182" s="6" t="s">
        <v>83</v>
      </c>
      <c r="B182" s="6" t="s">
        <v>103</v>
      </c>
      <c r="C182" s="14" t="n">
        <v>8</v>
      </c>
      <c r="D182" s="15" t="n">
        <v>7</v>
      </c>
      <c r="E182" s="15" t="n">
        <v>0</v>
      </c>
      <c r="F182" s="16" t="n">
        <v>12</v>
      </c>
      <c r="G182" s="16" t="n">
        <v>0</v>
      </c>
      <c r="H182" s="16" t="n">
        <v>0</v>
      </c>
      <c r="I182" s="16" t="n">
        <v>1</v>
      </c>
      <c r="J182" s="17" t="n">
        <f aca="false">D182+E182</f>
        <v>7</v>
      </c>
      <c r="K182" s="17" t="n">
        <f aca="false">H182+I182</f>
        <v>1</v>
      </c>
      <c r="L182" s="17" t="n">
        <f aca="false">MOD(WEEKDAY(A182,2)-1,7)</f>
        <v>3</v>
      </c>
      <c r="M182" s="17" t="n">
        <f aca="false">MONTH(A182)</f>
        <v>3</v>
      </c>
      <c r="N182" s="17" t="n">
        <f aca="false">SUMIFS(J$3:J182,$B$3:$B182,B182)</f>
        <v>530</v>
      </c>
    </row>
    <row r="183" customFormat="false" ht="15" hidden="false" customHeight="true" outlineLevel="0" collapsed="false">
      <c r="A183" s="8" t="s">
        <v>83</v>
      </c>
      <c r="B183" s="8" t="s">
        <v>103</v>
      </c>
      <c r="C183" s="10" t="n">
        <v>8</v>
      </c>
      <c r="D183" s="11" t="n">
        <v>1</v>
      </c>
      <c r="E183" s="11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3" t="n">
        <f aca="false">D183+E183</f>
        <v>1</v>
      </c>
      <c r="K183" s="13" t="n">
        <f aca="false">H183+I183</f>
        <v>0</v>
      </c>
      <c r="L183" s="13" t="n">
        <f aca="false">MOD(WEEKDAY(A183,2)-1,7)</f>
        <v>3</v>
      </c>
      <c r="M183" s="13" t="n">
        <f aca="false">MONTH(A183)</f>
        <v>3</v>
      </c>
      <c r="N183" s="13" t="n">
        <f aca="false">SUMIFS(J$3:J183,$B$3:$B183,B183)</f>
        <v>531</v>
      </c>
    </row>
    <row r="184" customFormat="false" ht="15" hidden="false" customHeight="true" outlineLevel="0" collapsed="false">
      <c r="A184" s="6" t="s">
        <v>83</v>
      </c>
      <c r="B184" s="6" t="s">
        <v>103</v>
      </c>
      <c r="C184" s="14" t="n">
        <v>8</v>
      </c>
      <c r="D184" s="15" t="n">
        <v>0</v>
      </c>
      <c r="E184" s="15" t="n">
        <v>56</v>
      </c>
      <c r="F184" s="16" t="n">
        <v>0</v>
      </c>
      <c r="G184" s="16" t="n">
        <v>0</v>
      </c>
      <c r="H184" s="16" t="n">
        <v>0</v>
      </c>
      <c r="I184" s="16" t="n">
        <v>0</v>
      </c>
      <c r="J184" s="17" t="n">
        <f aca="false">D184+E184</f>
        <v>56</v>
      </c>
      <c r="K184" s="17" t="n">
        <f aca="false">H184+I184</f>
        <v>0</v>
      </c>
      <c r="L184" s="17" t="n">
        <f aca="false">MOD(WEEKDAY(A184,2)-1,7)</f>
        <v>3</v>
      </c>
      <c r="M184" s="17" t="n">
        <f aca="false">MONTH(A184)</f>
        <v>3</v>
      </c>
      <c r="N184" s="17" t="n">
        <f aca="false">SUMIFS(J$3:J184,$B$3:$B184,B184)</f>
        <v>587</v>
      </c>
    </row>
    <row r="185" customFormat="false" ht="15" hidden="false" customHeight="true" outlineLevel="0" collapsed="false">
      <c r="A185" s="8" t="s">
        <v>84</v>
      </c>
      <c r="B185" s="8" t="s">
        <v>103</v>
      </c>
      <c r="C185" s="10" t="n">
        <v>8</v>
      </c>
      <c r="D185" s="11" t="n">
        <v>0</v>
      </c>
      <c r="E185" s="11" t="n">
        <v>0</v>
      </c>
      <c r="F185" s="12" t="n">
        <v>0</v>
      </c>
      <c r="G185" s="12" t="n">
        <v>0</v>
      </c>
      <c r="H185" s="12" t="n">
        <v>0</v>
      </c>
      <c r="I185" s="12" t="n">
        <v>1</v>
      </c>
      <c r="J185" s="13" t="n">
        <f aca="false">D185+E185</f>
        <v>0</v>
      </c>
      <c r="K185" s="13" t="n">
        <f aca="false">H185+I185</f>
        <v>1</v>
      </c>
      <c r="L185" s="13" t="n">
        <f aca="false">MOD(WEEKDAY(A185,2)-1,7)</f>
        <v>4</v>
      </c>
      <c r="M185" s="13" t="n">
        <f aca="false">MONTH(A185)</f>
        <v>3</v>
      </c>
      <c r="N185" s="13" t="n">
        <f aca="false">SUMIFS(J$3:J185,$B$3:$B185,B185)</f>
        <v>587</v>
      </c>
    </row>
    <row r="186" customFormat="false" ht="15" hidden="false" customHeight="true" outlineLevel="0" collapsed="false">
      <c r="A186" s="6" t="s">
        <v>84</v>
      </c>
      <c r="B186" s="6" t="s">
        <v>103</v>
      </c>
      <c r="C186" s="14" t="n">
        <v>8</v>
      </c>
      <c r="D186" s="15" t="n">
        <v>1</v>
      </c>
      <c r="E186" s="15" t="n">
        <v>0</v>
      </c>
      <c r="F186" s="16" t="n">
        <v>0</v>
      </c>
      <c r="G186" s="16" t="n">
        <v>2</v>
      </c>
      <c r="H186" s="16" t="n">
        <v>0</v>
      </c>
      <c r="I186" s="16" t="n">
        <v>0</v>
      </c>
      <c r="J186" s="17" t="n">
        <f aca="false">D186+E186</f>
        <v>1</v>
      </c>
      <c r="K186" s="17" t="n">
        <f aca="false">H186+I186</f>
        <v>0</v>
      </c>
      <c r="L186" s="17" t="n">
        <f aca="false">MOD(WEEKDAY(A186,2)-1,7)</f>
        <v>4</v>
      </c>
      <c r="M186" s="17" t="n">
        <f aca="false">MONTH(A186)</f>
        <v>3</v>
      </c>
      <c r="N186" s="17" t="n">
        <f aca="false">SUMIFS(J$3:J186,$B$3:$B186,B186)</f>
        <v>588</v>
      </c>
    </row>
    <row r="187" customFormat="false" ht="15" hidden="false" customHeight="true" outlineLevel="0" collapsed="false">
      <c r="A187" s="8" t="s">
        <v>84</v>
      </c>
      <c r="B187" s="8" t="s">
        <v>103</v>
      </c>
      <c r="C187" s="10" t="n">
        <v>8</v>
      </c>
      <c r="D187" s="11" t="n">
        <v>5</v>
      </c>
      <c r="E187" s="11" t="n">
        <v>60</v>
      </c>
      <c r="F187" s="12" t="n">
        <v>0</v>
      </c>
      <c r="G187" s="12" t="n">
        <v>1</v>
      </c>
      <c r="H187" s="12" t="n">
        <v>0</v>
      </c>
      <c r="I187" s="12" t="n">
        <v>0</v>
      </c>
      <c r="J187" s="13" t="n">
        <f aca="false">D187+E187</f>
        <v>65</v>
      </c>
      <c r="K187" s="13" t="n">
        <f aca="false">H187+I187</f>
        <v>0</v>
      </c>
      <c r="L187" s="13" t="n">
        <f aca="false">MOD(WEEKDAY(A187,2)-1,7)</f>
        <v>4</v>
      </c>
      <c r="M187" s="13" t="n">
        <f aca="false">MONTH(A187)</f>
        <v>3</v>
      </c>
      <c r="N187" s="13" t="n">
        <f aca="false">SUMIFS(J$3:J187,$B$3:$B187,B187)</f>
        <v>653</v>
      </c>
    </row>
    <row r="188" customFormat="false" ht="15" hidden="false" customHeight="true" outlineLevel="0" collapsed="false">
      <c r="A188" s="6" t="s">
        <v>84</v>
      </c>
      <c r="B188" s="6" t="s">
        <v>103</v>
      </c>
      <c r="C188" s="14" t="n">
        <v>8</v>
      </c>
      <c r="D188" s="15" t="n">
        <v>0</v>
      </c>
      <c r="E188" s="15" t="n">
        <v>60</v>
      </c>
      <c r="F188" s="16" t="n">
        <v>0</v>
      </c>
      <c r="G188" s="16" t="n">
        <v>0</v>
      </c>
      <c r="H188" s="16" t="n">
        <v>0</v>
      </c>
      <c r="I188" s="16" t="n">
        <v>0</v>
      </c>
      <c r="J188" s="17" t="n">
        <f aca="false">D188+E188</f>
        <v>60</v>
      </c>
      <c r="K188" s="17" t="n">
        <f aca="false">H188+I188</f>
        <v>0</v>
      </c>
      <c r="L188" s="17" t="n">
        <f aca="false">MOD(WEEKDAY(A188,2)-1,7)</f>
        <v>4</v>
      </c>
      <c r="M188" s="17" t="n">
        <f aca="false">MONTH(A188)</f>
        <v>3</v>
      </c>
      <c r="N188" s="17" t="n">
        <f aca="false">SUMIFS(J$3:J188,$B$3:$B188,B188)</f>
        <v>713</v>
      </c>
    </row>
    <row r="189" customFormat="false" ht="15" hidden="false" customHeight="true" outlineLevel="0" collapsed="false">
      <c r="A189" s="8" t="s">
        <v>85</v>
      </c>
      <c r="B189" s="8" t="s">
        <v>103</v>
      </c>
      <c r="C189" s="10" t="n">
        <v>8</v>
      </c>
      <c r="D189" s="11" t="n">
        <v>5</v>
      </c>
      <c r="E189" s="11" t="n">
        <v>0</v>
      </c>
      <c r="F189" s="12" t="n">
        <v>12</v>
      </c>
      <c r="G189" s="12" t="n">
        <v>0</v>
      </c>
      <c r="H189" s="12" t="n">
        <v>0</v>
      </c>
      <c r="I189" s="12" t="n">
        <v>0</v>
      </c>
      <c r="J189" s="13" t="n">
        <f aca="false">D189+E189</f>
        <v>5</v>
      </c>
      <c r="K189" s="13" t="n">
        <f aca="false">H189+I189</f>
        <v>0</v>
      </c>
      <c r="L189" s="13" t="n">
        <f aca="false">MOD(WEEKDAY(A189,2)-1,7)</f>
        <v>0</v>
      </c>
      <c r="M189" s="13" t="n">
        <f aca="false">MONTH(A189)</f>
        <v>3</v>
      </c>
      <c r="N189" s="13" t="n">
        <f aca="false">SUMIFS(J$3:J189,$B$3:$B189,B189)</f>
        <v>718</v>
      </c>
    </row>
    <row r="190" customFormat="false" ht="15" hidden="false" customHeight="true" outlineLevel="0" collapsed="false">
      <c r="A190" s="6" t="s">
        <v>85</v>
      </c>
      <c r="B190" s="6" t="s">
        <v>103</v>
      </c>
      <c r="C190" s="14" t="n">
        <v>8</v>
      </c>
      <c r="D190" s="15" t="n">
        <v>5</v>
      </c>
      <c r="E190" s="15" t="n">
        <v>0</v>
      </c>
      <c r="F190" s="16" t="n">
        <v>0</v>
      </c>
      <c r="G190" s="16" t="n">
        <v>0</v>
      </c>
      <c r="H190" s="16" t="n">
        <v>0</v>
      </c>
      <c r="I190" s="16" t="n">
        <v>0</v>
      </c>
      <c r="J190" s="17" t="n">
        <f aca="false">D190+E190</f>
        <v>5</v>
      </c>
      <c r="K190" s="17" t="n">
        <f aca="false">H190+I190</f>
        <v>0</v>
      </c>
      <c r="L190" s="17" t="n">
        <f aca="false">MOD(WEEKDAY(A190,2)-1,7)</f>
        <v>0</v>
      </c>
      <c r="M190" s="17" t="n">
        <f aca="false">MONTH(A190)</f>
        <v>3</v>
      </c>
      <c r="N190" s="17" t="n">
        <f aca="false">SUMIFS(J$3:J190,$B$3:$B190,B190)</f>
        <v>723</v>
      </c>
    </row>
    <row r="191" customFormat="false" ht="15" hidden="false" customHeight="true" outlineLevel="0" collapsed="false">
      <c r="A191" s="8" t="s">
        <v>85</v>
      </c>
      <c r="B191" s="8" t="s">
        <v>103</v>
      </c>
      <c r="C191" s="10" t="n">
        <v>8</v>
      </c>
      <c r="D191" s="11" t="n">
        <v>1</v>
      </c>
      <c r="E191" s="11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3" t="n">
        <f aca="false">D191+E191</f>
        <v>1</v>
      </c>
      <c r="K191" s="13" t="n">
        <f aca="false">H191+I191</f>
        <v>0</v>
      </c>
      <c r="L191" s="13" t="n">
        <f aca="false">MOD(WEEKDAY(A191,2)-1,7)</f>
        <v>0</v>
      </c>
      <c r="M191" s="13" t="n">
        <f aca="false">MONTH(A191)</f>
        <v>3</v>
      </c>
      <c r="N191" s="13" t="n">
        <f aca="false">SUMIFS(J$3:J191,$B$3:$B191,B191)</f>
        <v>724</v>
      </c>
    </row>
    <row r="192" customFormat="false" ht="15" hidden="false" customHeight="true" outlineLevel="0" collapsed="false">
      <c r="A192" s="6" t="s">
        <v>85</v>
      </c>
      <c r="B192" s="6" t="s">
        <v>103</v>
      </c>
      <c r="C192" s="14" t="n">
        <v>8</v>
      </c>
      <c r="D192" s="15" t="n">
        <v>1</v>
      </c>
      <c r="E192" s="15" t="n">
        <v>0</v>
      </c>
      <c r="F192" s="16" t="n">
        <v>6</v>
      </c>
      <c r="G192" s="16" t="n">
        <v>1</v>
      </c>
      <c r="H192" s="16" t="n">
        <v>0</v>
      </c>
      <c r="I192" s="16" t="n">
        <v>2</v>
      </c>
      <c r="J192" s="17" t="n">
        <f aca="false">D192+E192</f>
        <v>1</v>
      </c>
      <c r="K192" s="17" t="n">
        <f aca="false">H192+I192</f>
        <v>2</v>
      </c>
      <c r="L192" s="17" t="n">
        <f aca="false">MOD(WEEKDAY(A192,2)-1,7)</f>
        <v>0</v>
      </c>
      <c r="M192" s="17" t="n">
        <f aca="false">MONTH(A192)</f>
        <v>3</v>
      </c>
      <c r="N192" s="17" t="n">
        <f aca="false">SUMIFS(J$3:J192,$B$3:$B192,B192)</f>
        <v>725</v>
      </c>
    </row>
    <row r="193" customFormat="false" ht="15" hidden="false" customHeight="true" outlineLevel="0" collapsed="false">
      <c r="A193" s="8" t="s">
        <v>86</v>
      </c>
      <c r="B193" s="8" t="s">
        <v>103</v>
      </c>
      <c r="C193" s="10" t="n">
        <v>8</v>
      </c>
      <c r="D193" s="11" t="n">
        <v>1</v>
      </c>
      <c r="E193" s="11" t="n">
        <v>23</v>
      </c>
      <c r="F193" s="12" t="n">
        <v>0</v>
      </c>
      <c r="G193" s="12" t="n">
        <v>1</v>
      </c>
      <c r="H193" s="12" t="n">
        <v>0</v>
      </c>
      <c r="I193" s="12" t="n">
        <v>0</v>
      </c>
      <c r="J193" s="13" t="n">
        <f aca="false">D193+E193</f>
        <v>24</v>
      </c>
      <c r="K193" s="13" t="n">
        <f aca="false">H193+I193</f>
        <v>0</v>
      </c>
      <c r="L193" s="13" t="n">
        <f aca="false">MOD(WEEKDAY(A193,2)-1,7)</f>
        <v>2</v>
      </c>
      <c r="M193" s="13" t="n">
        <f aca="false">MONTH(A193)</f>
        <v>3</v>
      </c>
      <c r="N193" s="13" t="n">
        <f aca="false">SUMIFS(J$3:J193,$B$3:$B193,B193)</f>
        <v>749</v>
      </c>
    </row>
    <row r="194" customFormat="false" ht="15" hidden="false" customHeight="true" outlineLevel="0" collapsed="false">
      <c r="A194" s="6" t="s">
        <v>86</v>
      </c>
      <c r="B194" s="6" t="s">
        <v>103</v>
      </c>
      <c r="C194" s="14" t="n">
        <v>8</v>
      </c>
      <c r="D194" s="15" t="n">
        <v>3</v>
      </c>
      <c r="E194" s="15" t="n">
        <v>0</v>
      </c>
      <c r="F194" s="16" t="n">
        <v>3</v>
      </c>
      <c r="G194" s="16" t="n">
        <v>0</v>
      </c>
      <c r="H194" s="16" t="n">
        <v>0</v>
      </c>
      <c r="I194" s="16" t="n">
        <v>0</v>
      </c>
      <c r="J194" s="17" t="n">
        <f aca="false">D194+E194</f>
        <v>3</v>
      </c>
      <c r="K194" s="17" t="n">
        <f aca="false">H194+I194</f>
        <v>0</v>
      </c>
      <c r="L194" s="17" t="n">
        <f aca="false">MOD(WEEKDAY(A194,2)-1,7)</f>
        <v>2</v>
      </c>
      <c r="M194" s="17" t="n">
        <f aca="false">MONTH(A194)</f>
        <v>3</v>
      </c>
      <c r="N194" s="17" t="n">
        <f aca="false">SUMIFS(J$3:J194,$B$3:$B194,B194)</f>
        <v>752</v>
      </c>
    </row>
    <row r="195" customFormat="false" ht="15" hidden="false" customHeight="true" outlineLevel="0" collapsed="false">
      <c r="A195" s="8" t="s">
        <v>86</v>
      </c>
      <c r="B195" s="8" t="s">
        <v>103</v>
      </c>
      <c r="C195" s="10" t="n">
        <v>8</v>
      </c>
      <c r="D195" s="11" t="n">
        <v>3</v>
      </c>
      <c r="E195" s="11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3" t="n">
        <f aca="false">D195+E195</f>
        <v>3</v>
      </c>
      <c r="K195" s="13" t="n">
        <f aca="false">H195+I195</f>
        <v>0</v>
      </c>
      <c r="L195" s="13" t="n">
        <f aca="false">MOD(WEEKDAY(A195,2)-1,7)</f>
        <v>2</v>
      </c>
      <c r="M195" s="13" t="n">
        <f aca="false">MONTH(A195)</f>
        <v>3</v>
      </c>
      <c r="N195" s="13" t="n">
        <f aca="false">SUMIFS(J$3:J195,$B$3:$B195,B195)</f>
        <v>755</v>
      </c>
    </row>
    <row r="196" customFormat="false" ht="15" hidden="false" customHeight="true" outlineLevel="0" collapsed="false">
      <c r="A196" s="6" t="s">
        <v>86</v>
      </c>
      <c r="B196" s="6" t="s">
        <v>103</v>
      </c>
      <c r="C196" s="14" t="n">
        <v>8</v>
      </c>
      <c r="D196" s="15" t="n">
        <v>4</v>
      </c>
      <c r="E196" s="15" t="n">
        <v>0</v>
      </c>
      <c r="F196" s="16" t="n">
        <v>0</v>
      </c>
      <c r="G196" s="16" t="n">
        <v>0</v>
      </c>
      <c r="H196" s="16" t="n">
        <v>0</v>
      </c>
      <c r="I196" s="16" t="n">
        <v>0</v>
      </c>
      <c r="J196" s="17" t="n">
        <f aca="false">D196+E196</f>
        <v>4</v>
      </c>
      <c r="K196" s="17" t="n">
        <f aca="false">H196+I196</f>
        <v>0</v>
      </c>
      <c r="L196" s="17" t="n">
        <f aca="false">MOD(WEEKDAY(A196,2)-1,7)</f>
        <v>2</v>
      </c>
      <c r="M196" s="17" t="n">
        <f aca="false">MONTH(A196)</f>
        <v>3</v>
      </c>
      <c r="N196" s="17" t="n">
        <f aca="false">SUMIFS(J$3:J196,$B$3:$B196,B196)</f>
        <v>759</v>
      </c>
    </row>
    <row r="197" customFormat="false" ht="15" hidden="false" customHeight="true" outlineLevel="0" collapsed="false">
      <c r="A197" s="8" t="s">
        <v>101</v>
      </c>
      <c r="B197" s="8" t="s">
        <v>103</v>
      </c>
      <c r="C197" s="10" t="n">
        <v>8</v>
      </c>
      <c r="D197" s="11" t="n">
        <v>6</v>
      </c>
      <c r="E197" s="11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3" t="n">
        <f aca="false">D197+E197</f>
        <v>6</v>
      </c>
      <c r="K197" s="13" t="n">
        <f aca="false">H197+I197</f>
        <v>0</v>
      </c>
      <c r="L197" s="13" t="n">
        <f aca="false">MOD(WEEKDAY(A197,2)-1,7)</f>
        <v>4</v>
      </c>
      <c r="M197" s="13" t="n">
        <f aca="false">MONTH(A197)</f>
        <v>3</v>
      </c>
      <c r="N197" s="13" t="n">
        <f aca="false">SUMIFS(J$3:J197,$B$3:$B197,B197)</f>
        <v>765</v>
      </c>
    </row>
    <row r="198" customFormat="false" ht="15" hidden="false" customHeight="true" outlineLevel="0" collapsed="false">
      <c r="A198" s="6" t="s">
        <v>101</v>
      </c>
      <c r="B198" s="6" t="s">
        <v>103</v>
      </c>
      <c r="C198" s="14" t="n">
        <v>8</v>
      </c>
      <c r="D198" s="15" t="n">
        <v>0</v>
      </c>
      <c r="E198" s="15" t="n">
        <v>5</v>
      </c>
      <c r="F198" s="16" t="n">
        <v>0</v>
      </c>
      <c r="G198" s="16" t="n">
        <v>0</v>
      </c>
      <c r="H198" s="16" t="n">
        <v>0</v>
      </c>
      <c r="I198" s="16" t="n">
        <v>0</v>
      </c>
      <c r="J198" s="17" t="n">
        <f aca="false">D198+E198</f>
        <v>5</v>
      </c>
      <c r="K198" s="17" t="n">
        <f aca="false">H198+I198</f>
        <v>0</v>
      </c>
      <c r="L198" s="17" t="n">
        <f aca="false">MOD(WEEKDAY(A198,2)-1,7)</f>
        <v>4</v>
      </c>
      <c r="M198" s="17" t="n">
        <f aca="false">MONTH(A198)</f>
        <v>3</v>
      </c>
      <c r="N198" s="17" t="n">
        <f aca="false">SUMIFS(J$3:J198,$B$3:$B198,B198)</f>
        <v>770</v>
      </c>
    </row>
    <row r="199" customFormat="false" ht="15" hidden="false" customHeight="true" outlineLevel="0" collapsed="false">
      <c r="A199" s="8" t="s">
        <v>101</v>
      </c>
      <c r="B199" s="8" t="s">
        <v>103</v>
      </c>
      <c r="C199" s="10" t="n">
        <v>8</v>
      </c>
      <c r="D199" s="11" t="n">
        <v>3</v>
      </c>
      <c r="E199" s="11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3" t="n">
        <f aca="false">D199+E199</f>
        <v>3</v>
      </c>
      <c r="K199" s="13" t="n">
        <f aca="false">H199+I199</f>
        <v>0</v>
      </c>
      <c r="L199" s="13" t="n">
        <f aca="false">MOD(WEEKDAY(A199,2)-1,7)</f>
        <v>4</v>
      </c>
      <c r="M199" s="13" t="n">
        <f aca="false">MONTH(A199)</f>
        <v>3</v>
      </c>
      <c r="N199" s="13" t="n">
        <f aca="false">SUMIFS(J$3:J199,$B$3:$B199,B199)</f>
        <v>773</v>
      </c>
    </row>
    <row r="200" customFormat="false" ht="15" hidden="false" customHeight="true" outlineLevel="0" collapsed="false">
      <c r="A200" s="6" t="s">
        <v>101</v>
      </c>
      <c r="B200" s="6" t="s">
        <v>103</v>
      </c>
      <c r="C200" s="14" t="n">
        <v>8</v>
      </c>
      <c r="D200" s="15" t="n">
        <v>2</v>
      </c>
      <c r="E200" s="15" t="n">
        <v>0</v>
      </c>
      <c r="F200" s="16" t="n">
        <v>0</v>
      </c>
      <c r="G200" s="16" t="n">
        <v>0</v>
      </c>
      <c r="H200" s="16" t="n">
        <v>0</v>
      </c>
      <c r="I200" s="16" t="n">
        <v>0</v>
      </c>
      <c r="J200" s="17" t="n">
        <f aca="false">D200+E200</f>
        <v>2</v>
      </c>
      <c r="K200" s="17" t="n">
        <f aca="false">H200+I200</f>
        <v>0</v>
      </c>
      <c r="L200" s="17" t="n">
        <f aca="false">MOD(WEEKDAY(A200,2)-1,7)</f>
        <v>4</v>
      </c>
      <c r="M200" s="17" t="n">
        <f aca="false">MONTH(A200)</f>
        <v>3</v>
      </c>
      <c r="N200" s="17" t="n">
        <f aca="false">SUMIFS(J$3:J200,$B$3:$B200,B200)</f>
        <v>775</v>
      </c>
    </row>
    <row r="201" customFormat="false" ht="15" hidden="false" customHeight="true" outlineLevel="0" collapsed="false">
      <c r="A201" s="8" t="s">
        <v>101</v>
      </c>
      <c r="B201" s="8" t="s">
        <v>103</v>
      </c>
      <c r="C201" s="10" t="n">
        <v>8</v>
      </c>
      <c r="D201" s="11" t="n">
        <v>3</v>
      </c>
      <c r="E201" s="11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3" t="n">
        <f aca="false">D201+E201</f>
        <v>3</v>
      </c>
      <c r="K201" s="13" t="n">
        <f aca="false">H201+I201</f>
        <v>0</v>
      </c>
      <c r="L201" s="13" t="n">
        <f aca="false">MOD(WEEKDAY(A201,2)-1,7)</f>
        <v>4</v>
      </c>
      <c r="M201" s="13" t="n">
        <f aca="false">MONTH(A201)</f>
        <v>3</v>
      </c>
      <c r="N201" s="13" t="n">
        <f aca="false">SUMIFS(J$3:J201,$B$3:$B201,B201)</f>
        <v>778</v>
      </c>
    </row>
    <row r="202" customFormat="false" ht="15" hidden="false" customHeight="true" outlineLevel="0" collapsed="false">
      <c r="A202" s="6" t="s">
        <v>101</v>
      </c>
      <c r="B202" s="6" t="s">
        <v>103</v>
      </c>
      <c r="C202" s="14" t="n">
        <v>8</v>
      </c>
      <c r="D202" s="15" t="n">
        <v>1</v>
      </c>
      <c r="E202" s="15" t="n">
        <v>0</v>
      </c>
      <c r="F202" s="16" t="n">
        <v>0</v>
      </c>
      <c r="G202" s="16" t="n">
        <v>0</v>
      </c>
      <c r="H202" s="16" t="n">
        <v>0</v>
      </c>
      <c r="I202" s="16" t="n">
        <v>6</v>
      </c>
      <c r="J202" s="17" t="n">
        <f aca="false">D202+E202</f>
        <v>1</v>
      </c>
      <c r="K202" s="17" t="n">
        <f aca="false">H202+I202</f>
        <v>6</v>
      </c>
      <c r="L202" s="17" t="n">
        <f aca="false">MOD(WEEKDAY(A202,2)-1,7)</f>
        <v>4</v>
      </c>
      <c r="M202" s="17" t="n">
        <f aca="false">MONTH(A202)</f>
        <v>3</v>
      </c>
      <c r="N202" s="17" t="n">
        <f aca="false">SUMIFS(J$3:J202,$B$3:$B202,B202)</f>
        <v>779</v>
      </c>
    </row>
    <row r="203" customFormat="false" ht="15" hidden="false" customHeight="true" outlineLevel="0" collapsed="false">
      <c r="A203" s="8" t="s">
        <v>88</v>
      </c>
      <c r="B203" s="8" t="s">
        <v>103</v>
      </c>
      <c r="C203" s="10" t="n">
        <v>8</v>
      </c>
      <c r="D203" s="11" t="n">
        <v>0</v>
      </c>
      <c r="E203" s="11" t="n">
        <v>0</v>
      </c>
      <c r="F203" s="12" t="n">
        <v>0</v>
      </c>
      <c r="G203" s="12" t="n">
        <v>0</v>
      </c>
      <c r="H203" s="12" t="n">
        <v>0</v>
      </c>
      <c r="I203" s="12" t="n">
        <v>4</v>
      </c>
      <c r="J203" s="13" t="n">
        <f aca="false">D203+E203</f>
        <v>0</v>
      </c>
      <c r="K203" s="13" t="n">
        <f aca="false">H203+I203</f>
        <v>4</v>
      </c>
      <c r="L203" s="13" t="n">
        <f aca="false">MOD(WEEKDAY(A203,2)-1,7)</f>
        <v>0</v>
      </c>
      <c r="M203" s="13" t="n">
        <f aca="false">MONTH(A203)</f>
        <v>3</v>
      </c>
      <c r="N203" s="13" t="n">
        <f aca="false">SUMIFS(J$3:J203,$B$3:$B203,B203)</f>
        <v>779</v>
      </c>
    </row>
    <row r="204" customFormat="false" ht="15" hidden="false" customHeight="true" outlineLevel="0" collapsed="false">
      <c r="A204" s="6" t="s">
        <v>89</v>
      </c>
      <c r="B204" s="6" t="s">
        <v>103</v>
      </c>
      <c r="C204" s="14" t="n">
        <v>8</v>
      </c>
      <c r="D204" s="15" t="n">
        <v>0</v>
      </c>
      <c r="E204" s="15" t="n">
        <v>0</v>
      </c>
      <c r="F204" s="16" t="n">
        <v>0</v>
      </c>
      <c r="G204" s="16" t="n">
        <v>0</v>
      </c>
      <c r="H204" s="16" t="n">
        <v>0</v>
      </c>
      <c r="I204" s="16" t="n">
        <v>1</v>
      </c>
      <c r="J204" s="17" t="n">
        <f aca="false">D204+E204</f>
        <v>0</v>
      </c>
      <c r="K204" s="17" t="n">
        <f aca="false">H204+I204</f>
        <v>1</v>
      </c>
      <c r="L204" s="17" t="n">
        <f aca="false">MOD(WEEKDAY(A204,2)-1,7)</f>
        <v>1</v>
      </c>
      <c r="M204" s="17" t="n">
        <f aca="false">MONTH(A204)</f>
        <v>3</v>
      </c>
      <c r="N204" s="17" t="n">
        <f aca="false">SUMIFS(J$3:J204,$B$3:$B204,B204)</f>
        <v>779</v>
      </c>
    </row>
    <row r="205" customFormat="false" ht="15" hidden="false" customHeight="true" outlineLevel="0" collapsed="false">
      <c r="A205" s="8" t="s">
        <v>89</v>
      </c>
      <c r="B205" s="8" t="s">
        <v>103</v>
      </c>
      <c r="C205" s="10" t="n">
        <v>8</v>
      </c>
      <c r="D205" s="11" t="n">
        <v>0</v>
      </c>
      <c r="E205" s="11" t="n">
        <v>0</v>
      </c>
      <c r="F205" s="12" t="n">
        <v>0</v>
      </c>
      <c r="G205" s="12" t="n">
        <v>0</v>
      </c>
      <c r="H205" s="12" t="n">
        <v>0</v>
      </c>
      <c r="I205" s="12" t="n">
        <v>1</v>
      </c>
      <c r="J205" s="13" t="n">
        <f aca="false">D205+E205</f>
        <v>0</v>
      </c>
      <c r="K205" s="13" t="n">
        <f aca="false">H205+I205</f>
        <v>1</v>
      </c>
      <c r="L205" s="13" t="n">
        <f aca="false">MOD(WEEKDAY(A205,2)-1,7)</f>
        <v>1</v>
      </c>
      <c r="M205" s="13" t="n">
        <f aca="false">MONTH(A205)</f>
        <v>3</v>
      </c>
      <c r="N205" s="13" t="n">
        <f aca="false">SUMIFS(J$3:J205,$B$3:$B205,B205)</f>
        <v>779</v>
      </c>
    </row>
    <row r="206" customFormat="false" ht="15" hidden="false" customHeight="true" outlineLevel="0" collapsed="false">
      <c r="A206" s="6" t="s">
        <v>90</v>
      </c>
      <c r="B206" s="6" t="s">
        <v>103</v>
      </c>
      <c r="C206" s="14" t="n">
        <v>8</v>
      </c>
      <c r="D206" s="15" t="n">
        <v>4</v>
      </c>
      <c r="E206" s="15" t="n">
        <v>0</v>
      </c>
      <c r="F206" s="16" t="n">
        <v>12</v>
      </c>
      <c r="G206" s="16" t="n">
        <v>0</v>
      </c>
      <c r="H206" s="16" t="n">
        <v>0</v>
      </c>
      <c r="I206" s="16" t="n">
        <v>0</v>
      </c>
      <c r="J206" s="17" t="n">
        <f aca="false">D206+E206</f>
        <v>4</v>
      </c>
      <c r="K206" s="17" t="n">
        <f aca="false">H206+I206</f>
        <v>0</v>
      </c>
      <c r="L206" s="17" t="n">
        <f aca="false">MOD(WEEKDAY(A206,2)-1,7)</f>
        <v>2</v>
      </c>
      <c r="M206" s="17" t="n">
        <f aca="false">MONTH(A206)</f>
        <v>3</v>
      </c>
      <c r="N206" s="17" t="n">
        <f aca="false">SUMIFS(J$3:J206,$B$3:$B206,B206)</f>
        <v>783</v>
      </c>
    </row>
    <row r="207" customFormat="false" ht="15" hidden="false" customHeight="true" outlineLevel="0" collapsed="false">
      <c r="A207" s="8" t="s">
        <v>90</v>
      </c>
      <c r="B207" s="8" t="s">
        <v>103</v>
      </c>
      <c r="C207" s="10" t="n">
        <v>8</v>
      </c>
      <c r="D207" s="11" t="n">
        <v>0</v>
      </c>
      <c r="E207" s="11" t="n">
        <v>0</v>
      </c>
      <c r="F207" s="12" t="n">
        <v>0</v>
      </c>
      <c r="G207" s="12" t="n">
        <v>0</v>
      </c>
      <c r="H207" s="12" t="n">
        <v>0</v>
      </c>
      <c r="I207" s="12" t="n">
        <v>1</v>
      </c>
      <c r="J207" s="13" t="n">
        <f aca="false">D207+E207</f>
        <v>0</v>
      </c>
      <c r="K207" s="13" t="n">
        <f aca="false">H207+I207</f>
        <v>1</v>
      </c>
      <c r="L207" s="13" t="n">
        <f aca="false">MOD(WEEKDAY(A207,2)-1,7)</f>
        <v>2</v>
      </c>
      <c r="M207" s="13" t="n">
        <f aca="false">MONTH(A207)</f>
        <v>3</v>
      </c>
      <c r="N207" s="13" t="n">
        <f aca="false">SUMIFS(J$3:J207,$B$3:$B207,B207)</f>
        <v>783</v>
      </c>
    </row>
    <row r="208" customFormat="false" ht="15" hidden="false" customHeight="true" outlineLevel="0" collapsed="false">
      <c r="A208" s="6" t="s">
        <v>90</v>
      </c>
      <c r="B208" s="6" t="s">
        <v>103</v>
      </c>
      <c r="C208" s="14" t="n">
        <v>8</v>
      </c>
      <c r="D208" s="15" t="n">
        <v>0</v>
      </c>
      <c r="E208" s="15" t="n">
        <v>0</v>
      </c>
      <c r="F208" s="16" t="n">
        <v>0</v>
      </c>
      <c r="G208" s="16" t="n">
        <v>0</v>
      </c>
      <c r="H208" s="16" t="n">
        <v>0</v>
      </c>
      <c r="I208" s="16" t="n">
        <v>1</v>
      </c>
      <c r="J208" s="17" t="n">
        <f aca="false">D208+E208</f>
        <v>0</v>
      </c>
      <c r="K208" s="17" t="n">
        <f aca="false">H208+I208</f>
        <v>1</v>
      </c>
      <c r="L208" s="17" t="n">
        <f aca="false">MOD(WEEKDAY(A208,2)-1,7)</f>
        <v>2</v>
      </c>
      <c r="M208" s="17" t="n">
        <f aca="false">MONTH(A208)</f>
        <v>3</v>
      </c>
      <c r="N208" s="17" t="n">
        <f aca="false">SUMIFS(J$3:J208,$B$3:$B208,B208)</f>
        <v>783</v>
      </c>
    </row>
    <row r="209" customFormat="false" ht="15" hidden="false" customHeight="true" outlineLevel="0" collapsed="false">
      <c r="A209" s="8" t="s">
        <v>90</v>
      </c>
      <c r="B209" s="8" t="s">
        <v>103</v>
      </c>
      <c r="C209" s="10" t="n">
        <v>8</v>
      </c>
      <c r="D209" s="11" t="n">
        <v>0</v>
      </c>
      <c r="E209" s="11" t="n">
        <v>54</v>
      </c>
      <c r="F209" s="12" t="n">
        <v>0</v>
      </c>
      <c r="G209" s="12" t="n">
        <v>0</v>
      </c>
      <c r="H209" s="12" t="n">
        <v>0</v>
      </c>
      <c r="I209" s="12" t="n">
        <v>0</v>
      </c>
      <c r="J209" s="13" t="n">
        <f aca="false">D209+E209</f>
        <v>54</v>
      </c>
      <c r="K209" s="13" t="n">
        <f aca="false">H209+I209</f>
        <v>0</v>
      </c>
      <c r="L209" s="13" t="n">
        <f aca="false">MOD(WEEKDAY(A209,2)-1,7)</f>
        <v>2</v>
      </c>
      <c r="M209" s="13" t="n">
        <f aca="false">MONTH(A209)</f>
        <v>3</v>
      </c>
      <c r="N209" s="13" t="n">
        <f aca="false">SUMIFS(J$3:J209,$B$3:$B209,B209)</f>
        <v>837</v>
      </c>
    </row>
    <row r="210" customFormat="false" ht="15" hidden="false" customHeight="true" outlineLevel="0" collapsed="false">
      <c r="A210" s="6" t="s">
        <v>91</v>
      </c>
      <c r="B210" s="6" t="s">
        <v>103</v>
      </c>
      <c r="C210" s="14" t="n">
        <v>8</v>
      </c>
      <c r="D210" s="15" t="n">
        <v>0</v>
      </c>
      <c r="E210" s="15" t="n">
        <v>0</v>
      </c>
      <c r="F210" s="16" t="n">
        <v>0</v>
      </c>
      <c r="G210" s="16" t="n">
        <v>0</v>
      </c>
      <c r="H210" s="16" t="n">
        <v>0</v>
      </c>
      <c r="I210" s="16" t="n">
        <v>2</v>
      </c>
      <c r="J210" s="17" t="n">
        <f aca="false">D210+E210</f>
        <v>0</v>
      </c>
      <c r="K210" s="17" t="n">
        <f aca="false">H210+I210</f>
        <v>2</v>
      </c>
      <c r="L210" s="17" t="n">
        <f aca="false">MOD(WEEKDAY(A210,2)-1,7)</f>
        <v>3</v>
      </c>
      <c r="M210" s="17" t="n">
        <f aca="false">MONTH(A210)</f>
        <v>3</v>
      </c>
      <c r="N210" s="17" t="n">
        <f aca="false">SUMIFS(J$3:J210,$B$3:$B210,B210)</f>
        <v>837</v>
      </c>
    </row>
    <row r="211" customFormat="false" ht="15" hidden="false" customHeight="true" outlineLevel="0" collapsed="false">
      <c r="A211" s="8" t="s">
        <v>91</v>
      </c>
      <c r="B211" s="8" t="s">
        <v>103</v>
      </c>
      <c r="C211" s="10" t="n">
        <v>8</v>
      </c>
      <c r="D211" s="11" t="n">
        <v>0</v>
      </c>
      <c r="E211" s="11" t="n">
        <v>37</v>
      </c>
      <c r="F211" s="12" t="n">
        <v>6</v>
      </c>
      <c r="G211" s="12" t="n">
        <v>0</v>
      </c>
      <c r="H211" s="12" t="n">
        <v>0</v>
      </c>
      <c r="I211" s="12" t="n">
        <v>0</v>
      </c>
      <c r="J211" s="13" t="n">
        <f aca="false">D211+E211</f>
        <v>37</v>
      </c>
      <c r="K211" s="13" t="n">
        <f aca="false">H211+I211</f>
        <v>0</v>
      </c>
      <c r="L211" s="13" t="n">
        <f aca="false">MOD(WEEKDAY(A211,2)-1,7)</f>
        <v>3</v>
      </c>
      <c r="M211" s="13" t="n">
        <f aca="false">MONTH(A211)</f>
        <v>3</v>
      </c>
      <c r="N211" s="13" t="n">
        <f aca="false">SUMIFS(J$3:J211,$B$3:$B211,B211)</f>
        <v>874</v>
      </c>
    </row>
    <row r="212" customFormat="false" ht="15" hidden="false" customHeight="true" outlineLevel="0" collapsed="false">
      <c r="A212" s="6" t="s">
        <v>91</v>
      </c>
      <c r="B212" s="6" t="s">
        <v>103</v>
      </c>
      <c r="C212" s="14" t="n">
        <v>8</v>
      </c>
      <c r="D212" s="15" t="n">
        <v>0</v>
      </c>
      <c r="E212" s="15" t="n">
        <v>0</v>
      </c>
      <c r="F212" s="16" t="n">
        <v>0</v>
      </c>
      <c r="G212" s="16" t="n">
        <v>0</v>
      </c>
      <c r="H212" s="16" t="n">
        <v>0</v>
      </c>
      <c r="I212" s="16" t="n">
        <v>9</v>
      </c>
      <c r="J212" s="17" t="n">
        <f aca="false">D212+E212</f>
        <v>0</v>
      </c>
      <c r="K212" s="17" t="n">
        <f aca="false">H212+I212</f>
        <v>9</v>
      </c>
      <c r="L212" s="17" t="n">
        <f aca="false">MOD(WEEKDAY(A212,2)-1,7)</f>
        <v>3</v>
      </c>
      <c r="M212" s="17" t="n">
        <f aca="false">MONTH(A212)</f>
        <v>3</v>
      </c>
      <c r="N212" s="17" t="n">
        <f aca="false">SUMIFS(J$3:J212,$B$3:$B212,B212)</f>
        <v>874</v>
      </c>
    </row>
    <row r="213" customFormat="false" ht="15" hidden="false" customHeight="true" outlineLevel="0" collapsed="false">
      <c r="A213" s="8" t="s">
        <v>91</v>
      </c>
      <c r="B213" s="8" t="s">
        <v>103</v>
      </c>
      <c r="C213" s="10" t="n">
        <v>8</v>
      </c>
      <c r="D213" s="11" t="n">
        <v>0</v>
      </c>
      <c r="E213" s="11" t="n">
        <v>0</v>
      </c>
      <c r="F213" s="12" t="n">
        <v>6</v>
      </c>
      <c r="G213" s="12" t="n">
        <v>0</v>
      </c>
      <c r="H213" s="12" t="n">
        <v>0</v>
      </c>
      <c r="I213" s="12" t="n">
        <v>2</v>
      </c>
      <c r="J213" s="13" t="n">
        <f aca="false">D213+E213</f>
        <v>0</v>
      </c>
      <c r="K213" s="13" t="n">
        <f aca="false">H213+I213</f>
        <v>2</v>
      </c>
      <c r="L213" s="13" t="n">
        <f aca="false">MOD(WEEKDAY(A213,2)-1,7)</f>
        <v>3</v>
      </c>
      <c r="M213" s="13" t="n">
        <f aca="false">MONTH(A213)</f>
        <v>3</v>
      </c>
      <c r="N213" s="13" t="n">
        <f aca="false">SUMIFS(J$3:J213,$B$3:$B213,B213)</f>
        <v>874</v>
      </c>
    </row>
    <row r="214" customFormat="false" ht="15" hidden="false" customHeight="true" outlineLevel="0" collapsed="false">
      <c r="A214" s="6" t="s">
        <v>106</v>
      </c>
      <c r="B214" s="6" t="s">
        <v>107</v>
      </c>
      <c r="C214" s="14" t="n">
        <v>8</v>
      </c>
      <c r="D214" s="15" t="n">
        <v>0</v>
      </c>
      <c r="E214" s="15" t="n">
        <v>0.02</v>
      </c>
      <c r="F214" s="16" t="n">
        <v>18.01</v>
      </c>
      <c r="G214" s="16" t="n">
        <v>0</v>
      </c>
      <c r="H214" s="16" t="n">
        <v>0</v>
      </c>
      <c r="I214" s="16" t="n">
        <v>0</v>
      </c>
      <c r="J214" s="17" t="n">
        <f aca="false">D214+E214</f>
        <v>0.02</v>
      </c>
      <c r="K214" s="17" t="n">
        <f aca="false">H214+I214</f>
        <v>0</v>
      </c>
      <c r="L214" s="17" t="n">
        <f aca="false">MOD(WEEKDAY(A214,2)-1,7)</f>
        <v>3</v>
      </c>
      <c r="M214" s="17" t="n">
        <f aca="false">MONTH(A214)</f>
        <v>1</v>
      </c>
      <c r="N214" s="17" t="n">
        <f aca="false">SUMIFS(J$3:J214,$B$3:$B214,B214)</f>
        <v>0.02</v>
      </c>
    </row>
    <row r="215" customFormat="false" ht="15" hidden="false" customHeight="true" outlineLevel="0" collapsed="false">
      <c r="A215" s="8" t="s">
        <v>92</v>
      </c>
      <c r="B215" s="8" t="s">
        <v>107</v>
      </c>
      <c r="C215" s="10" t="n">
        <v>8</v>
      </c>
      <c r="D215" s="11" t="n">
        <v>9</v>
      </c>
      <c r="E215" s="11" t="n">
        <v>0.01</v>
      </c>
      <c r="F215" s="12" t="n">
        <v>36.02</v>
      </c>
      <c r="G215" s="12" t="n">
        <v>0</v>
      </c>
      <c r="H215" s="12" t="n">
        <v>0</v>
      </c>
      <c r="I215" s="12" t="n">
        <v>0</v>
      </c>
      <c r="J215" s="13" t="n">
        <f aca="false">D215+E215</f>
        <v>9.01</v>
      </c>
      <c r="K215" s="13" t="n">
        <f aca="false">H215+I215</f>
        <v>0</v>
      </c>
      <c r="L215" s="13" t="n">
        <f aca="false">MOD(WEEKDAY(A215,2)-1,7)</f>
        <v>4</v>
      </c>
      <c r="M215" s="13" t="n">
        <f aca="false">MONTH(A215)</f>
        <v>1</v>
      </c>
      <c r="N215" s="13" t="n">
        <f aca="false">SUMIFS(J$3:J215,$B$3:$B215,B215)</f>
        <v>9.03</v>
      </c>
    </row>
    <row r="216" customFormat="false" ht="15" hidden="false" customHeight="true" outlineLevel="0" collapsed="false">
      <c r="A216" s="6" t="s">
        <v>94</v>
      </c>
      <c r="B216" s="6" t="s">
        <v>107</v>
      </c>
      <c r="C216" s="14" t="n">
        <v>8</v>
      </c>
      <c r="D216" s="15" t="n">
        <v>11</v>
      </c>
      <c r="E216" s="15" t="n">
        <v>0</v>
      </c>
      <c r="F216" s="16" t="n">
        <v>18</v>
      </c>
      <c r="G216" s="16" t="n">
        <v>0</v>
      </c>
      <c r="H216" s="16" t="n">
        <v>0</v>
      </c>
      <c r="I216" s="16" t="n">
        <v>0</v>
      </c>
      <c r="J216" s="17" t="n">
        <f aca="false">D216+E216</f>
        <v>11</v>
      </c>
      <c r="K216" s="17" t="n">
        <f aca="false">H216+I216</f>
        <v>0</v>
      </c>
      <c r="L216" s="17" t="n">
        <f aca="false">MOD(WEEKDAY(A216,2)-1,7)</f>
        <v>5</v>
      </c>
      <c r="M216" s="17" t="n">
        <f aca="false">MONTH(A216)</f>
        <v>1</v>
      </c>
      <c r="N216" s="17" t="n">
        <f aca="false">SUMIFS(J$3:J216,$B$3:$B216,B216)</f>
        <v>20.03</v>
      </c>
    </row>
    <row r="217" customFormat="false" ht="15" hidden="false" customHeight="true" outlineLevel="0" collapsed="false">
      <c r="A217" s="8" t="s">
        <v>46</v>
      </c>
      <c r="B217" s="8" t="s">
        <v>107</v>
      </c>
      <c r="C217" s="10" t="n">
        <v>8</v>
      </c>
      <c r="D217" s="11" t="n">
        <v>11</v>
      </c>
      <c r="E217" s="11" t="n">
        <v>0.03</v>
      </c>
      <c r="F217" s="12" t="n">
        <v>12</v>
      </c>
      <c r="G217" s="12" t="n">
        <v>0</v>
      </c>
      <c r="H217" s="12" t="n">
        <v>0</v>
      </c>
      <c r="I217" s="12" t="n">
        <v>0</v>
      </c>
      <c r="J217" s="13" t="n">
        <f aca="false">D217+E217</f>
        <v>11.03</v>
      </c>
      <c r="K217" s="13" t="n">
        <f aca="false">H217+I217</f>
        <v>0</v>
      </c>
      <c r="L217" s="13" t="n">
        <f aca="false">MOD(WEEKDAY(A217,2)-1,7)</f>
        <v>0</v>
      </c>
      <c r="M217" s="13" t="n">
        <f aca="false">MONTH(A217)</f>
        <v>1</v>
      </c>
      <c r="N217" s="13" t="n">
        <f aca="false">SUMIFS(J$3:J217,$B$3:$B217,B217)</f>
        <v>31.06</v>
      </c>
    </row>
    <row r="218" customFormat="false" ht="15" hidden="false" customHeight="true" outlineLevel="0" collapsed="false">
      <c r="A218" s="6" t="s">
        <v>48</v>
      </c>
      <c r="B218" s="6" t="s">
        <v>107</v>
      </c>
      <c r="C218" s="14" t="n">
        <v>8</v>
      </c>
      <c r="D218" s="15" t="n">
        <v>0</v>
      </c>
      <c r="E218" s="15" t="n">
        <v>24</v>
      </c>
      <c r="F218" s="16" t="n">
        <v>60</v>
      </c>
      <c r="G218" s="16" t="n">
        <v>0</v>
      </c>
      <c r="H218" s="16" t="n">
        <v>0</v>
      </c>
      <c r="I218" s="16" t="n">
        <v>0</v>
      </c>
      <c r="J218" s="17" t="n">
        <f aca="false">D218+E218</f>
        <v>24</v>
      </c>
      <c r="K218" s="17" t="n">
        <f aca="false">H218+I218</f>
        <v>0</v>
      </c>
      <c r="L218" s="17" t="n">
        <f aca="false">MOD(WEEKDAY(A218,2)-1,7)</f>
        <v>1</v>
      </c>
      <c r="M218" s="17" t="n">
        <f aca="false">MONTH(A218)</f>
        <v>1</v>
      </c>
      <c r="N218" s="17" t="n">
        <f aca="false">SUMIFS(J$3:J218,$B$3:$B218,B218)</f>
        <v>55.06</v>
      </c>
    </row>
    <row r="219" customFormat="false" ht="15" hidden="false" customHeight="true" outlineLevel="0" collapsed="false">
      <c r="A219" s="8" t="s">
        <v>49</v>
      </c>
      <c r="B219" s="8" t="s">
        <v>107</v>
      </c>
      <c r="C219" s="10" t="n">
        <v>8</v>
      </c>
      <c r="D219" s="11" t="n">
        <v>0</v>
      </c>
      <c r="E219" s="11" t="n">
        <v>0.01</v>
      </c>
      <c r="F219" s="12" t="n">
        <v>30</v>
      </c>
      <c r="G219" s="12" t="n">
        <v>0</v>
      </c>
      <c r="H219" s="12" t="n">
        <v>0</v>
      </c>
      <c r="I219" s="12" t="n">
        <v>12</v>
      </c>
      <c r="J219" s="13" t="n">
        <f aca="false">D219+E219</f>
        <v>0.01</v>
      </c>
      <c r="K219" s="13" t="n">
        <f aca="false">H219+I219</f>
        <v>12</v>
      </c>
      <c r="L219" s="13" t="n">
        <f aca="false">MOD(WEEKDAY(A219,2)-1,7)</f>
        <v>2</v>
      </c>
      <c r="M219" s="13" t="n">
        <f aca="false">MONTH(A219)</f>
        <v>1</v>
      </c>
      <c r="N219" s="13" t="n">
        <f aca="false">SUMIFS(J$3:J219,$B$3:$B219,B219)</f>
        <v>55.07</v>
      </c>
    </row>
    <row r="220" customFormat="false" ht="15" hidden="false" customHeight="true" outlineLevel="0" collapsed="false">
      <c r="A220" s="6" t="s">
        <v>50</v>
      </c>
      <c r="B220" s="6" t="s">
        <v>107</v>
      </c>
      <c r="C220" s="14" t="n">
        <v>8</v>
      </c>
      <c r="D220" s="15" t="n">
        <v>0</v>
      </c>
      <c r="E220" s="15" t="n">
        <v>0.01</v>
      </c>
      <c r="F220" s="16" t="n">
        <v>30</v>
      </c>
      <c r="G220" s="16" t="n">
        <v>0</v>
      </c>
      <c r="H220" s="16" t="n">
        <v>0</v>
      </c>
      <c r="I220" s="16" t="n">
        <v>2</v>
      </c>
      <c r="J220" s="17" t="n">
        <f aca="false">D220+E220</f>
        <v>0.01</v>
      </c>
      <c r="K220" s="17" t="n">
        <f aca="false">H220+I220</f>
        <v>2</v>
      </c>
      <c r="L220" s="17" t="n">
        <f aca="false">MOD(WEEKDAY(A220,2)-1,7)</f>
        <v>3</v>
      </c>
      <c r="M220" s="17" t="n">
        <f aca="false">MONTH(A220)</f>
        <v>1</v>
      </c>
      <c r="N220" s="17" t="n">
        <f aca="false">SUMIFS(J$3:J220,$B$3:$B220,B220)</f>
        <v>55.08</v>
      </c>
    </row>
    <row r="221" customFormat="false" ht="15" hidden="false" customHeight="true" outlineLevel="0" collapsed="false">
      <c r="A221" s="8" t="s">
        <v>95</v>
      </c>
      <c r="B221" s="8" t="s">
        <v>107</v>
      </c>
      <c r="C221" s="10" t="n">
        <v>8</v>
      </c>
      <c r="D221" s="11" t="n">
        <v>6</v>
      </c>
      <c r="E221" s="11" t="n">
        <v>0.01</v>
      </c>
      <c r="F221" s="12" t="n">
        <v>30</v>
      </c>
      <c r="G221" s="12" t="n">
        <v>0</v>
      </c>
      <c r="H221" s="12" t="n">
        <v>0</v>
      </c>
      <c r="I221" s="12" t="n">
        <v>2</v>
      </c>
      <c r="J221" s="13" t="n">
        <f aca="false">D221+E221</f>
        <v>6.01</v>
      </c>
      <c r="K221" s="13" t="n">
        <f aca="false">H221+I221</f>
        <v>2</v>
      </c>
      <c r="L221" s="13" t="n">
        <f aca="false">MOD(WEEKDAY(A221,2)-1,7)</f>
        <v>4</v>
      </c>
      <c r="M221" s="13" t="n">
        <f aca="false">MONTH(A221)</f>
        <v>1</v>
      </c>
      <c r="N221" s="13" t="n">
        <f aca="false">SUMIFS(J$3:J221,$B$3:$B221,B221)</f>
        <v>61.09</v>
      </c>
    </row>
    <row r="222" customFormat="false" ht="15" hidden="false" customHeight="true" outlineLevel="0" collapsed="false">
      <c r="A222" s="6" t="s">
        <v>52</v>
      </c>
      <c r="B222" s="6" t="s">
        <v>107</v>
      </c>
      <c r="C222" s="14" t="n">
        <v>8</v>
      </c>
      <c r="D222" s="15" t="n">
        <v>0</v>
      </c>
      <c r="E222" s="15" t="n">
        <v>0.01</v>
      </c>
      <c r="F222" s="16" t="n">
        <v>60.01</v>
      </c>
      <c r="G222" s="16" t="n">
        <v>0</v>
      </c>
      <c r="H222" s="16" t="n">
        <v>0</v>
      </c>
      <c r="I222" s="16" t="n">
        <v>0</v>
      </c>
      <c r="J222" s="17" t="n">
        <f aca="false">D222+E222</f>
        <v>0.01</v>
      </c>
      <c r="K222" s="17" t="n">
        <f aca="false">H222+I222</f>
        <v>0</v>
      </c>
      <c r="L222" s="17" t="n">
        <f aca="false">MOD(WEEKDAY(A222,2)-1,7)</f>
        <v>0</v>
      </c>
      <c r="M222" s="17" t="n">
        <f aca="false">MONTH(A222)</f>
        <v>1</v>
      </c>
      <c r="N222" s="17" t="n">
        <f aca="false">SUMIFS(J$3:J222,$B$3:$B222,B222)</f>
        <v>61.1</v>
      </c>
    </row>
    <row r="223" customFormat="false" ht="15" hidden="false" customHeight="true" outlineLevel="0" collapsed="false">
      <c r="A223" s="8" t="s">
        <v>53</v>
      </c>
      <c r="B223" s="8" t="s">
        <v>107</v>
      </c>
      <c r="C223" s="10" t="n">
        <v>8</v>
      </c>
      <c r="D223" s="11" t="n">
        <v>2</v>
      </c>
      <c r="E223" s="11" t="n">
        <v>58</v>
      </c>
      <c r="F223" s="12" t="n">
        <v>6</v>
      </c>
      <c r="G223" s="12" t="n">
        <v>0</v>
      </c>
      <c r="H223" s="12" t="n">
        <v>0</v>
      </c>
      <c r="I223" s="12" t="n">
        <v>0</v>
      </c>
      <c r="J223" s="13" t="n">
        <f aca="false">D223+E223</f>
        <v>60</v>
      </c>
      <c r="K223" s="13" t="n">
        <f aca="false">H223+I223</f>
        <v>0</v>
      </c>
      <c r="L223" s="13" t="n">
        <f aca="false">MOD(WEEKDAY(A223,2)-1,7)</f>
        <v>1</v>
      </c>
      <c r="M223" s="13" t="n">
        <f aca="false">MONTH(A223)</f>
        <v>1</v>
      </c>
      <c r="N223" s="13" t="n">
        <f aca="false">SUMIFS(J$3:J223,$B$3:$B223,B223)</f>
        <v>121.1</v>
      </c>
    </row>
    <row r="224" customFormat="false" ht="15" hidden="false" customHeight="true" outlineLevel="0" collapsed="false">
      <c r="A224" s="6" t="s">
        <v>54</v>
      </c>
      <c r="B224" s="6" t="s">
        <v>107</v>
      </c>
      <c r="C224" s="14" t="n">
        <v>8</v>
      </c>
      <c r="D224" s="15" t="n">
        <v>3</v>
      </c>
      <c r="E224" s="15" t="n">
        <v>70.02</v>
      </c>
      <c r="F224" s="16" t="n">
        <v>64</v>
      </c>
      <c r="G224" s="16" t="n">
        <v>0</v>
      </c>
      <c r="H224" s="16" t="n">
        <v>0</v>
      </c>
      <c r="I224" s="16" t="n">
        <v>0</v>
      </c>
      <c r="J224" s="17" t="n">
        <f aca="false">D224+E224</f>
        <v>73.02</v>
      </c>
      <c r="K224" s="17" t="n">
        <f aca="false">H224+I224</f>
        <v>0</v>
      </c>
      <c r="L224" s="17" t="n">
        <f aca="false">MOD(WEEKDAY(A224,2)-1,7)</f>
        <v>2</v>
      </c>
      <c r="M224" s="17" t="n">
        <f aca="false">MONTH(A224)</f>
        <v>1</v>
      </c>
      <c r="N224" s="17" t="n">
        <f aca="false">SUMIFS(J$3:J224,$B$3:$B224,B224)</f>
        <v>194.12</v>
      </c>
    </row>
    <row r="225" customFormat="false" ht="15" hidden="false" customHeight="true" outlineLevel="0" collapsed="false">
      <c r="A225" s="8" t="s">
        <v>55</v>
      </c>
      <c r="B225" s="8" t="s">
        <v>107</v>
      </c>
      <c r="C225" s="10" t="n">
        <v>8</v>
      </c>
      <c r="D225" s="11" t="n">
        <v>0</v>
      </c>
      <c r="E225" s="11" t="n">
        <v>20.02</v>
      </c>
      <c r="F225" s="12" t="n">
        <v>6.03</v>
      </c>
      <c r="G225" s="12" t="n">
        <v>0</v>
      </c>
      <c r="H225" s="12" t="n">
        <v>0</v>
      </c>
      <c r="I225" s="12" t="n">
        <v>0</v>
      </c>
      <c r="J225" s="13" t="n">
        <f aca="false">D225+E225</f>
        <v>20.02</v>
      </c>
      <c r="K225" s="13" t="n">
        <f aca="false">H225+I225</f>
        <v>0</v>
      </c>
      <c r="L225" s="13" t="n">
        <f aca="false">MOD(WEEKDAY(A225,2)-1,7)</f>
        <v>3</v>
      </c>
      <c r="M225" s="13" t="n">
        <f aca="false">MONTH(A225)</f>
        <v>1</v>
      </c>
      <c r="N225" s="13" t="n">
        <f aca="false">SUMIFS(J$3:J225,$B$3:$B225,B225)</f>
        <v>214.14</v>
      </c>
    </row>
    <row r="226" customFormat="false" ht="15" hidden="false" customHeight="true" outlineLevel="0" collapsed="false">
      <c r="A226" s="6" t="s">
        <v>56</v>
      </c>
      <c r="B226" s="6" t="s">
        <v>107</v>
      </c>
      <c r="C226" s="14" t="n">
        <v>8</v>
      </c>
      <c r="D226" s="15" t="n">
        <v>0</v>
      </c>
      <c r="E226" s="15" t="n">
        <v>30.02</v>
      </c>
      <c r="F226" s="16" t="n">
        <v>60</v>
      </c>
      <c r="G226" s="16" t="n">
        <v>0</v>
      </c>
      <c r="H226" s="16" t="n">
        <v>0</v>
      </c>
      <c r="I226" s="16" t="n">
        <v>0</v>
      </c>
      <c r="J226" s="17" t="n">
        <f aca="false">D226+E226</f>
        <v>30.02</v>
      </c>
      <c r="K226" s="17" t="n">
        <f aca="false">H226+I226</f>
        <v>0</v>
      </c>
      <c r="L226" s="17" t="n">
        <f aca="false">MOD(WEEKDAY(A226,2)-1,7)</f>
        <v>4</v>
      </c>
      <c r="M226" s="17" t="n">
        <f aca="false">MONTH(A226)</f>
        <v>1</v>
      </c>
      <c r="N226" s="17" t="n">
        <f aca="false">SUMIFS(J$3:J226,$B$3:$B226,B226)</f>
        <v>244.16</v>
      </c>
    </row>
    <row r="227" customFormat="false" ht="15" hidden="false" customHeight="true" outlineLevel="0" collapsed="false">
      <c r="A227" s="8" t="s">
        <v>57</v>
      </c>
      <c r="B227" s="8" t="s">
        <v>107</v>
      </c>
      <c r="C227" s="10" t="n">
        <v>8</v>
      </c>
      <c r="D227" s="11" t="n">
        <v>0</v>
      </c>
      <c r="E227" s="11" t="n">
        <v>55</v>
      </c>
      <c r="F227" s="12" t="n">
        <v>9</v>
      </c>
      <c r="G227" s="12" t="n">
        <v>0</v>
      </c>
      <c r="H227" s="12" t="n">
        <v>0</v>
      </c>
      <c r="I227" s="12" t="n">
        <v>0</v>
      </c>
      <c r="J227" s="13" t="n">
        <f aca="false">D227+E227</f>
        <v>55</v>
      </c>
      <c r="K227" s="13" t="n">
        <f aca="false">H227+I227</f>
        <v>0</v>
      </c>
      <c r="L227" s="13" t="n">
        <f aca="false">MOD(WEEKDAY(A227,2)-1,7)</f>
        <v>5</v>
      </c>
      <c r="M227" s="13" t="n">
        <f aca="false">MONTH(A227)</f>
        <v>1</v>
      </c>
      <c r="N227" s="13" t="n">
        <f aca="false">SUMIFS(J$3:J227,$B$3:$B227,B227)</f>
        <v>299.16</v>
      </c>
    </row>
    <row r="228" customFormat="false" ht="15" hidden="false" customHeight="true" outlineLevel="0" collapsed="false">
      <c r="A228" s="6" t="s">
        <v>59</v>
      </c>
      <c r="B228" s="6" t="s">
        <v>107</v>
      </c>
      <c r="C228" s="14" t="n">
        <v>8</v>
      </c>
      <c r="D228" s="15" t="n">
        <v>2</v>
      </c>
      <c r="E228" s="15" t="n">
        <v>113</v>
      </c>
      <c r="F228" s="16" t="n">
        <v>48</v>
      </c>
      <c r="G228" s="16" t="n">
        <v>0</v>
      </c>
      <c r="H228" s="16" t="n">
        <v>6</v>
      </c>
      <c r="I228" s="16" t="n">
        <v>2</v>
      </c>
      <c r="J228" s="17" t="n">
        <f aca="false">D228+E228</f>
        <v>115</v>
      </c>
      <c r="K228" s="17" t="n">
        <f aca="false">H228+I228</f>
        <v>8</v>
      </c>
      <c r="L228" s="17" t="n">
        <f aca="false">MOD(WEEKDAY(A228,2)-1,7)</f>
        <v>2</v>
      </c>
      <c r="M228" s="17" t="n">
        <f aca="false">MONTH(A228)</f>
        <v>1</v>
      </c>
      <c r="N228" s="17" t="n">
        <f aca="false">SUMIFS(J$3:J228,$B$3:$B228,B228)</f>
        <v>414.16</v>
      </c>
    </row>
    <row r="229" customFormat="false" ht="15" hidden="false" customHeight="true" outlineLevel="0" collapsed="false">
      <c r="A229" s="8" t="s">
        <v>96</v>
      </c>
      <c r="B229" s="8" t="s">
        <v>107</v>
      </c>
      <c r="C229" s="10" t="n">
        <v>8</v>
      </c>
      <c r="D229" s="11" t="n">
        <v>0</v>
      </c>
      <c r="E229" s="11" t="n">
        <v>6</v>
      </c>
      <c r="F229" s="12" t="n">
        <v>8</v>
      </c>
      <c r="G229" s="12" t="n">
        <v>1</v>
      </c>
      <c r="H229" s="12" t="n">
        <v>0</v>
      </c>
      <c r="I229" s="12" t="n">
        <v>28</v>
      </c>
      <c r="J229" s="13" t="n">
        <f aca="false">D229+E229</f>
        <v>6</v>
      </c>
      <c r="K229" s="13" t="n">
        <f aca="false">H229+I229</f>
        <v>28</v>
      </c>
      <c r="L229" s="13" t="n">
        <f aca="false">MOD(WEEKDAY(A229,2)-1,7)</f>
        <v>3</v>
      </c>
      <c r="M229" s="13" t="n">
        <f aca="false">MONTH(A229)</f>
        <v>1</v>
      </c>
      <c r="N229" s="13" t="n">
        <f aca="false">SUMIFS(J$3:J229,$B$3:$B229,B229)</f>
        <v>420.16</v>
      </c>
    </row>
    <row r="230" customFormat="false" ht="15" hidden="false" customHeight="true" outlineLevel="0" collapsed="false">
      <c r="A230" s="6" t="s">
        <v>97</v>
      </c>
      <c r="B230" s="6" t="s">
        <v>107</v>
      </c>
      <c r="C230" s="14" t="n">
        <v>8</v>
      </c>
      <c r="D230" s="15" t="n">
        <v>5</v>
      </c>
      <c r="E230" s="15" t="n">
        <v>42</v>
      </c>
      <c r="F230" s="16" t="n">
        <v>6</v>
      </c>
      <c r="G230" s="16" t="n">
        <v>0</v>
      </c>
      <c r="H230" s="16" t="n">
        <v>0</v>
      </c>
      <c r="I230" s="16" t="n">
        <v>0</v>
      </c>
      <c r="J230" s="17" t="n">
        <f aca="false">D230+E230</f>
        <v>47</v>
      </c>
      <c r="K230" s="17" t="n">
        <f aca="false">H230+I230</f>
        <v>0</v>
      </c>
      <c r="L230" s="17" t="n">
        <f aca="false">MOD(WEEKDAY(A230,2)-1,7)</f>
        <v>4</v>
      </c>
      <c r="M230" s="17" t="n">
        <f aca="false">MONTH(A230)</f>
        <v>1</v>
      </c>
      <c r="N230" s="17" t="n">
        <f aca="false">SUMIFS(J$3:J230,$B$3:$B230,B230)</f>
        <v>467.16</v>
      </c>
    </row>
    <row r="231" customFormat="false" ht="15" hidden="false" customHeight="true" outlineLevel="0" collapsed="false">
      <c r="A231" s="8" t="s">
        <v>60</v>
      </c>
      <c r="B231" s="8" t="s">
        <v>107</v>
      </c>
      <c r="C231" s="10" t="n">
        <v>8</v>
      </c>
      <c r="D231" s="11" t="n">
        <v>0</v>
      </c>
      <c r="E231" s="11" t="n">
        <v>30</v>
      </c>
      <c r="F231" s="12" t="n">
        <v>6</v>
      </c>
      <c r="G231" s="12" t="n">
        <v>0</v>
      </c>
      <c r="H231" s="12" t="n">
        <v>0</v>
      </c>
      <c r="I231" s="12" t="n">
        <v>7</v>
      </c>
      <c r="J231" s="13" t="n">
        <f aca="false">D231+E231</f>
        <v>30</v>
      </c>
      <c r="K231" s="13" t="n">
        <f aca="false">H231+I231</f>
        <v>7</v>
      </c>
      <c r="L231" s="13" t="n">
        <f aca="false">MOD(WEEKDAY(A231,2)-1,7)</f>
        <v>5</v>
      </c>
      <c r="M231" s="13" t="n">
        <f aca="false">MONTH(A231)</f>
        <v>1</v>
      </c>
      <c r="N231" s="13" t="n">
        <f aca="false">SUMIFS(J$3:J231,$B$3:$B231,B231)</f>
        <v>497.16</v>
      </c>
    </row>
    <row r="232" customFormat="false" ht="15" hidden="false" customHeight="true" outlineLevel="0" collapsed="false">
      <c r="A232" s="6" t="s">
        <v>61</v>
      </c>
      <c r="B232" s="6" t="s">
        <v>107</v>
      </c>
      <c r="C232" s="14" t="n">
        <v>8</v>
      </c>
      <c r="D232" s="15" t="n">
        <v>6</v>
      </c>
      <c r="E232" s="15" t="n">
        <v>0</v>
      </c>
      <c r="F232" s="16" t="n">
        <v>12</v>
      </c>
      <c r="G232" s="16" t="n">
        <v>2</v>
      </c>
      <c r="H232" s="16" t="n">
        <v>0</v>
      </c>
      <c r="I232" s="16" t="n">
        <v>19</v>
      </c>
      <c r="J232" s="17" t="n">
        <f aca="false">D232+E232</f>
        <v>6</v>
      </c>
      <c r="K232" s="17" t="n">
        <f aca="false">H232+I232</f>
        <v>19</v>
      </c>
      <c r="L232" s="17" t="n">
        <f aca="false">MOD(WEEKDAY(A232,2)-1,7)</f>
        <v>0</v>
      </c>
      <c r="M232" s="17" t="n">
        <f aca="false">MONTH(A232)</f>
        <v>2</v>
      </c>
      <c r="N232" s="17" t="n">
        <f aca="false">SUMIFS(J$3:J232,$B$3:$B232,B232)</f>
        <v>503.16</v>
      </c>
    </row>
    <row r="233" customFormat="false" ht="15" hidden="false" customHeight="true" outlineLevel="0" collapsed="false">
      <c r="A233" s="8" t="s">
        <v>62</v>
      </c>
      <c r="B233" s="8" t="s">
        <v>107</v>
      </c>
      <c r="C233" s="10" t="n">
        <v>8</v>
      </c>
      <c r="D233" s="11" t="n">
        <v>7</v>
      </c>
      <c r="E233" s="11" t="n">
        <v>30</v>
      </c>
      <c r="F233" s="12" t="n">
        <v>6</v>
      </c>
      <c r="G233" s="12" t="n">
        <v>0</v>
      </c>
      <c r="H233" s="12" t="n">
        <v>0</v>
      </c>
      <c r="I233" s="12" t="n">
        <v>13</v>
      </c>
      <c r="J233" s="13" t="n">
        <f aca="false">D233+E233</f>
        <v>37</v>
      </c>
      <c r="K233" s="13" t="n">
        <f aca="false">H233+I233</f>
        <v>13</v>
      </c>
      <c r="L233" s="13" t="n">
        <f aca="false">MOD(WEEKDAY(A233,2)-1,7)</f>
        <v>1</v>
      </c>
      <c r="M233" s="13" t="n">
        <f aca="false">MONTH(A233)</f>
        <v>2</v>
      </c>
      <c r="N233" s="13" t="n">
        <f aca="false">SUMIFS(J$3:J233,$B$3:$B233,B233)</f>
        <v>540.16</v>
      </c>
    </row>
    <row r="234" customFormat="false" ht="15" hidden="false" customHeight="true" outlineLevel="0" collapsed="false">
      <c r="A234" s="6" t="s">
        <v>63</v>
      </c>
      <c r="B234" s="6" t="s">
        <v>107</v>
      </c>
      <c r="C234" s="14" t="n">
        <v>8</v>
      </c>
      <c r="D234" s="15" t="n">
        <v>3</v>
      </c>
      <c r="E234" s="15" t="n">
        <v>85</v>
      </c>
      <c r="F234" s="16" t="n">
        <v>20</v>
      </c>
      <c r="G234" s="16" t="n">
        <v>0</v>
      </c>
      <c r="H234" s="16" t="n">
        <v>0</v>
      </c>
      <c r="I234" s="16" t="n">
        <v>4</v>
      </c>
      <c r="J234" s="17" t="n">
        <f aca="false">D234+E234</f>
        <v>88</v>
      </c>
      <c r="K234" s="17" t="n">
        <f aca="false">H234+I234</f>
        <v>4</v>
      </c>
      <c r="L234" s="17" t="n">
        <f aca="false">MOD(WEEKDAY(A234,2)-1,7)</f>
        <v>2</v>
      </c>
      <c r="M234" s="17" t="n">
        <f aca="false">MONTH(A234)</f>
        <v>2</v>
      </c>
      <c r="N234" s="17" t="n">
        <f aca="false">SUMIFS(J$3:J234,$B$3:$B234,B234)</f>
        <v>628.16</v>
      </c>
    </row>
    <row r="235" customFormat="false" ht="15" hidden="false" customHeight="true" outlineLevel="0" collapsed="false">
      <c r="A235" s="8" t="s">
        <v>64</v>
      </c>
      <c r="B235" s="8" t="s">
        <v>107</v>
      </c>
      <c r="C235" s="10" t="n">
        <v>8</v>
      </c>
      <c r="D235" s="11" t="n">
        <v>0</v>
      </c>
      <c r="E235" s="11" t="n">
        <v>53</v>
      </c>
      <c r="F235" s="12" t="n">
        <v>0</v>
      </c>
      <c r="G235" s="12" t="n">
        <v>0</v>
      </c>
      <c r="H235" s="12" t="n">
        <v>2</v>
      </c>
      <c r="I235" s="12" t="n">
        <v>4</v>
      </c>
      <c r="J235" s="13" t="n">
        <f aca="false">D235+E235</f>
        <v>53</v>
      </c>
      <c r="K235" s="13" t="n">
        <f aca="false">H235+I235</f>
        <v>6</v>
      </c>
      <c r="L235" s="13" t="n">
        <f aca="false">MOD(WEEKDAY(A235,2)-1,7)</f>
        <v>3</v>
      </c>
      <c r="M235" s="13" t="n">
        <f aca="false">MONTH(A235)</f>
        <v>2</v>
      </c>
      <c r="N235" s="13" t="n">
        <f aca="false">SUMIFS(J$3:J235,$B$3:$B235,B235)</f>
        <v>681.16</v>
      </c>
    </row>
    <row r="236" customFormat="false" ht="15" hidden="false" customHeight="true" outlineLevel="0" collapsed="false">
      <c r="A236" s="6" t="s">
        <v>98</v>
      </c>
      <c r="B236" s="6" t="s">
        <v>107</v>
      </c>
      <c r="C236" s="14" t="n">
        <v>8</v>
      </c>
      <c r="D236" s="15" t="n">
        <v>3</v>
      </c>
      <c r="E236" s="15" t="n">
        <v>96</v>
      </c>
      <c r="F236" s="16" t="n">
        <v>6</v>
      </c>
      <c r="G236" s="16" t="n">
        <v>0</v>
      </c>
      <c r="H236" s="16" t="n">
        <v>12</v>
      </c>
      <c r="I236" s="16" t="n">
        <v>0</v>
      </c>
      <c r="J236" s="17" t="n">
        <f aca="false">D236+E236</f>
        <v>99</v>
      </c>
      <c r="K236" s="17" t="n">
        <f aca="false">H236+I236</f>
        <v>12</v>
      </c>
      <c r="L236" s="17" t="n">
        <f aca="false">MOD(WEEKDAY(A236,2)-1,7)</f>
        <v>4</v>
      </c>
      <c r="M236" s="17" t="n">
        <f aca="false">MONTH(A236)</f>
        <v>2</v>
      </c>
      <c r="N236" s="17" t="n">
        <f aca="false">SUMIFS(J$3:J236,$B$3:$B236,B236)</f>
        <v>780.16</v>
      </c>
    </row>
    <row r="237" customFormat="false" ht="15" hidden="false" customHeight="true" outlineLevel="0" collapsed="false">
      <c r="A237" s="8" t="s">
        <v>99</v>
      </c>
      <c r="B237" s="8" t="s">
        <v>107</v>
      </c>
      <c r="C237" s="10" t="n">
        <v>8</v>
      </c>
      <c r="D237" s="11" t="n">
        <v>4</v>
      </c>
      <c r="E237" s="11" t="n">
        <v>55</v>
      </c>
      <c r="F237" s="12" t="n">
        <v>42.5</v>
      </c>
      <c r="G237" s="12" t="n">
        <v>2</v>
      </c>
      <c r="H237" s="12" t="n">
        <v>0</v>
      </c>
      <c r="I237" s="12" t="n">
        <v>0</v>
      </c>
      <c r="J237" s="13" t="n">
        <f aca="false">D237+E237</f>
        <v>59</v>
      </c>
      <c r="K237" s="13" t="n">
        <f aca="false">H237+I237</f>
        <v>0</v>
      </c>
      <c r="L237" s="13" t="n">
        <f aca="false">MOD(WEEKDAY(A237,2)-1,7)</f>
        <v>0</v>
      </c>
      <c r="M237" s="13" t="n">
        <f aca="false">MONTH(A237)</f>
        <v>2</v>
      </c>
      <c r="N237" s="13" t="n">
        <f aca="false">SUMIFS(J$3:J237,$B$3:$B237,B237)</f>
        <v>839.16</v>
      </c>
    </row>
    <row r="238" customFormat="false" ht="15" hidden="false" customHeight="true" outlineLevel="0" collapsed="false">
      <c r="A238" s="6" t="s">
        <v>66</v>
      </c>
      <c r="B238" s="6" t="s">
        <v>107</v>
      </c>
      <c r="C238" s="14" t="n">
        <v>8</v>
      </c>
      <c r="D238" s="15" t="n">
        <v>4</v>
      </c>
      <c r="E238" s="15" t="n">
        <v>8</v>
      </c>
      <c r="F238" s="16" t="n">
        <v>72</v>
      </c>
      <c r="G238" s="16" t="n">
        <v>1</v>
      </c>
      <c r="H238" s="16" t="n">
        <v>0</v>
      </c>
      <c r="I238" s="16" t="n">
        <v>0</v>
      </c>
      <c r="J238" s="17" t="n">
        <f aca="false">D238+E238</f>
        <v>12</v>
      </c>
      <c r="K238" s="17" t="n">
        <f aca="false">H238+I238</f>
        <v>0</v>
      </c>
      <c r="L238" s="17" t="n">
        <f aca="false">MOD(WEEKDAY(A238,2)-1,7)</f>
        <v>1</v>
      </c>
      <c r="M238" s="17" t="n">
        <f aca="false">MONTH(A238)</f>
        <v>2</v>
      </c>
      <c r="N238" s="17" t="n">
        <f aca="false">SUMIFS(J$3:J238,$B$3:$B238,B238)</f>
        <v>851.16</v>
      </c>
    </row>
    <row r="239" customFormat="false" ht="15" hidden="false" customHeight="true" outlineLevel="0" collapsed="false">
      <c r="A239" s="8" t="s">
        <v>67</v>
      </c>
      <c r="B239" s="8" t="s">
        <v>107</v>
      </c>
      <c r="C239" s="10" t="n">
        <v>8</v>
      </c>
      <c r="D239" s="11" t="n">
        <v>4</v>
      </c>
      <c r="E239" s="11" t="n">
        <v>18</v>
      </c>
      <c r="F239" s="12" t="n">
        <v>51.5</v>
      </c>
      <c r="G239" s="12" t="n">
        <v>0</v>
      </c>
      <c r="H239" s="12" t="n">
        <v>0</v>
      </c>
      <c r="I239" s="12" t="n">
        <v>7</v>
      </c>
      <c r="J239" s="13" t="n">
        <f aca="false">D239+E239</f>
        <v>22</v>
      </c>
      <c r="K239" s="13" t="n">
        <f aca="false">H239+I239</f>
        <v>7</v>
      </c>
      <c r="L239" s="13" t="n">
        <f aca="false">MOD(WEEKDAY(A239,2)-1,7)</f>
        <v>2</v>
      </c>
      <c r="M239" s="13" t="n">
        <f aca="false">MONTH(A239)</f>
        <v>2</v>
      </c>
      <c r="N239" s="13" t="n">
        <f aca="false">SUMIFS(J$3:J239,$B$3:$B239,B239)</f>
        <v>873.16</v>
      </c>
    </row>
    <row r="240" customFormat="false" ht="15" hidden="false" customHeight="true" outlineLevel="0" collapsed="false">
      <c r="A240" s="6" t="s">
        <v>68</v>
      </c>
      <c r="B240" s="6" t="s">
        <v>107</v>
      </c>
      <c r="C240" s="14" t="n">
        <v>8</v>
      </c>
      <c r="D240" s="15" t="n">
        <v>4</v>
      </c>
      <c r="E240" s="15" t="n">
        <v>12</v>
      </c>
      <c r="F240" s="16" t="n">
        <v>48</v>
      </c>
      <c r="G240" s="16" t="n">
        <v>0</v>
      </c>
      <c r="H240" s="16" t="n">
        <v>0</v>
      </c>
      <c r="I240" s="16" t="n">
        <v>0</v>
      </c>
      <c r="J240" s="17" t="n">
        <f aca="false">D240+E240</f>
        <v>16</v>
      </c>
      <c r="K240" s="17" t="n">
        <f aca="false">H240+I240</f>
        <v>0</v>
      </c>
      <c r="L240" s="17" t="n">
        <f aca="false">MOD(WEEKDAY(A240,2)-1,7)</f>
        <v>3</v>
      </c>
      <c r="M240" s="17" t="n">
        <f aca="false">MONTH(A240)</f>
        <v>2</v>
      </c>
      <c r="N240" s="17" t="n">
        <f aca="false">SUMIFS(J$3:J240,$B$3:$B240,B240)</f>
        <v>889.16</v>
      </c>
    </row>
    <row r="241" customFormat="false" ht="15" hidden="false" customHeight="true" outlineLevel="0" collapsed="false">
      <c r="A241" s="8" t="s">
        <v>69</v>
      </c>
      <c r="B241" s="8" t="s">
        <v>107</v>
      </c>
      <c r="C241" s="10" t="n">
        <v>8</v>
      </c>
      <c r="D241" s="11" t="n">
        <v>0</v>
      </c>
      <c r="E241" s="11" t="n">
        <v>25</v>
      </c>
      <c r="F241" s="12" t="n">
        <v>12</v>
      </c>
      <c r="G241" s="12" t="n">
        <v>1</v>
      </c>
      <c r="H241" s="12" t="n">
        <v>0</v>
      </c>
      <c r="I241" s="12" t="n">
        <v>0</v>
      </c>
      <c r="J241" s="13" t="n">
        <f aca="false">D241+E241</f>
        <v>25</v>
      </c>
      <c r="K241" s="13" t="n">
        <f aca="false">H241+I241</f>
        <v>0</v>
      </c>
      <c r="L241" s="13" t="n">
        <f aca="false">MOD(WEEKDAY(A241,2)-1,7)</f>
        <v>4</v>
      </c>
      <c r="M241" s="13" t="n">
        <f aca="false">MONTH(A241)</f>
        <v>2</v>
      </c>
      <c r="N241" s="13" t="n">
        <f aca="false">SUMIFS(J$3:J241,$B$3:$B241,B241)</f>
        <v>914.16</v>
      </c>
    </row>
    <row r="242" customFormat="false" ht="15" hidden="false" customHeight="true" outlineLevel="0" collapsed="false">
      <c r="A242" s="6" t="s">
        <v>72</v>
      </c>
      <c r="B242" s="6" t="s">
        <v>107</v>
      </c>
      <c r="C242" s="14" t="n">
        <v>8</v>
      </c>
      <c r="D242" s="15" t="n">
        <v>0</v>
      </c>
      <c r="E242" s="15" t="n">
        <v>37</v>
      </c>
      <c r="F242" s="16" t="n">
        <v>18</v>
      </c>
      <c r="G242" s="16" t="n">
        <v>0</v>
      </c>
      <c r="H242" s="16" t="n">
        <v>0</v>
      </c>
      <c r="I242" s="16" t="n">
        <v>0</v>
      </c>
      <c r="J242" s="17" t="n">
        <f aca="false">D242+E242</f>
        <v>37</v>
      </c>
      <c r="K242" s="17" t="n">
        <f aca="false">H242+I242</f>
        <v>0</v>
      </c>
      <c r="L242" s="17" t="n">
        <f aca="false">MOD(WEEKDAY(A242,2)-1,7)</f>
        <v>2</v>
      </c>
      <c r="M242" s="17" t="n">
        <f aca="false">MONTH(A242)</f>
        <v>2</v>
      </c>
      <c r="N242" s="17" t="n">
        <f aca="false">SUMIFS(J$3:J242,$B$3:$B242,B242)</f>
        <v>951.16</v>
      </c>
    </row>
    <row r="243" customFormat="false" ht="15" hidden="false" customHeight="true" outlineLevel="0" collapsed="false">
      <c r="A243" s="8" t="s">
        <v>73</v>
      </c>
      <c r="B243" s="8" t="s">
        <v>107</v>
      </c>
      <c r="C243" s="10" t="n">
        <v>8</v>
      </c>
      <c r="D243" s="11" t="n">
        <v>5</v>
      </c>
      <c r="E243" s="11" t="n">
        <v>36</v>
      </c>
      <c r="F243" s="12" t="n">
        <v>66</v>
      </c>
      <c r="G243" s="12" t="n">
        <v>2</v>
      </c>
      <c r="H243" s="12" t="n">
        <v>0</v>
      </c>
      <c r="I243" s="12" t="n">
        <v>0</v>
      </c>
      <c r="J243" s="13" t="n">
        <f aca="false">D243+E243</f>
        <v>41</v>
      </c>
      <c r="K243" s="13" t="n">
        <f aca="false">H243+I243</f>
        <v>0</v>
      </c>
      <c r="L243" s="13" t="n">
        <f aca="false">MOD(WEEKDAY(A243,2)-1,7)</f>
        <v>3</v>
      </c>
      <c r="M243" s="13" t="n">
        <f aca="false">MONTH(A243)</f>
        <v>2</v>
      </c>
      <c r="N243" s="13" t="n">
        <f aca="false">SUMIFS(J$3:J243,$B$3:$B243,B243)</f>
        <v>992.16</v>
      </c>
    </row>
    <row r="244" customFormat="false" ht="15" hidden="false" customHeight="true" outlineLevel="0" collapsed="false">
      <c r="A244" s="6" t="s">
        <v>100</v>
      </c>
      <c r="B244" s="6" t="s">
        <v>107</v>
      </c>
      <c r="C244" s="14" t="n">
        <v>8</v>
      </c>
      <c r="D244" s="15" t="n">
        <v>0</v>
      </c>
      <c r="E244" s="15" t="n">
        <v>24</v>
      </c>
      <c r="F244" s="16" t="n">
        <v>66</v>
      </c>
      <c r="G244" s="16" t="n">
        <v>2</v>
      </c>
      <c r="H244" s="16" t="n">
        <v>0</v>
      </c>
      <c r="I244" s="16" t="n">
        <v>0</v>
      </c>
      <c r="J244" s="17" t="n">
        <f aca="false">D244+E244</f>
        <v>24</v>
      </c>
      <c r="K244" s="17" t="n">
        <f aca="false">H244+I244</f>
        <v>0</v>
      </c>
      <c r="L244" s="17" t="n">
        <f aca="false">MOD(WEEKDAY(A244,2)-1,7)</f>
        <v>4</v>
      </c>
      <c r="M244" s="17" t="n">
        <f aca="false">MONTH(A244)</f>
        <v>2</v>
      </c>
      <c r="N244" s="17" t="n">
        <f aca="false">SUMIFS(J$3:J244,$B$3:$B244,B244)</f>
        <v>1016.16</v>
      </c>
    </row>
    <row r="245" customFormat="false" ht="15" hidden="false" customHeight="true" outlineLevel="0" collapsed="false">
      <c r="A245" s="8" t="s">
        <v>75</v>
      </c>
      <c r="B245" s="8" t="s">
        <v>107</v>
      </c>
      <c r="C245" s="10" t="n">
        <v>8</v>
      </c>
      <c r="D245" s="11" t="n">
        <v>28</v>
      </c>
      <c r="E245" s="11" t="n">
        <v>12</v>
      </c>
      <c r="F245" s="12" t="n">
        <v>32</v>
      </c>
      <c r="G245" s="12" t="n">
        <v>0</v>
      </c>
      <c r="H245" s="12" t="n">
        <v>0</v>
      </c>
      <c r="I245" s="12" t="n">
        <v>0</v>
      </c>
      <c r="J245" s="13" t="n">
        <f aca="false">D245+E245</f>
        <v>40</v>
      </c>
      <c r="K245" s="13" t="n">
        <f aca="false">H245+I245</f>
        <v>0</v>
      </c>
      <c r="L245" s="13" t="n">
        <f aca="false">MOD(WEEKDAY(A245,2)-1,7)</f>
        <v>0</v>
      </c>
      <c r="M245" s="13" t="n">
        <f aca="false">MONTH(A245)</f>
        <v>2</v>
      </c>
      <c r="N245" s="13" t="n">
        <f aca="false">SUMIFS(J$3:J245,$B$3:$B245,B245)</f>
        <v>1056.16</v>
      </c>
    </row>
    <row r="246" customFormat="false" ht="15" hidden="false" customHeight="true" outlineLevel="0" collapsed="false">
      <c r="A246" s="6" t="s">
        <v>76</v>
      </c>
      <c r="B246" s="6" t="s">
        <v>107</v>
      </c>
      <c r="C246" s="14" t="n">
        <v>8</v>
      </c>
      <c r="D246" s="15" t="n">
        <v>6</v>
      </c>
      <c r="E246" s="15" t="n">
        <v>88</v>
      </c>
      <c r="F246" s="16" t="n">
        <v>22</v>
      </c>
      <c r="G246" s="16" t="n">
        <v>2</v>
      </c>
      <c r="H246" s="16" t="n">
        <v>7</v>
      </c>
      <c r="I246" s="16" t="n">
        <v>0</v>
      </c>
      <c r="J246" s="17" t="n">
        <f aca="false">D246+E246</f>
        <v>94</v>
      </c>
      <c r="K246" s="17" t="n">
        <f aca="false">H246+I246</f>
        <v>7</v>
      </c>
      <c r="L246" s="17" t="n">
        <f aca="false">MOD(WEEKDAY(A246,2)-1,7)</f>
        <v>1</v>
      </c>
      <c r="M246" s="17" t="n">
        <f aca="false">MONTH(A246)</f>
        <v>2</v>
      </c>
      <c r="N246" s="17" t="n">
        <f aca="false">SUMIFS(J$3:J246,$B$3:$B246,B246)</f>
        <v>1150.16</v>
      </c>
    </row>
    <row r="247" customFormat="false" ht="15" hidden="false" customHeight="true" outlineLevel="0" collapsed="false">
      <c r="A247" s="8" t="s">
        <v>77</v>
      </c>
      <c r="B247" s="8" t="s">
        <v>107</v>
      </c>
      <c r="C247" s="10" t="n">
        <v>8</v>
      </c>
      <c r="D247" s="11" t="n">
        <v>13</v>
      </c>
      <c r="E247" s="11" t="n">
        <v>42</v>
      </c>
      <c r="F247" s="12" t="n">
        <v>26</v>
      </c>
      <c r="G247" s="12" t="n">
        <v>1</v>
      </c>
      <c r="H247" s="12" t="n">
        <v>0</v>
      </c>
      <c r="I247" s="12" t="n">
        <v>0</v>
      </c>
      <c r="J247" s="13" t="n">
        <f aca="false">D247+E247</f>
        <v>55</v>
      </c>
      <c r="K247" s="13" t="n">
        <f aca="false">H247+I247</f>
        <v>0</v>
      </c>
      <c r="L247" s="13" t="n">
        <f aca="false">MOD(WEEKDAY(A247,2)-1,7)</f>
        <v>2</v>
      </c>
      <c r="M247" s="13" t="n">
        <f aca="false">MONTH(A247)</f>
        <v>2</v>
      </c>
      <c r="N247" s="13" t="n">
        <f aca="false">SUMIFS(J$3:J247,$B$3:$B247,B247)</f>
        <v>1205.16</v>
      </c>
    </row>
    <row r="248" customFormat="false" ht="15" hidden="false" customHeight="true" outlineLevel="0" collapsed="false">
      <c r="A248" s="6" t="s">
        <v>78</v>
      </c>
      <c r="B248" s="6" t="s">
        <v>107</v>
      </c>
      <c r="C248" s="14" t="n">
        <v>8</v>
      </c>
      <c r="D248" s="15" t="n">
        <v>25</v>
      </c>
      <c r="E248" s="15" t="n">
        <v>0</v>
      </c>
      <c r="F248" s="16" t="n">
        <v>0</v>
      </c>
      <c r="G248" s="16" t="n">
        <v>0</v>
      </c>
      <c r="H248" s="16" t="n">
        <v>0</v>
      </c>
      <c r="I248" s="16" t="n">
        <v>0</v>
      </c>
      <c r="J248" s="17" t="n">
        <f aca="false">D248+E248</f>
        <v>25</v>
      </c>
      <c r="K248" s="17" t="n">
        <f aca="false">H248+I248</f>
        <v>0</v>
      </c>
      <c r="L248" s="17" t="n">
        <f aca="false">MOD(WEEKDAY(A248,2)-1,7)</f>
        <v>4</v>
      </c>
      <c r="M248" s="17" t="n">
        <f aca="false">MONTH(A248)</f>
        <v>2</v>
      </c>
      <c r="N248" s="17" t="n">
        <f aca="false">SUMIFS(J$3:J248,$B$3:$B248,B248)</f>
        <v>1230.16</v>
      </c>
    </row>
    <row r="249" customFormat="false" ht="15" hidden="false" customHeight="true" outlineLevel="0" collapsed="false">
      <c r="A249" s="8" t="s">
        <v>79</v>
      </c>
      <c r="B249" s="8" t="s">
        <v>107</v>
      </c>
      <c r="C249" s="10" t="n">
        <v>8</v>
      </c>
      <c r="D249" s="11" t="n">
        <v>6</v>
      </c>
      <c r="E249" s="11" t="n">
        <v>0</v>
      </c>
      <c r="F249" s="12" t="n">
        <v>6</v>
      </c>
      <c r="G249" s="12" t="n">
        <v>0</v>
      </c>
      <c r="H249" s="12" t="n">
        <v>0</v>
      </c>
      <c r="I249" s="12" t="n">
        <v>0</v>
      </c>
      <c r="J249" s="13" t="n">
        <f aca="false">D249+E249</f>
        <v>6</v>
      </c>
      <c r="K249" s="13" t="n">
        <f aca="false">H249+I249</f>
        <v>0</v>
      </c>
      <c r="L249" s="13" t="n">
        <f aca="false">MOD(WEEKDAY(A249,2)-1,7)</f>
        <v>5</v>
      </c>
      <c r="M249" s="13" t="n">
        <f aca="false">MONTH(A249)</f>
        <v>2</v>
      </c>
      <c r="N249" s="13" t="n">
        <f aca="false">SUMIFS(J$3:J249,$B$3:$B249,B249)</f>
        <v>1236.16</v>
      </c>
    </row>
    <row r="250" customFormat="false" ht="15" hidden="false" customHeight="true" outlineLevel="0" collapsed="false">
      <c r="A250" s="6" t="s">
        <v>80</v>
      </c>
      <c r="B250" s="6" t="s">
        <v>107</v>
      </c>
      <c r="C250" s="14" t="n">
        <v>8</v>
      </c>
      <c r="D250" s="15" t="n">
        <v>9</v>
      </c>
      <c r="E250" s="15" t="n">
        <v>0</v>
      </c>
      <c r="F250" s="16" t="n">
        <v>0</v>
      </c>
      <c r="G250" s="16" t="n">
        <v>0</v>
      </c>
      <c r="H250" s="16" t="n">
        <v>0</v>
      </c>
      <c r="I250" s="16" t="n">
        <v>0</v>
      </c>
      <c r="J250" s="17" t="n">
        <f aca="false">D250+E250</f>
        <v>9</v>
      </c>
      <c r="K250" s="17" t="n">
        <f aca="false">H250+I250</f>
        <v>0</v>
      </c>
      <c r="L250" s="17" t="n">
        <f aca="false">MOD(WEEKDAY(A250,2)-1,7)</f>
        <v>0</v>
      </c>
      <c r="M250" s="17" t="n">
        <f aca="false">MONTH(A250)</f>
        <v>3</v>
      </c>
      <c r="N250" s="17" t="n">
        <f aca="false">SUMIFS(J$3:J250,$B$3:$B250,B250)</f>
        <v>1245.16</v>
      </c>
    </row>
    <row r="251" customFormat="false" ht="15" hidden="false" customHeight="true" outlineLevel="0" collapsed="false">
      <c r="A251" s="8" t="s">
        <v>80</v>
      </c>
      <c r="B251" s="8" t="s">
        <v>107</v>
      </c>
      <c r="C251" s="10" t="n">
        <v>8</v>
      </c>
      <c r="D251" s="11" t="n">
        <v>4</v>
      </c>
      <c r="E251" s="11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3" t="n">
        <f aca="false">D251+E251</f>
        <v>4</v>
      </c>
      <c r="K251" s="13" t="n">
        <f aca="false">H251+I251</f>
        <v>0</v>
      </c>
      <c r="L251" s="13" t="n">
        <f aca="false">MOD(WEEKDAY(A251,2)-1,7)</f>
        <v>0</v>
      </c>
      <c r="M251" s="13" t="n">
        <f aca="false">MONTH(A251)</f>
        <v>3</v>
      </c>
      <c r="N251" s="13" t="n">
        <f aca="false">SUMIFS(J$3:J251,$B$3:$B251,B251)</f>
        <v>1249.16</v>
      </c>
    </row>
    <row r="252" customFormat="false" ht="15" hidden="false" customHeight="true" outlineLevel="0" collapsed="false">
      <c r="A252" s="6" t="s">
        <v>80</v>
      </c>
      <c r="B252" s="6" t="s">
        <v>107</v>
      </c>
      <c r="C252" s="14" t="n">
        <v>8</v>
      </c>
      <c r="D252" s="15" t="n">
        <v>0</v>
      </c>
      <c r="E252" s="15" t="n">
        <v>40</v>
      </c>
      <c r="F252" s="16" t="n">
        <v>0</v>
      </c>
      <c r="G252" s="16" t="n">
        <v>1</v>
      </c>
      <c r="H252" s="16" t="n">
        <v>0</v>
      </c>
      <c r="I252" s="16" t="n">
        <v>0</v>
      </c>
      <c r="J252" s="17" t="n">
        <f aca="false">D252+E252</f>
        <v>40</v>
      </c>
      <c r="K252" s="17" t="n">
        <f aca="false">H252+I252</f>
        <v>0</v>
      </c>
      <c r="L252" s="17" t="n">
        <f aca="false">MOD(WEEKDAY(A252,2)-1,7)</f>
        <v>0</v>
      </c>
      <c r="M252" s="17" t="n">
        <f aca="false">MONTH(A252)</f>
        <v>3</v>
      </c>
      <c r="N252" s="17" t="n">
        <f aca="false">SUMIFS(J$3:J252,$B$3:$B252,B252)</f>
        <v>1289.16</v>
      </c>
    </row>
    <row r="253" customFormat="false" ht="15" hidden="false" customHeight="true" outlineLevel="0" collapsed="false">
      <c r="A253" s="8" t="s">
        <v>80</v>
      </c>
      <c r="B253" s="8" t="s">
        <v>107</v>
      </c>
      <c r="C253" s="10" t="n">
        <v>8</v>
      </c>
      <c r="D253" s="11" t="n">
        <v>2</v>
      </c>
      <c r="E253" s="11" t="n">
        <v>0</v>
      </c>
      <c r="F253" s="12" t="n">
        <v>6</v>
      </c>
      <c r="G253" s="12" t="n">
        <v>0</v>
      </c>
      <c r="H253" s="12" t="n">
        <v>0</v>
      </c>
      <c r="I253" s="12" t="n">
        <v>0</v>
      </c>
      <c r="J253" s="13" t="n">
        <f aca="false">D253+E253</f>
        <v>2</v>
      </c>
      <c r="K253" s="13" t="n">
        <f aca="false">H253+I253</f>
        <v>0</v>
      </c>
      <c r="L253" s="13" t="n">
        <f aca="false">MOD(WEEKDAY(A253,2)-1,7)</f>
        <v>0</v>
      </c>
      <c r="M253" s="13" t="n">
        <f aca="false">MONTH(A253)</f>
        <v>3</v>
      </c>
      <c r="N253" s="13" t="n">
        <f aca="false">SUMIFS(J$3:J253,$B$3:$B253,B253)</f>
        <v>1291.16</v>
      </c>
    </row>
    <row r="254" customFormat="false" ht="15" hidden="false" customHeight="true" outlineLevel="0" collapsed="false">
      <c r="A254" s="6" t="s">
        <v>81</v>
      </c>
      <c r="B254" s="6" t="s">
        <v>107</v>
      </c>
      <c r="C254" s="14" t="n">
        <v>8</v>
      </c>
      <c r="D254" s="15" t="n">
        <v>7</v>
      </c>
      <c r="E254" s="15" t="n">
        <v>0</v>
      </c>
      <c r="F254" s="16" t="n">
        <v>0</v>
      </c>
      <c r="G254" s="16" t="n">
        <v>0</v>
      </c>
      <c r="H254" s="16" t="n">
        <v>0</v>
      </c>
      <c r="I254" s="16" t="n">
        <v>0</v>
      </c>
      <c r="J254" s="17" t="n">
        <f aca="false">D254+E254</f>
        <v>7</v>
      </c>
      <c r="K254" s="17" t="n">
        <f aca="false">H254+I254</f>
        <v>0</v>
      </c>
      <c r="L254" s="17" t="n">
        <f aca="false">MOD(WEEKDAY(A254,2)-1,7)</f>
        <v>1</v>
      </c>
      <c r="M254" s="17" t="n">
        <f aca="false">MONTH(A254)</f>
        <v>3</v>
      </c>
      <c r="N254" s="17" t="n">
        <f aca="false">SUMIFS(J$3:J254,$B$3:$B254,B254)</f>
        <v>1298.16</v>
      </c>
    </row>
    <row r="255" customFormat="false" ht="15" hidden="false" customHeight="true" outlineLevel="0" collapsed="false">
      <c r="A255" s="8" t="s">
        <v>81</v>
      </c>
      <c r="B255" s="8" t="s">
        <v>107</v>
      </c>
      <c r="C255" s="10" t="n">
        <v>8</v>
      </c>
      <c r="D255" s="11" t="n">
        <v>1</v>
      </c>
      <c r="E255" s="11" t="n">
        <v>0</v>
      </c>
      <c r="F255" s="12" t="n">
        <v>3.7</v>
      </c>
      <c r="G255" s="12" t="n">
        <v>0</v>
      </c>
      <c r="H255" s="12" t="n">
        <v>0</v>
      </c>
      <c r="I255" s="12" t="n">
        <v>0</v>
      </c>
      <c r="J255" s="13" t="n">
        <f aca="false">D255+E255</f>
        <v>1</v>
      </c>
      <c r="K255" s="13" t="n">
        <f aca="false">H255+I255</f>
        <v>0</v>
      </c>
      <c r="L255" s="13" t="n">
        <f aca="false">MOD(WEEKDAY(A255,2)-1,7)</f>
        <v>1</v>
      </c>
      <c r="M255" s="13" t="n">
        <f aca="false">MONTH(A255)</f>
        <v>3</v>
      </c>
      <c r="N255" s="13" t="n">
        <f aca="false">SUMIFS(J$3:J255,$B$3:$B255,B255)</f>
        <v>1299.16</v>
      </c>
    </row>
    <row r="256" customFormat="false" ht="15" hidden="false" customHeight="true" outlineLevel="0" collapsed="false">
      <c r="A256" s="6" t="s">
        <v>81</v>
      </c>
      <c r="B256" s="6" t="s">
        <v>107</v>
      </c>
      <c r="C256" s="14" t="n">
        <v>8</v>
      </c>
      <c r="D256" s="15" t="n">
        <v>3</v>
      </c>
      <c r="E256" s="15" t="n">
        <v>0</v>
      </c>
      <c r="F256" s="16" t="n">
        <v>0</v>
      </c>
      <c r="G256" s="16" t="n">
        <v>0</v>
      </c>
      <c r="H256" s="16" t="n">
        <v>0</v>
      </c>
      <c r="I256" s="16" t="n">
        <v>0</v>
      </c>
      <c r="J256" s="17" t="n">
        <f aca="false">D256+E256</f>
        <v>3</v>
      </c>
      <c r="K256" s="17" t="n">
        <f aca="false">H256+I256</f>
        <v>0</v>
      </c>
      <c r="L256" s="17" t="n">
        <f aca="false">MOD(WEEKDAY(A256,2)-1,7)</f>
        <v>1</v>
      </c>
      <c r="M256" s="17" t="n">
        <f aca="false">MONTH(A256)</f>
        <v>3</v>
      </c>
      <c r="N256" s="17" t="n">
        <f aca="false">SUMIFS(J$3:J256,$B$3:$B256,B256)</f>
        <v>1302.16</v>
      </c>
    </row>
    <row r="257" customFormat="false" ht="15" hidden="false" customHeight="true" outlineLevel="0" collapsed="false">
      <c r="A257" s="8" t="s">
        <v>81</v>
      </c>
      <c r="B257" s="8" t="s">
        <v>107</v>
      </c>
      <c r="C257" s="10" t="n">
        <v>8</v>
      </c>
      <c r="D257" s="11" t="n">
        <v>2</v>
      </c>
      <c r="E257" s="11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3" t="n">
        <f aca="false">D257+E257</f>
        <v>2</v>
      </c>
      <c r="K257" s="13" t="n">
        <f aca="false">H257+I257</f>
        <v>0</v>
      </c>
      <c r="L257" s="13" t="n">
        <f aca="false">MOD(WEEKDAY(A257,2)-1,7)</f>
        <v>1</v>
      </c>
      <c r="M257" s="13" t="n">
        <f aca="false">MONTH(A257)</f>
        <v>3</v>
      </c>
      <c r="N257" s="13" t="n">
        <f aca="false">SUMIFS(J$3:J257,$B$3:$B257,B257)</f>
        <v>1304.16</v>
      </c>
    </row>
    <row r="258" customFormat="false" ht="15" hidden="false" customHeight="true" outlineLevel="0" collapsed="false">
      <c r="A258" s="6" t="s">
        <v>81</v>
      </c>
      <c r="B258" s="6" t="s">
        <v>107</v>
      </c>
      <c r="C258" s="14" t="n">
        <v>8</v>
      </c>
      <c r="D258" s="15" t="n">
        <v>4</v>
      </c>
      <c r="E258" s="15" t="n">
        <v>0</v>
      </c>
      <c r="F258" s="16" t="n">
        <v>0</v>
      </c>
      <c r="G258" s="16" t="n">
        <v>0</v>
      </c>
      <c r="H258" s="16" t="n">
        <v>0</v>
      </c>
      <c r="I258" s="16" t="n">
        <v>0</v>
      </c>
      <c r="J258" s="17" t="n">
        <f aca="false">D258+E258</f>
        <v>4</v>
      </c>
      <c r="K258" s="17" t="n">
        <f aca="false">H258+I258</f>
        <v>0</v>
      </c>
      <c r="L258" s="17" t="n">
        <f aca="false">MOD(WEEKDAY(A258,2)-1,7)</f>
        <v>1</v>
      </c>
      <c r="M258" s="17" t="n">
        <f aca="false">MONTH(A258)</f>
        <v>3</v>
      </c>
      <c r="N258" s="17" t="n">
        <f aca="false">SUMIFS(J$3:J258,$B$3:$B258,B258)</f>
        <v>1308.16</v>
      </c>
    </row>
    <row r="259" customFormat="false" ht="15" hidden="false" customHeight="true" outlineLevel="0" collapsed="false">
      <c r="A259" s="8" t="s">
        <v>81</v>
      </c>
      <c r="B259" s="8" t="s">
        <v>107</v>
      </c>
      <c r="C259" s="10" t="n">
        <v>8</v>
      </c>
      <c r="D259" s="11" t="n">
        <v>0</v>
      </c>
      <c r="E259" s="11" t="n">
        <v>40</v>
      </c>
      <c r="F259" s="12" t="n">
        <v>0</v>
      </c>
      <c r="G259" s="12" t="n">
        <v>0</v>
      </c>
      <c r="H259" s="12" t="n">
        <v>0</v>
      </c>
      <c r="I259" s="12" t="n">
        <v>0</v>
      </c>
      <c r="J259" s="13" t="n">
        <f aca="false">D259+E259</f>
        <v>40</v>
      </c>
      <c r="K259" s="13" t="n">
        <f aca="false">H259+I259</f>
        <v>0</v>
      </c>
      <c r="L259" s="13" t="n">
        <f aca="false">MOD(WEEKDAY(A259,2)-1,7)</f>
        <v>1</v>
      </c>
      <c r="M259" s="13" t="n">
        <f aca="false">MONTH(A259)</f>
        <v>3</v>
      </c>
      <c r="N259" s="13" t="n">
        <f aca="false">SUMIFS(J$3:J259,$B$3:$B259,B259)</f>
        <v>1348.16</v>
      </c>
    </row>
    <row r="260" customFormat="false" ht="15" hidden="false" customHeight="true" outlineLevel="0" collapsed="false">
      <c r="A260" s="6" t="s">
        <v>82</v>
      </c>
      <c r="B260" s="6" t="s">
        <v>107</v>
      </c>
      <c r="C260" s="14" t="n">
        <v>8</v>
      </c>
      <c r="D260" s="15" t="n">
        <v>6</v>
      </c>
      <c r="E260" s="15" t="n">
        <v>0</v>
      </c>
      <c r="F260" s="16" t="n">
        <v>0</v>
      </c>
      <c r="G260" s="16" t="n">
        <v>0</v>
      </c>
      <c r="H260" s="16" t="n">
        <v>0</v>
      </c>
      <c r="I260" s="16" t="n">
        <v>0</v>
      </c>
      <c r="J260" s="17" t="n">
        <f aca="false">D260+E260</f>
        <v>6</v>
      </c>
      <c r="K260" s="17" t="n">
        <f aca="false">H260+I260</f>
        <v>0</v>
      </c>
      <c r="L260" s="17" t="n">
        <f aca="false">MOD(WEEKDAY(A260,2)-1,7)</f>
        <v>2</v>
      </c>
      <c r="M260" s="17" t="n">
        <f aca="false">MONTH(A260)</f>
        <v>3</v>
      </c>
      <c r="N260" s="17" t="n">
        <f aca="false">SUMIFS(J$3:J260,$B$3:$B260,B260)</f>
        <v>1354.16</v>
      </c>
    </row>
    <row r="261" customFormat="false" ht="15" hidden="false" customHeight="true" outlineLevel="0" collapsed="false">
      <c r="A261" s="8" t="s">
        <v>83</v>
      </c>
      <c r="B261" s="8" t="s">
        <v>107</v>
      </c>
      <c r="C261" s="10" t="n">
        <v>8</v>
      </c>
      <c r="D261" s="11" t="n">
        <v>3</v>
      </c>
      <c r="E261" s="11" t="n">
        <v>0</v>
      </c>
      <c r="F261" s="12" t="n">
        <v>6</v>
      </c>
      <c r="G261" s="12" t="n">
        <v>0</v>
      </c>
      <c r="H261" s="12" t="n">
        <v>0</v>
      </c>
      <c r="I261" s="12" t="n">
        <v>0</v>
      </c>
      <c r="J261" s="13" t="n">
        <f aca="false">D261+E261</f>
        <v>3</v>
      </c>
      <c r="K261" s="13" t="n">
        <f aca="false">H261+I261</f>
        <v>0</v>
      </c>
      <c r="L261" s="13" t="n">
        <f aca="false">MOD(WEEKDAY(A261,2)-1,7)</f>
        <v>3</v>
      </c>
      <c r="M261" s="13" t="n">
        <f aca="false">MONTH(A261)</f>
        <v>3</v>
      </c>
      <c r="N261" s="13" t="n">
        <f aca="false">SUMIFS(J$3:J261,$B$3:$B261,B261)</f>
        <v>1357.16</v>
      </c>
    </row>
    <row r="262" customFormat="false" ht="15" hidden="false" customHeight="true" outlineLevel="0" collapsed="false">
      <c r="A262" s="6" t="s">
        <v>83</v>
      </c>
      <c r="B262" s="6" t="s">
        <v>107</v>
      </c>
      <c r="C262" s="14" t="n">
        <v>8</v>
      </c>
      <c r="D262" s="15" t="n">
        <v>2</v>
      </c>
      <c r="E262" s="15" t="n">
        <v>6</v>
      </c>
      <c r="F262" s="16" t="n">
        <v>6</v>
      </c>
      <c r="G262" s="16" t="n">
        <v>0</v>
      </c>
      <c r="H262" s="16" t="n">
        <v>0</v>
      </c>
      <c r="I262" s="16" t="n">
        <v>0</v>
      </c>
      <c r="J262" s="17" t="n">
        <f aca="false">D262+E262</f>
        <v>8</v>
      </c>
      <c r="K262" s="17" t="n">
        <f aca="false">H262+I262</f>
        <v>0</v>
      </c>
      <c r="L262" s="17" t="n">
        <f aca="false">MOD(WEEKDAY(A262,2)-1,7)</f>
        <v>3</v>
      </c>
      <c r="M262" s="17" t="n">
        <f aca="false">MONTH(A262)</f>
        <v>3</v>
      </c>
      <c r="N262" s="17" t="n">
        <f aca="false">SUMIFS(J$3:J262,$B$3:$B262,B262)</f>
        <v>1365.16</v>
      </c>
    </row>
    <row r="263" customFormat="false" ht="15" hidden="false" customHeight="true" outlineLevel="0" collapsed="false">
      <c r="A263" s="8" t="s">
        <v>84</v>
      </c>
      <c r="B263" s="8" t="s">
        <v>107</v>
      </c>
      <c r="C263" s="10" t="n">
        <v>8</v>
      </c>
      <c r="D263" s="11" t="n">
        <v>2</v>
      </c>
      <c r="E263" s="11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3" t="n">
        <f aca="false">D263+E263</f>
        <v>2</v>
      </c>
      <c r="K263" s="13" t="n">
        <f aca="false">H263+I263</f>
        <v>0</v>
      </c>
      <c r="L263" s="13" t="n">
        <f aca="false">MOD(WEEKDAY(A263,2)-1,7)</f>
        <v>4</v>
      </c>
      <c r="M263" s="13" t="n">
        <f aca="false">MONTH(A263)</f>
        <v>3</v>
      </c>
      <c r="N263" s="13" t="n">
        <f aca="false">SUMIFS(J$3:J263,$B$3:$B263,B263)</f>
        <v>1367.16</v>
      </c>
    </row>
    <row r="264" customFormat="false" ht="15" hidden="false" customHeight="true" outlineLevel="0" collapsed="false">
      <c r="A264" s="6" t="s">
        <v>84</v>
      </c>
      <c r="B264" s="6" t="s">
        <v>107</v>
      </c>
      <c r="C264" s="14" t="n">
        <v>8</v>
      </c>
      <c r="D264" s="15" t="n">
        <v>2</v>
      </c>
      <c r="E264" s="15" t="n">
        <v>0</v>
      </c>
      <c r="F264" s="16" t="n">
        <v>0</v>
      </c>
      <c r="G264" s="16" t="n">
        <v>0</v>
      </c>
      <c r="H264" s="16" t="n">
        <v>0</v>
      </c>
      <c r="I264" s="16" t="n">
        <v>0</v>
      </c>
      <c r="J264" s="17" t="n">
        <f aca="false">D264+E264</f>
        <v>2</v>
      </c>
      <c r="K264" s="17" t="n">
        <f aca="false">H264+I264</f>
        <v>0</v>
      </c>
      <c r="L264" s="17" t="n">
        <f aca="false">MOD(WEEKDAY(A264,2)-1,7)</f>
        <v>4</v>
      </c>
      <c r="M264" s="17" t="n">
        <f aca="false">MONTH(A264)</f>
        <v>3</v>
      </c>
      <c r="N264" s="17" t="n">
        <f aca="false">SUMIFS(J$3:J264,$B$3:$B264,B264)</f>
        <v>1369.16</v>
      </c>
    </row>
    <row r="265" customFormat="false" ht="15" hidden="false" customHeight="true" outlineLevel="0" collapsed="false">
      <c r="A265" s="8" t="s">
        <v>84</v>
      </c>
      <c r="B265" s="8" t="s">
        <v>107</v>
      </c>
      <c r="C265" s="10" t="n">
        <v>8</v>
      </c>
      <c r="D265" s="11" t="n">
        <v>2</v>
      </c>
      <c r="E265" s="11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3" t="n">
        <f aca="false">D265+E265</f>
        <v>2</v>
      </c>
      <c r="K265" s="13" t="n">
        <f aca="false">H265+I265</f>
        <v>0</v>
      </c>
      <c r="L265" s="13" t="n">
        <f aca="false">MOD(WEEKDAY(A265,2)-1,7)</f>
        <v>4</v>
      </c>
      <c r="M265" s="13" t="n">
        <f aca="false">MONTH(A265)</f>
        <v>3</v>
      </c>
      <c r="N265" s="13" t="n">
        <f aca="false">SUMIFS(J$3:J265,$B$3:$B265,B265)</f>
        <v>1371.16</v>
      </c>
    </row>
    <row r="266" customFormat="false" ht="15" hidden="false" customHeight="true" outlineLevel="0" collapsed="false">
      <c r="A266" s="6" t="s">
        <v>84</v>
      </c>
      <c r="B266" s="6" t="s">
        <v>107</v>
      </c>
      <c r="C266" s="14" t="n">
        <v>8</v>
      </c>
      <c r="D266" s="15" t="n">
        <v>0</v>
      </c>
      <c r="E266" s="15" t="n">
        <v>45</v>
      </c>
      <c r="F266" s="16" t="n">
        <v>0</v>
      </c>
      <c r="G266" s="16" t="n">
        <v>0</v>
      </c>
      <c r="H266" s="16" t="n">
        <v>0</v>
      </c>
      <c r="I266" s="16" t="n">
        <v>0</v>
      </c>
      <c r="J266" s="17" t="n">
        <f aca="false">D266+E266</f>
        <v>45</v>
      </c>
      <c r="K266" s="17" t="n">
        <f aca="false">H266+I266</f>
        <v>0</v>
      </c>
      <c r="L266" s="17" t="n">
        <f aca="false">MOD(WEEKDAY(A266,2)-1,7)</f>
        <v>4</v>
      </c>
      <c r="M266" s="17" t="n">
        <f aca="false">MONTH(A266)</f>
        <v>3</v>
      </c>
      <c r="N266" s="17" t="n">
        <f aca="false">SUMIFS(J$3:J266,$B$3:$B266,B266)</f>
        <v>1416.16</v>
      </c>
    </row>
    <row r="267" customFormat="false" ht="15" hidden="false" customHeight="true" outlineLevel="0" collapsed="false">
      <c r="A267" s="8" t="s">
        <v>101</v>
      </c>
      <c r="B267" s="8" t="s">
        <v>107</v>
      </c>
      <c r="C267" s="10" t="n">
        <v>8</v>
      </c>
      <c r="D267" s="11" t="n">
        <v>2</v>
      </c>
      <c r="E267" s="11" t="n">
        <v>0</v>
      </c>
      <c r="F267" s="12" t="n">
        <v>6</v>
      </c>
      <c r="G267" s="12" t="n">
        <v>0</v>
      </c>
      <c r="H267" s="12" t="n">
        <v>0</v>
      </c>
      <c r="I267" s="12" t="n">
        <v>0</v>
      </c>
      <c r="J267" s="13" t="n">
        <f aca="false">D267+E267</f>
        <v>2</v>
      </c>
      <c r="K267" s="13" t="n">
        <f aca="false">H267+I267</f>
        <v>0</v>
      </c>
      <c r="L267" s="13" t="n">
        <f aca="false">MOD(WEEKDAY(A267,2)-1,7)</f>
        <v>4</v>
      </c>
      <c r="M267" s="13" t="n">
        <f aca="false">MONTH(A267)</f>
        <v>3</v>
      </c>
      <c r="N267" s="13" t="n">
        <f aca="false">SUMIFS(J$3:J267,$B$3:$B267,B267)</f>
        <v>1418.16</v>
      </c>
    </row>
    <row r="268" customFormat="false" ht="15" hidden="false" customHeight="true" outlineLevel="0" collapsed="false">
      <c r="A268" s="6" t="s">
        <v>88</v>
      </c>
      <c r="B268" s="6" t="s">
        <v>107</v>
      </c>
      <c r="C268" s="14" t="n">
        <v>8</v>
      </c>
      <c r="D268" s="15" t="n">
        <v>0</v>
      </c>
      <c r="E268" s="15" t="n">
        <v>6</v>
      </c>
      <c r="F268" s="16" t="n">
        <v>6</v>
      </c>
      <c r="G268" s="16" t="n">
        <v>0</v>
      </c>
      <c r="H268" s="16" t="n">
        <v>0</v>
      </c>
      <c r="I268" s="16" t="n">
        <v>0</v>
      </c>
      <c r="J268" s="17" t="n">
        <f aca="false">D268+E268</f>
        <v>6</v>
      </c>
      <c r="K268" s="17" t="n">
        <f aca="false">H268+I268</f>
        <v>0</v>
      </c>
      <c r="L268" s="17" t="n">
        <f aca="false">MOD(WEEKDAY(A268,2)-1,7)</f>
        <v>0</v>
      </c>
      <c r="M268" s="17" t="n">
        <f aca="false">MONTH(A268)</f>
        <v>3</v>
      </c>
      <c r="N268" s="17" t="n">
        <f aca="false">SUMIFS(J$3:J268,$B$3:$B268,B268)</f>
        <v>1424.16</v>
      </c>
    </row>
    <row r="269" customFormat="false" ht="15" hidden="false" customHeight="true" outlineLevel="0" collapsed="false">
      <c r="A269" s="8" t="s">
        <v>89</v>
      </c>
      <c r="B269" s="8" t="s">
        <v>107</v>
      </c>
      <c r="C269" s="10" t="n">
        <v>8</v>
      </c>
      <c r="D269" s="11" t="n">
        <v>0</v>
      </c>
      <c r="E269" s="11" t="n">
        <v>10</v>
      </c>
      <c r="F269" s="12" t="n">
        <v>10</v>
      </c>
      <c r="G269" s="12" t="n">
        <v>0</v>
      </c>
      <c r="H269" s="12" t="n">
        <v>0</v>
      </c>
      <c r="I269" s="12" t="n">
        <v>0</v>
      </c>
      <c r="J269" s="13" t="n">
        <f aca="false">D269+E269</f>
        <v>10</v>
      </c>
      <c r="K269" s="13" t="n">
        <f aca="false">H269+I269</f>
        <v>0</v>
      </c>
      <c r="L269" s="13" t="n">
        <f aca="false">MOD(WEEKDAY(A269,2)-1,7)</f>
        <v>1</v>
      </c>
      <c r="M269" s="13" t="n">
        <f aca="false">MONTH(A269)</f>
        <v>3</v>
      </c>
      <c r="N269" s="13" t="n">
        <f aca="false">SUMIFS(J$3:J269,$B$3:$B269,B269)</f>
        <v>1434.16</v>
      </c>
    </row>
    <row r="270" customFormat="false" ht="15" hidden="false" customHeight="true" outlineLevel="0" collapsed="false">
      <c r="A270" s="6" t="s">
        <v>89</v>
      </c>
      <c r="B270" s="6" t="s">
        <v>107</v>
      </c>
      <c r="C270" s="14" t="n">
        <v>8</v>
      </c>
      <c r="D270" s="15" t="n">
        <v>0</v>
      </c>
      <c r="E270" s="15" t="n">
        <v>6</v>
      </c>
      <c r="F270" s="16" t="n">
        <v>6</v>
      </c>
      <c r="G270" s="16" t="n">
        <v>0</v>
      </c>
      <c r="H270" s="16" t="n">
        <v>0</v>
      </c>
      <c r="I270" s="16" t="n">
        <v>0</v>
      </c>
      <c r="J270" s="17" t="n">
        <f aca="false">D270+E270</f>
        <v>6</v>
      </c>
      <c r="K270" s="17" t="n">
        <f aca="false">H270+I270</f>
        <v>0</v>
      </c>
      <c r="L270" s="17" t="n">
        <f aca="false">MOD(WEEKDAY(A270,2)-1,7)</f>
        <v>1</v>
      </c>
      <c r="M270" s="17" t="n">
        <f aca="false">MONTH(A270)</f>
        <v>3</v>
      </c>
      <c r="N270" s="17" t="n">
        <f aca="false">SUMIFS(J$3:J270,$B$3:$B270,B270)</f>
        <v>1440.16</v>
      </c>
    </row>
    <row r="271" customFormat="false" ht="15" hidden="false" customHeight="true" outlineLevel="0" collapsed="false">
      <c r="A271" s="8" t="s">
        <v>90</v>
      </c>
      <c r="B271" s="8" t="s">
        <v>107</v>
      </c>
      <c r="C271" s="10" t="n">
        <v>8</v>
      </c>
      <c r="D271" s="11" t="n">
        <v>0</v>
      </c>
      <c r="E271" s="11" t="n">
        <v>6</v>
      </c>
      <c r="F271" s="12" t="n">
        <v>0</v>
      </c>
      <c r="G271" s="12" t="n">
        <v>0</v>
      </c>
      <c r="H271" s="12" t="n">
        <v>0</v>
      </c>
      <c r="I271" s="12" t="n">
        <v>0</v>
      </c>
      <c r="J271" s="13" t="n">
        <f aca="false">D271+E271</f>
        <v>6</v>
      </c>
      <c r="K271" s="13" t="n">
        <f aca="false">H271+I271</f>
        <v>0</v>
      </c>
      <c r="L271" s="13" t="n">
        <f aca="false">MOD(WEEKDAY(A271,2)-1,7)</f>
        <v>2</v>
      </c>
      <c r="M271" s="13" t="n">
        <f aca="false">MONTH(A271)</f>
        <v>3</v>
      </c>
      <c r="N271" s="13" t="n">
        <f aca="false">SUMIFS(J$3:J271,$B$3:$B271,B271)</f>
        <v>1446.16</v>
      </c>
    </row>
    <row r="272" customFormat="false" ht="15" hidden="false" customHeight="true" outlineLevel="0" collapsed="false">
      <c r="A272" s="6" t="s">
        <v>90</v>
      </c>
      <c r="B272" s="6" t="s">
        <v>107</v>
      </c>
      <c r="C272" s="14" t="n">
        <v>8</v>
      </c>
      <c r="D272" s="15" t="n">
        <v>0</v>
      </c>
      <c r="E272" s="15" t="n">
        <v>8</v>
      </c>
      <c r="F272" s="16" t="n">
        <v>8</v>
      </c>
      <c r="G272" s="16" t="n">
        <v>0</v>
      </c>
      <c r="H272" s="16" t="n">
        <v>0</v>
      </c>
      <c r="I272" s="16" t="n">
        <v>0</v>
      </c>
      <c r="J272" s="17" t="n">
        <f aca="false">D272+E272</f>
        <v>8</v>
      </c>
      <c r="K272" s="17" t="n">
        <f aca="false">H272+I272</f>
        <v>0</v>
      </c>
      <c r="L272" s="17" t="n">
        <f aca="false">MOD(WEEKDAY(A272,2)-1,7)</f>
        <v>2</v>
      </c>
      <c r="M272" s="17" t="n">
        <f aca="false">MONTH(A272)</f>
        <v>3</v>
      </c>
      <c r="N272" s="17" t="n">
        <f aca="false">SUMIFS(J$3:J272,$B$3:$B272,B272)</f>
        <v>1454.16</v>
      </c>
    </row>
    <row r="273" customFormat="false" ht="15" hidden="false" customHeight="true" outlineLevel="0" collapsed="false">
      <c r="A273" s="8" t="s">
        <v>91</v>
      </c>
      <c r="B273" s="8" t="s">
        <v>107</v>
      </c>
      <c r="C273" s="10" t="n">
        <v>8</v>
      </c>
      <c r="D273" s="11" t="n">
        <v>0</v>
      </c>
      <c r="E273" s="11" t="n">
        <v>6</v>
      </c>
      <c r="F273" s="12" t="n">
        <v>6</v>
      </c>
      <c r="G273" s="12" t="n">
        <v>0</v>
      </c>
      <c r="H273" s="12" t="n">
        <v>0</v>
      </c>
      <c r="I273" s="12" t="n">
        <v>0</v>
      </c>
      <c r="J273" s="13" t="n">
        <f aca="false">D273+E273</f>
        <v>6</v>
      </c>
      <c r="K273" s="13" t="n">
        <f aca="false">H273+I273</f>
        <v>0</v>
      </c>
      <c r="L273" s="13" t="n">
        <f aca="false">MOD(WEEKDAY(A273,2)-1,7)</f>
        <v>3</v>
      </c>
      <c r="M273" s="13" t="n">
        <f aca="false">MONTH(A273)</f>
        <v>3</v>
      </c>
      <c r="N273" s="13" t="n">
        <f aca="false">SUMIFS(J$3:J273,$B$3:$B273,B273)</f>
        <v>1460.16</v>
      </c>
    </row>
    <row r="274" customFormat="false" ht="15" hidden="false" customHeight="true" outlineLevel="0" collapsed="false">
      <c r="A274" s="6" t="s">
        <v>91</v>
      </c>
      <c r="B274" s="6" t="s">
        <v>107</v>
      </c>
      <c r="C274" s="14" t="n">
        <v>8</v>
      </c>
      <c r="D274" s="15" t="n">
        <v>0</v>
      </c>
      <c r="E274" s="15" t="n">
        <v>6</v>
      </c>
      <c r="F274" s="16" t="n">
        <v>8</v>
      </c>
      <c r="G274" s="16" t="n">
        <v>0</v>
      </c>
      <c r="H274" s="16" t="n">
        <v>0</v>
      </c>
      <c r="I274" s="16" t="n">
        <v>0</v>
      </c>
      <c r="J274" s="17" t="n">
        <f aca="false">D274+E274</f>
        <v>6</v>
      </c>
      <c r="K274" s="17" t="n">
        <f aca="false">H274+I274</f>
        <v>0</v>
      </c>
      <c r="L274" s="17" t="n">
        <f aca="false">MOD(WEEKDAY(A274,2)-1,7)</f>
        <v>3</v>
      </c>
      <c r="M274" s="17" t="n">
        <f aca="false">MONTH(A274)</f>
        <v>3</v>
      </c>
      <c r="N274" s="17" t="n">
        <f aca="false">SUMIFS(J$3:J274,$B$3:$B274,B274)</f>
        <v>1466.16</v>
      </c>
    </row>
    <row r="275" customFormat="false" ht="15" hidden="false" customHeight="true" outlineLevel="0" collapsed="false">
      <c r="A275" s="8" t="s">
        <v>91</v>
      </c>
      <c r="B275" s="8" t="s">
        <v>107</v>
      </c>
      <c r="C275" s="10" t="n">
        <v>8</v>
      </c>
      <c r="D275" s="11" t="n">
        <v>0</v>
      </c>
      <c r="E275" s="11" t="n">
        <v>36</v>
      </c>
      <c r="F275" s="12" t="n">
        <v>0</v>
      </c>
      <c r="G275" s="12" t="n">
        <v>0</v>
      </c>
      <c r="H275" s="12" t="n">
        <v>0</v>
      </c>
      <c r="I275" s="12" t="n">
        <v>0</v>
      </c>
      <c r="J275" s="13" t="n">
        <f aca="false">D275+E275</f>
        <v>36</v>
      </c>
      <c r="K275" s="13" t="n">
        <f aca="false">H275+I275</f>
        <v>0</v>
      </c>
      <c r="L275" s="13" t="n">
        <f aca="false">MOD(WEEKDAY(A275,2)-1,7)</f>
        <v>3</v>
      </c>
      <c r="M275" s="13" t="n">
        <f aca="false">MONTH(A275)</f>
        <v>3</v>
      </c>
      <c r="N275" s="13" t="n">
        <f aca="false">SUMIFS(J$3:J275,$B$3:$B275,B275)</f>
        <v>1502.16</v>
      </c>
    </row>
    <row r="276" customFormat="false" ht="15" hidden="false" customHeight="true" outlineLevel="0" collapsed="false">
      <c r="A276" s="6" t="s">
        <v>102</v>
      </c>
      <c r="B276" s="6" t="s">
        <v>108</v>
      </c>
      <c r="C276" s="14" t="n">
        <v>7</v>
      </c>
      <c r="D276" s="15" t="n">
        <v>0</v>
      </c>
      <c r="E276" s="15" t="n">
        <v>0</v>
      </c>
      <c r="F276" s="16" t="n">
        <v>0</v>
      </c>
      <c r="G276" s="16" t="n">
        <v>0</v>
      </c>
      <c r="H276" s="16" t="n">
        <v>0</v>
      </c>
      <c r="I276" s="16" t="n">
        <v>3</v>
      </c>
      <c r="J276" s="17" t="n">
        <f aca="false">D276+E276</f>
        <v>0</v>
      </c>
      <c r="K276" s="17" t="n">
        <f aca="false">H276+I276</f>
        <v>3</v>
      </c>
      <c r="L276" s="17" t="n">
        <f aca="false">MOD(WEEKDAY(A276,2)-1,7)</f>
        <v>0</v>
      </c>
      <c r="M276" s="17" t="n">
        <f aca="false">MONTH(A276)</f>
        <v>1</v>
      </c>
      <c r="N276" s="17" t="n">
        <f aca="false">SUMIFS(J$3:J276,$B$3:$B276,B276)</f>
        <v>0</v>
      </c>
    </row>
    <row r="277" customFormat="false" ht="15" hidden="false" customHeight="true" outlineLevel="0" collapsed="false">
      <c r="A277" s="8" t="s">
        <v>104</v>
      </c>
      <c r="B277" s="8" t="s">
        <v>108</v>
      </c>
      <c r="C277" s="10" t="n">
        <v>7</v>
      </c>
      <c r="D277" s="11" t="n">
        <v>0</v>
      </c>
      <c r="E277" s="11" t="n">
        <v>0</v>
      </c>
      <c r="F277" s="12" t="n">
        <v>0</v>
      </c>
      <c r="G277" s="12" t="n">
        <v>0</v>
      </c>
      <c r="H277" s="12" t="n">
        <v>0</v>
      </c>
      <c r="I277" s="12" t="n">
        <v>11</v>
      </c>
      <c r="J277" s="13" t="n">
        <f aca="false">D277+E277</f>
        <v>0</v>
      </c>
      <c r="K277" s="13" t="n">
        <f aca="false">H277+I277</f>
        <v>11</v>
      </c>
      <c r="L277" s="13" t="n">
        <f aca="false">MOD(WEEKDAY(A277,2)-1,7)</f>
        <v>1</v>
      </c>
      <c r="M277" s="13" t="n">
        <f aca="false">MONTH(A277)</f>
        <v>1</v>
      </c>
      <c r="N277" s="13" t="n">
        <f aca="false">SUMIFS(J$3:J277,$B$3:$B277,B277)</f>
        <v>0</v>
      </c>
    </row>
    <row r="278" customFormat="false" ht="15" hidden="false" customHeight="true" outlineLevel="0" collapsed="false">
      <c r="A278" s="6" t="s">
        <v>105</v>
      </c>
      <c r="B278" s="6" t="s">
        <v>108</v>
      </c>
      <c r="C278" s="14" t="n">
        <v>7</v>
      </c>
      <c r="D278" s="15" t="n">
        <v>0</v>
      </c>
      <c r="E278" s="15" t="n">
        <v>0</v>
      </c>
      <c r="F278" s="16" t="n">
        <v>0</v>
      </c>
      <c r="G278" s="16" t="n">
        <v>0</v>
      </c>
      <c r="H278" s="16" t="n">
        <v>0</v>
      </c>
      <c r="I278" s="16" t="n">
        <v>7</v>
      </c>
      <c r="J278" s="17" t="n">
        <f aca="false">D278+E278</f>
        <v>0</v>
      </c>
      <c r="K278" s="17" t="n">
        <f aca="false">H278+I278</f>
        <v>7</v>
      </c>
      <c r="L278" s="17" t="n">
        <f aca="false">MOD(WEEKDAY(A278,2)-1,7)</f>
        <v>2</v>
      </c>
      <c r="M278" s="17" t="n">
        <f aca="false">MONTH(A278)</f>
        <v>1</v>
      </c>
      <c r="N278" s="17" t="n">
        <f aca="false">SUMIFS(J$3:J278,$B$3:$B278,B278)</f>
        <v>0</v>
      </c>
    </row>
    <row r="279" customFormat="false" ht="15" hidden="false" customHeight="true" outlineLevel="0" collapsed="false">
      <c r="A279" s="8" t="s">
        <v>106</v>
      </c>
      <c r="B279" s="8" t="s">
        <v>108</v>
      </c>
      <c r="C279" s="10" t="n">
        <v>7</v>
      </c>
      <c r="D279" s="11" t="n">
        <v>0</v>
      </c>
      <c r="E279" s="11" t="n">
        <v>0</v>
      </c>
      <c r="F279" s="12" t="n">
        <v>0</v>
      </c>
      <c r="G279" s="12" t="n">
        <v>0</v>
      </c>
      <c r="H279" s="12" t="n">
        <v>0</v>
      </c>
      <c r="I279" s="12" t="n">
        <v>8</v>
      </c>
      <c r="J279" s="13" t="n">
        <f aca="false">D279+E279</f>
        <v>0</v>
      </c>
      <c r="K279" s="13" t="n">
        <f aca="false">H279+I279</f>
        <v>8</v>
      </c>
      <c r="L279" s="13" t="n">
        <f aca="false">MOD(WEEKDAY(A279,2)-1,7)</f>
        <v>3</v>
      </c>
      <c r="M279" s="13" t="n">
        <f aca="false">MONTH(A279)</f>
        <v>1</v>
      </c>
      <c r="N279" s="13" t="n">
        <f aca="false">SUMIFS(J$3:J279,$B$3:$B279,B279)</f>
        <v>0</v>
      </c>
    </row>
    <row r="280" customFormat="false" ht="15" hidden="false" customHeight="true" outlineLevel="0" collapsed="false">
      <c r="A280" s="6" t="s">
        <v>92</v>
      </c>
      <c r="B280" s="6" t="s">
        <v>108</v>
      </c>
      <c r="C280" s="14" t="n">
        <v>7</v>
      </c>
      <c r="D280" s="15" t="n">
        <v>0</v>
      </c>
      <c r="E280" s="15" t="n">
        <v>0</v>
      </c>
      <c r="F280" s="16" t="n">
        <v>0</v>
      </c>
      <c r="G280" s="16" t="n">
        <v>0</v>
      </c>
      <c r="H280" s="16" t="n">
        <v>0</v>
      </c>
      <c r="I280" s="16" t="n">
        <v>15</v>
      </c>
      <c r="J280" s="17" t="n">
        <f aca="false">D280+E280</f>
        <v>0</v>
      </c>
      <c r="K280" s="17" t="n">
        <f aca="false">H280+I280</f>
        <v>15</v>
      </c>
      <c r="L280" s="17" t="n">
        <f aca="false">MOD(WEEKDAY(A280,2)-1,7)</f>
        <v>4</v>
      </c>
      <c r="M280" s="17" t="n">
        <f aca="false">MONTH(A280)</f>
        <v>1</v>
      </c>
      <c r="N280" s="17" t="n">
        <f aca="false">SUMIFS(J$3:J280,$B$3:$B280,B280)</f>
        <v>0</v>
      </c>
    </row>
    <row r="281" customFormat="false" ht="15" hidden="false" customHeight="true" outlineLevel="0" collapsed="false">
      <c r="A281" s="8" t="s">
        <v>94</v>
      </c>
      <c r="B281" s="8" t="s">
        <v>108</v>
      </c>
      <c r="C281" s="10" t="n">
        <v>7</v>
      </c>
      <c r="D281" s="11" t="n">
        <v>0</v>
      </c>
      <c r="E281" s="11" t="n">
        <v>0</v>
      </c>
      <c r="F281" s="12" t="n">
        <v>0</v>
      </c>
      <c r="G281" s="12" t="n">
        <v>0</v>
      </c>
      <c r="H281" s="12" t="n">
        <v>0</v>
      </c>
      <c r="I281" s="12" t="n">
        <v>17</v>
      </c>
      <c r="J281" s="13" t="n">
        <f aca="false">D281+E281</f>
        <v>0</v>
      </c>
      <c r="K281" s="13" t="n">
        <f aca="false">H281+I281</f>
        <v>17</v>
      </c>
      <c r="L281" s="13" t="n">
        <f aca="false">MOD(WEEKDAY(A281,2)-1,7)</f>
        <v>5</v>
      </c>
      <c r="M281" s="13" t="n">
        <f aca="false">MONTH(A281)</f>
        <v>1</v>
      </c>
      <c r="N281" s="13" t="n">
        <f aca="false">SUMIFS(J$3:J281,$B$3:$B281,B281)</f>
        <v>0</v>
      </c>
    </row>
    <row r="282" customFormat="false" ht="15" hidden="false" customHeight="true" outlineLevel="0" collapsed="false">
      <c r="A282" s="6" t="s">
        <v>46</v>
      </c>
      <c r="B282" s="6" t="s">
        <v>108</v>
      </c>
      <c r="C282" s="14" t="n">
        <v>7</v>
      </c>
      <c r="D282" s="15" t="n">
        <v>7</v>
      </c>
      <c r="E282" s="15" t="n">
        <v>0</v>
      </c>
      <c r="F282" s="16" t="n">
        <v>0</v>
      </c>
      <c r="G282" s="16" t="n">
        <v>0</v>
      </c>
      <c r="H282" s="16" t="n">
        <v>0</v>
      </c>
      <c r="I282" s="16" t="n">
        <v>7</v>
      </c>
      <c r="J282" s="17" t="n">
        <f aca="false">D282+E282</f>
        <v>7</v>
      </c>
      <c r="K282" s="17" t="n">
        <f aca="false">H282+I282</f>
        <v>7</v>
      </c>
      <c r="L282" s="17" t="n">
        <f aca="false">MOD(WEEKDAY(A282,2)-1,7)</f>
        <v>0</v>
      </c>
      <c r="M282" s="17" t="n">
        <f aca="false">MONTH(A282)</f>
        <v>1</v>
      </c>
      <c r="N282" s="17" t="n">
        <f aca="false">SUMIFS(J$3:J282,$B$3:$B282,B282)</f>
        <v>7</v>
      </c>
    </row>
    <row r="283" customFormat="false" ht="15" hidden="false" customHeight="true" outlineLevel="0" collapsed="false">
      <c r="A283" s="8" t="s">
        <v>48</v>
      </c>
      <c r="B283" s="8" t="s">
        <v>108</v>
      </c>
      <c r="C283" s="10" t="n">
        <v>7</v>
      </c>
      <c r="D283" s="11" t="n">
        <v>13</v>
      </c>
      <c r="E283" s="11" t="n">
        <v>0</v>
      </c>
      <c r="F283" s="12" t="n">
        <v>0</v>
      </c>
      <c r="G283" s="12" t="n">
        <v>0</v>
      </c>
      <c r="H283" s="12" t="n">
        <v>0</v>
      </c>
      <c r="I283" s="12" t="n">
        <v>12</v>
      </c>
      <c r="J283" s="13" t="n">
        <f aca="false">D283+E283</f>
        <v>13</v>
      </c>
      <c r="K283" s="13" t="n">
        <f aca="false">H283+I283</f>
        <v>12</v>
      </c>
      <c r="L283" s="13" t="n">
        <f aca="false">MOD(WEEKDAY(A283,2)-1,7)</f>
        <v>1</v>
      </c>
      <c r="M283" s="13" t="n">
        <f aca="false">MONTH(A283)</f>
        <v>1</v>
      </c>
      <c r="N283" s="13" t="n">
        <f aca="false">SUMIFS(J$3:J283,$B$3:$B283,B283)</f>
        <v>20</v>
      </c>
    </row>
    <row r="284" customFormat="false" ht="15" hidden="false" customHeight="true" outlineLevel="0" collapsed="false">
      <c r="A284" s="6" t="s">
        <v>49</v>
      </c>
      <c r="B284" s="6" t="s">
        <v>108</v>
      </c>
      <c r="C284" s="14" t="n">
        <v>7</v>
      </c>
      <c r="D284" s="15" t="n">
        <v>0</v>
      </c>
      <c r="E284" s="15" t="n">
        <v>0</v>
      </c>
      <c r="F284" s="16" t="n">
        <v>0</v>
      </c>
      <c r="G284" s="16" t="n">
        <v>0</v>
      </c>
      <c r="H284" s="16" t="n">
        <v>0</v>
      </c>
      <c r="I284" s="16" t="n">
        <v>10</v>
      </c>
      <c r="J284" s="17" t="n">
        <f aca="false">D284+E284</f>
        <v>0</v>
      </c>
      <c r="K284" s="17" t="n">
        <f aca="false">H284+I284</f>
        <v>10</v>
      </c>
      <c r="L284" s="17" t="n">
        <f aca="false">MOD(WEEKDAY(A284,2)-1,7)</f>
        <v>2</v>
      </c>
      <c r="M284" s="17" t="n">
        <f aca="false">MONTH(A284)</f>
        <v>1</v>
      </c>
      <c r="N284" s="17" t="n">
        <f aca="false">SUMIFS(J$3:J284,$B$3:$B284,B284)</f>
        <v>20</v>
      </c>
    </row>
    <row r="285" customFormat="false" ht="15" hidden="false" customHeight="true" outlineLevel="0" collapsed="false">
      <c r="A285" s="8" t="s">
        <v>50</v>
      </c>
      <c r="B285" s="8" t="s">
        <v>108</v>
      </c>
      <c r="C285" s="10" t="n">
        <v>7</v>
      </c>
      <c r="D285" s="11" t="n">
        <v>0</v>
      </c>
      <c r="E285" s="11" t="n">
        <v>0</v>
      </c>
      <c r="F285" s="12" t="n">
        <v>15</v>
      </c>
      <c r="G285" s="12" t="n">
        <v>0</v>
      </c>
      <c r="H285" s="12" t="n">
        <v>0</v>
      </c>
      <c r="I285" s="12" t="n">
        <v>16</v>
      </c>
      <c r="J285" s="13" t="n">
        <f aca="false">D285+E285</f>
        <v>0</v>
      </c>
      <c r="K285" s="13" t="n">
        <f aca="false">H285+I285</f>
        <v>16</v>
      </c>
      <c r="L285" s="13" t="n">
        <f aca="false">MOD(WEEKDAY(A285,2)-1,7)</f>
        <v>3</v>
      </c>
      <c r="M285" s="13" t="n">
        <f aca="false">MONTH(A285)</f>
        <v>1</v>
      </c>
      <c r="N285" s="13" t="n">
        <f aca="false">SUMIFS(J$3:J285,$B$3:$B285,B285)</f>
        <v>20</v>
      </c>
    </row>
    <row r="286" customFormat="false" ht="15" hidden="false" customHeight="true" outlineLevel="0" collapsed="false">
      <c r="A286" s="6" t="s">
        <v>95</v>
      </c>
      <c r="B286" s="6" t="s">
        <v>108</v>
      </c>
      <c r="C286" s="14" t="n">
        <v>7</v>
      </c>
      <c r="D286" s="15" t="n">
        <v>0</v>
      </c>
      <c r="E286" s="15" t="n">
        <v>0</v>
      </c>
      <c r="F286" s="16" t="n">
        <v>23</v>
      </c>
      <c r="G286" s="16" t="n">
        <v>3</v>
      </c>
      <c r="H286" s="16" t="n">
        <v>0</v>
      </c>
      <c r="I286" s="16" t="n">
        <v>10</v>
      </c>
      <c r="J286" s="17" t="n">
        <f aca="false">D286+E286</f>
        <v>0</v>
      </c>
      <c r="K286" s="17" t="n">
        <f aca="false">H286+I286</f>
        <v>10</v>
      </c>
      <c r="L286" s="17" t="n">
        <f aca="false">MOD(WEEKDAY(A286,2)-1,7)</f>
        <v>4</v>
      </c>
      <c r="M286" s="17" t="n">
        <f aca="false">MONTH(A286)</f>
        <v>1</v>
      </c>
      <c r="N286" s="17" t="n">
        <f aca="false">SUMIFS(J$3:J286,$B$3:$B286,B286)</f>
        <v>20</v>
      </c>
    </row>
    <row r="287" customFormat="false" ht="15" hidden="false" customHeight="true" outlineLevel="0" collapsed="false">
      <c r="A287" s="8" t="s">
        <v>51</v>
      </c>
      <c r="B287" s="8" t="s">
        <v>108</v>
      </c>
      <c r="C287" s="10" t="n">
        <v>7</v>
      </c>
      <c r="D287" s="11" t="n">
        <v>0</v>
      </c>
      <c r="E287" s="11" t="n">
        <v>0</v>
      </c>
      <c r="F287" s="12" t="n">
        <v>6</v>
      </c>
      <c r="G287" s="12" t="n">
        <v>1</v>
      </c>
      <c r="H287" s="12" t="n">
        <v>0</v>
      </c>
      <c r="I287" s="12" t="n">
        <v>3</v>
      </c>
      <c r="J287" s="13" t="n">
        <f aca="false">D287+E287</f>
        <v>0</v>
      </c>
      <c r="K287" s="13" t="n">
        <f aca="false">H287+I287</f>
        <v>3</v>
      </c>
      <c r="L287" s="13" t="n">
        <f aca="false">MOD(WEEKDAY(A287,2)-1,7)</f>
        <v>5</v>
      </c>
      <c r="M287" s="13" t="n">
        <f aca="false">MONTH(A287)</f>
        <v>1</v>
      </c>
      <c r="N287" s="13" t="n">
        <f aca="false">SUMIFS(J$3:J287,$B$3:$B287,B287)</f>
        <v>20</v>
      </c>
    </row>
    <row r="288" customFormat="false" ht="15" hidden="false" customHeight="true" outlineLevel="0" collapsed="false">
      <c r="A288" s="6" t="s">
        <v>52</v>
      </c>
      <c r="B288" s="6" t="s">
        <v>108</v>
      </c>
      <c r="C288" s="14" t="n">
        <v>7</v>
      </c>
      <c r="D288" s="15" t="n">
        <v>0</v>
      </c>
      <c r="E288" s="15" t="n">
        <v>0</v>
      </c>
      <c r="F288" s="16" t="n">
        <v>6</v>
      </c>
      <c r="G288" s="16" t="n">
        <v>0</v>
      </c>
      <c r="H288" s="16" t="n">
        <v>0</v>
      </c>
      <c r="I288" s="16" t="n">
        <v>5</v>
      </c>
      <c r="J288" s="17" t="n">
        <f aca="false">D288+E288</f>
        <v>0</v>
      </c>
      <c r="K288" s="17" t="n">
        <f aca="false">H288+I288</f>
        <v>5</v>
      </c>
      <c r="L288" s="17" t="n">
        <f aca="false">MOD(WEEKDAY(A288,2)-1,7)</f>
        <v>0</v>
      </c>
      <c r="M288" s="17" t="n">
        <f aca="false">MONTH(A288)</f>
        <v>1</v>
      </c>
      <c r="N288" s="17" t="n">
        <f aca="false">SUMIFS(J$3:J288,$B$3:$B288,B288)</f>
        <v>20</v>
      </c>
    </row>
    <row r="289" customFormat="false" ht="15" hidden="false" customHeight="true" outlineLevel="0" collapsed="false">
      <c r="A289" s="8" t="s">
        <v>53</v>
      </c>
      <c r="B289" s="8" t="s">
        <v>108</v>
      </c>
      <c r="C289" s="10" t="n">
        <v>7</v>
      </c>
      <c r="D289" s="11" t="n">
        <v>0</v>
      </c>
      <c r="E289" s="11" t="n">
        <v>0</v>
      </c>
      <c r="F289" s="12" t="n">
        <v>6</v>
      </c>
      <c r="G289" s="12" t="n">
        <v>0</v>
      </c>
      <c r="H289" s="12" t="n">
        <v>0</v>
      </c>
      <c r="I289" s="12" t="n">
        <v>9</v>
      </c>
      <c r="J289" s="13" t="n">
        <f aca="false">D289+E289</f>
        <v>0</v>
      </c>
      <c r="K289" s="13" t="n">
        <f aca="false">H289+I289</f>
        <v>9</v>
      </c>
      <c r="L289" s="13" t="n">
        <f aca="false">MOD(WEEKDAY(A289,2)-1,7)</f>
        <v>1</v>
      </c>
      <c r="M289" s="13" t="n">
        <f aca="false">MONTH(A289)</f>
        <v>1</v>
      </c>
      <c r="N289" s="13" t="n">
        <f aca="false">SUMIFS(J$3:J289,$B$3:$B289,B289)</f>
        <v>20</v>
      </c>
    </row>
    <row r="290" customFormat="false" ht="15" hidden="false" customHeight="true" outlineLevel="0" collapsed="false">
      <c r="A290" s="6" t="s">
        <v>54</v>
      </c>
      <c r="B290" s="6" t="s">
        <v>108</v>
      </c>
      <c r="C290" s="14" t="n">
        <v>7</v>
      </c>
      <c r="D290" s="15" t="n">
        <v>0</v>
      </c>
      <c r="E290" s="15" t="n">
        <v>0</v>
      </c>
      <c r="F290" s="16" t="n">
        <v>18</v>
      </c>
      <c r="G290" s="16" t="n">
        <v>2</v>
      </c>
      <c r="H290" s="16" t="n">
        <v>0</v>
      </c>
      <c r="I290" s="16" t="n">
        <v>9</v>
      </c>
      <c r="J290" s="17" t="n">
        <f aca="false">D290+E290</f>
        <v>0</v>
      </c>
      <c r="K290" s="17" t="n">
        <f aca="false">H290+I290</f>
        <v>9</v>
      </c>
      <c r="L290" s="17" t="n">
        <f aca="false">MOD(WEEKDAY(A290,2)-1,7)</f>
        <v>2</v>
      </c>
      <c r="M290" s="17" t="n">
        <f aca="false">MONTH(A290)</f>
        <v>1</v>
      </c>
      <c r="N290" s="17" t="n">
        <f aca="false">SUMIFS(J$3:J290,$B$3:$B290,B290)</f>
        <v>20</v>
      </c>
    </row>
    <row r="291" customFormat="false" ht="15" hidden="false" customHeight="true" outlineLevel="0" collapsed="false">
      <c r="A291" s="8" t="s">
        <v>55</v>
      </c>
      <c r="B291" s="8" t="s">
        <v>108</v>
      </c>
      <c r="C291" s="10" t="n">
        <v>7</v>
      </c>
      <c r="D291" s="11" t="n">
        <v>0</v>
      </c>
      <c r="E291" s="11" t="n">
        <v>0</v>
      </c>
      <c r="F291" s="12" t="n">
        <v>30</v>
      </c>
      <c r="G291" s="12" t="n">
        <v>0</v>
      </c>
      <c r="H291" s="12" t="n">
        <v>0</v>
      </c>
      <c r="I291" s="12" t="n">
        <v>7</v>
      </c>
      <c r="J291" s="13" t="n">
        <f aca="false">D291+E291</f>
        <v>0</v>
      </c>
      <c r="K291" s="13" t="n">
        <f aca="false">H291+I291</f>
        <v>7</v>
      </c>
      <c r="L291" s="13" t="n">
        <f aca="false">MOD(WEEKDAY(A291,2)-1,7)</f>
        <v>3</v>
      </c>
      <c r="M291" s="13" t="n">
        <f aca="false">MONTH(A291)</f>
        <v>1</v>
      </c>
      <c r="N291" s="13" t="n">
        <f aca="false">SUMIFS(J$3:J291,$B$3:$B291,B291)</f>
        <v>20</v>
      </c>
    </row>
    <row r="292" customFormat="false" ht="15" hidden="false" customHeight="true" outlineLevel="0" collapsed="false">
      <c r="A292" s="6" t="s">
        <v>56</v>
      </c>
      <c r="B292" s="6" t="s">
        <v>108</v>
      </c>
      <c r="C292" s="14" t="n">
        <v>7</v>
      </c>
      <c r="D292" s="15" t="n">
        <v>0</v>
      </c>
      <c r="E292" s="15" t="n">
        <v>0</v>
      </c>
      <c r="F292" s="16" t="n">
        <v>28.2</v>
      </c>
      <c r="G292" s="16" t="n">
        <v>1</v>
      </c>
      <c r="H292" s="16" t="n">
        <v>0</v>
      </c>
      <c r="I292" s="16" t="n">
        <v>3</v>
      </c>
      <c r="J292" s="17" t="n">
        <f aca="false">D292+E292</f>
        <v>0</v>
      </c>
      <c r="K292" s="17" t="n">
        <f aca="false">H292+I292</f>
        <v>3</v>
      </c>
      <c r="L292" s="17" t="n">
        <f aca="false">MOD(WEEKDAY(A292,2)-1,7)</f>
        <v>4</v>
      </c>
      <c r="M292" s="17" t="n">
        <f aca="false">MONTH(A292)</f>
        <v>1</v>
      </c>
      <c r="N292" s="17" t="n">
        <f aca="false">SUMIFS(J$3:J292,$B$3:$B292,B292)</f>
        <v>20</v>
      </c>
    </row>
    <row r="293" customFormat="false" ht="15" hidden="false" customHeight="true" outlineLevel="0" collapsed="false">
      <c r="A293" s="8" t="s">
        <v>58</v>
      </c>
      <c r="B293" s="8" t="s">
        <v>108</v>
      </c>
      <c r="C293" s="10" t="n">
        <v>7</v>
      </c>
      <c r="D293" s="11" t="n">
        <v>0</v>
      </c>
      <c r="E293" s="11" t="n">
        <v>0</v>
      </c>
      <c r="F293" s="12" t="n">
        <v>18</v>
      </c>
      <c r="G293" s="12" t="n">
        <v>2</v>
      </c>
      <c r="H293" s="12" t="n">
        <v>3</v>
      </c>
      <c r="I293" s="12" t="n">
        <v>4</v>
      </c>
      <c r="J293" s="13" t="n">
        <f aca="false">D293+E293</f>
        <v>0</v>
      </c>
      <c r="K293" s="13" t="n">
        <f aca="false">H293+I293</f>
        <v>7</v>
      </c>
      <c r="L293" s="13" t="n">
        <f aca="false">MOD(WEEKDAY(A293,2)-1,7)</f>
        <v>1</v>
      </c>
      <c r="M293" s="13" t="n">
        <f aca="false">MONTH(A293)</f>
        <v>1</v>
      </c>
      <c r="N293" s="13" t="n">
        <f aca="false">SUMIFS(J$3:J293,$B$3:$B293,B293)</f>
        <v>20</v>
      </c>
    </row>
    <row r="294" customFormat="false" ht="15" hidden="false" customHeight="true" outlineLevel="0" collapsed="false">
      <c r="A294" s="6" t="s">
        <v>59</v>
      </c>
      <c r="B294" s="6" t="s">
        <v>108</v>
      </c>
      <c r="C294" s="14" t="n">
        <v>7</v>
      </c>
      <c r="D294" s="15" t="n">
        <v>0</v>
      </c>
      <c r="E294" s="15" t="n">
        <v>0</v>
      </c>
      <c r="F294" s="16" t="n">
        <v>30</v>
      </c>
      <c r="G294" s="16" t="n">
        <v>1</v>
      </c>
      <c r="H294" s="16" t="n">
        <v>4</v>
      </c>
      <c r="I294" s="16" t="n">
        <v>0</v>
      </c>
      <c r="J294" s="17" t="n">
        <f aca="false">D294+E294</f>
        <v>0</v>
      </c>
      <c r="K294" s="17" t="n">
        <f aca="false">H294+I294</f>
        <v>4</v>
      </c>
      <c r="L294" s="17" t="n">
        <f aca="false">MOD(WEEKDAY(A294,2)-1,7)</f>
        <v>2</v>
      </c>
      <c r="M294" s="17" t="n">
        <f aca="false">MONTH(A294)</f>
        <v>1</v>
      </c>
      <c r="N294" s="17" t="n">
        <f aca="false">SUMIFS(J$3:J294,$B$3:$B294,B294)</f>
        <v>20</v>
      </c>
    </row>
    <row r="295" customFormat="false" ht="15" hidden="false" customHeight="true" outlineLevel="0" collapsed="false">
      <c r="A295" s="8" t="s">
        <v>96</v>
      </c>
      <c r="B295" s="8" t="s">
        <v>108</v>
      </c>
      <c r="C295" s="10" t="n">
        <v>7</v>
      </c>
      <c r="D295" s="11" t="n">
        <v>0</v>
      </c>
      <c r="E295" s="11" t="n">
        <v>0</v>
      </c>
      <c r="F295" s="12" t="n">
        <v>6</v>
      </c>
      <c r="G295" s="12" t="n">
        <v>3</v>
      </c>
      <c r="H295" s="12" t="n">
        <v>1</v>
      </c>
      <c r="I295" s="12" t="n">
        <v>8</v>
      </c>
      <c r="J295" s="13" t="n">
        <f aca="false">D295+E295</f>
        <v>0</v>
      </c>
      <c r="K295" s="13" t="n">
        <f aca="false">H295+I295</f>
        <v>9</v>
      </c>
      <c r="L295" s="13" t="n">
        <f aca="false">MOD(WEEKDAY(A295,2)-1,7)</f>
        <v>3</v>
      </c>
      <c r="M295" s="13" t="n">
        <f aca="false">MONTH(A295)</f>
        <v>1</v>
      </c>
      <c r="N295" s="13" t="n">
        <f aca="false">SUMIFS(J$3:J295,$B$3:$B295,B295)</f>
        <v>20</v>
      </c>
    </row>
    <row r="296" customFormat="false" ht="15" hidden="false" customHeight="true" outlineLevel="0" collapsed="false">
      <c r="A296" s="6" t="s">
        <v>97</v>
      </c>
      <c r="B296" s="6" t="s">
        <v>108</v>
      </c>
      <c r="C296" s="14" t="n">
        <v>7</v>
      </c>
      <c r="D296" s="15" t="n">
        <v>0</v>
      </c>
      <c r="E296" s="15" t="n">
        <v>0</v>
      </c>
      <c r="F296" s="16" t="n">
        <v>12</v>
      </c>
      <c r="G296" s="16" t="n">
        <v>0</v>
      </c>
      <c r="H296" s="16" t="n">
        <v>2</v>
      </c>
      <c r="I296" s="16" t="n">
        <v>0</v>
      </c>
      <c r="J296" s="17" t="n">
        <f aca="false">D296+E296</f>
        <v>0</v>
      </c>
      <c r="K296" s="17" t="n">
        <f aca="false">H296+I296</f>
        <v>2</v>
      </c>
      <c r="L296" s="17" t="n">
        <f aca="false">MOD(WEEKDAY(A296,2)-1,7)</f>
        <v>4</v>
      </c>
      <c r="M296" s="17" t="n">
        <f aca="false">MONTH(A296)</f>
        <v>1</v>
      </c>
      <c r="N296" s="17" t="n">
        <f aca="false">SUMIFS(J$3:J296,$B$3:$B296,B296)</f>
        <v>20</v>
      </c>
    </row>
    <row r="297" customFormat="false" ht="15" hidden="false" customHeight="true" outlineLevel="0" collapsed="false">
      <c r="A297" s="8" t="s">
        <v>60</v>
      </c>
      <c r="B297" s="8" t="s">
        <v>108</v>
      </c>
      <c r="C297" s="10" t="n">
        <v>7</v>
      </c>
      <c r="D297" s="11" t="n">
        <v>0</v>
      </c>
      <c r="E297" s="11" t="n">
        <v>0</v>
      </c>
      <c r="F297" s="12" t="n">
        <v>6</v>
      </c>
      <c r="G297" s="12" t="n">
        <v>0</v>
      </c>
      <c r="H297" s="12" t="n">
        <v>0</v>
      </c>
      <c r="I297" s="12" t="n">
        <v>1</v>
      </c>
      <c r="J297" s="13" t="n">
        <f aca="false">D297+E297</f>
        <v>0</v>
      </c>
      <c r="K297" s="13" t="n">
        <f aca="false">H297+I297</f>
        <v>1</v>
      </c>
      <c r="L297" s="13" t="n">
        <f aca="false">MOD(WEEKDAY(A297,2)-1,7)</f>
        <v>5</v>
      </c>
      <c r="M297" s="13" t="n">
        <f aca="false">MONTH(A297)</f>
        <v>1</v>
      </c>
      <c r="N297" s="13" t="n">
        <f aca="false">SUMIFS(J$3:J297,$B$3:$B297,B297)</f>
        <v>20</v>
      </c>
    </row>
    <row r="298" customFormat="false" ht="15" hidden="false" customHeight="true" outlineLevel="0" collapsed="false">
      <c r="A298" s="6" t="s">
        <v>61</v>
      </c>
      <c r="B298" s="6" t="s">
        <v>108</v>
      </c>
      <c r="C298" s="14" t="n">
        <v>7</v>
      </c>
      <c r="D298" s="15" t="n">
        <v>0</v>
      </c>
      <c r="E298" s="15" t="n">
        <v>0</v>
      </c>
      <c r="F298" s="16" t="n">
        <v>12</v>
      </c>
      <c r="G298" s="16" t="n">
        <v>1</v>
      </c>
      <c r="H298" s="16" t="n">
        <v>0</v>
      </c>
      <c r="I298" s="16" t="n">
        <v>5</v>
      </c>
      <c r="J298" s="17" t="n">
        <f aca="false">D298+E298</f>
        <v>0</v>
      </c>
      <c r="K298" s="17" t="n">
        <f aca="false">H298+I298</f>
        <v>5</v>
      </c>
      <c r="L298" s="17" t="n">
        <f aca="false">MOD(WEEKDAY(A298,2)-1,7)</f>
        <v>0</v>
      </c>
      <c r="M298" s="17" t="n">
        <f aca="false">MONTH(A298)</f>
        <v>2</v>
      </c>
      <c r="N298" s="17" t="n">
        <f aca="false">SUMIFS(J$3:J298,$B$3:$B298,B298)</f>
        <v>20</v>
      </c>
    </row>
    <row r="299" customFormat="false" ht="15" hidden="false" customHeight="true" outlineLevel="0" collapsed="false">
      <c r="A299" s="8" t="s">
        <v>62</v>
      </c>
      <c r="B299" s="8" t="s">
        <v>108</v>
      </c>
      <c r="C299" s="10" t="n">
        <v>7</v>
      </c>
      <c r="D299" s="11" t="n">
        <v>0</v>
      </c>
      <c r="E299" s="11" t="n">
        <v>0</v>
      </c>
      <c r="F299" s="12" t="n">
        <v>8</v>
      </c>
      <c r="G299" s="12" t="n">
        <v>0</v>
      </c>
      <c r="H299" s="12" t="n">
        <v>0</v>
      </c>
      <c r="I299" s="12" t="n">
        <v>5</v>
      </c>
      <c r="J299" s="13" t="n">
        <f aca="false">D299+E299</f>
        <v>0</v>
      </c>
      <c r="K299" s="13" t="n">
        <f aca="false">H299+I299</f>
        <v>5</v>
      </c>
      <c r="L299" s="13" t="n">
        <f aca="false">MOD(WEEKDAY(A299,2)-1,7)</f>
        <v>1</v>
      </c>
      <c r="M299" s="13" t="n">
        <f aca="false">MONTH(A299)</f>
        <v>2</v>
      </c>
      <c r="N299" s="13" t="n">
        <f aca="false">SUMIFS(J$3:J299,$B$3:$B299,B299)</f>
        <v>20</v>
      </c>
    </row>
    <row r="300" customFormat="false" ht="15" hidden="false" customHeight="true" outlineLevel="0" collapsed="false">
      <c r="A300" s="6" t="s">
        <v>64</v>
      </c>
      <c r="B300" s="6" t="s">
        <v>108</v>
      </c>
      <c r="C300" s="14" t="n">
        <v>7</v>
      </c>
      <c r="D300" s="15" t="n">
        <v>0</v>
      </c>
      <c r="E300" s="15" t="n">
        <v>54</v>
      </c>
      <c r="F300" s="16" t="n">
        <v>12</v>
      </c>
      <c r="G300" s="16" t="n">
        <v>0</v>
      </c>
      <c r="H300" s="16" t="n">
        <v>1</v>
      </c>
      <c r="I300" s="16" t="n">
        <v>3</v>
      </c>
      <c r="J300" s="17" t="n">
        <f aca="false">D300+E300</f>
        <v>54</v>
      </c>
      <c r="K300" s="17" t="n">
        <f aca="false">H300+I300</f>
        <v>4</v>
      </c>
      <c r="L300" s="17" t="n">
        <f aca="false">MOD(WEEKDAY(A300,2)-1,7)</f>
        <v>3</v>
      </c>
      <c r="M300" s="17" t="n">
        <f aca="false">MONTH(A300)</f>
        <v>2</v>
      </c>
      <c r="N300" s="17" t="n">
        <f aca="false">SUMIFS(J$3:J300,$B$3:$B300,B300)</f>
        <v>74</v>
      </c>
    </row>
    <row r="301" customFormat="false" ht="15" hidden="false" customHeight="true" outlineLevel="0" collapsed="false">
      <c r="A301" s="8" t="s">
        <v>98</v>
      </c>
      <c r="B301" s="8" t="s">
        <v>108</v>
      </c>
      <c r="C301" s="10" t="n">
        <v>7</v>
      </c>
      <c r="D301" s="11" t="n">
        <v>3</v>
      </c>
      <c r="E301" s="11" t="n">
        <v>27</v>
      </c>
      <c r="F301" s="12" t="n">
        <v>12</v>
      </c>
      <c r="G301" s="12" t="n">
        <v>0</v>
      </c>
      <c r="H301" s="12" t="n">
        <v>0</v>
      </c>
      <c r="I301" s="12" t="n">
        <v>0</v>
      </c>
      <c r="J301" s="13" t="n">
        <f aca="false">D301+E301</f>
        <v>30</v>
      </c>
      <c r="K301" s="13" t="n">
        <f aca="false">H301+I301</f>
        <v>0</v>
      </c>
      <c r="L301" s="13" t="n">
        <f aca="false">MOD(WEEKDAY(A301,2)-1,7)</f>
        <v>4</v>
      </c>
      <c r="M301" s="13" t="n">
        <f aca="false">MONTH(A301)</f>
        <v>2</v>
      </c>
      <c r="N301" s="13" t="n">
        <f aca="false">SUMIFS(J$3:J301,$B$3:$B301,B301)</f>
        <v>104</v>
      </c>
    </row>
    <row r="302" customFormat="false" ht="15" hidden="false" customHeight="true" outlineLevel="0" collapsed="false">
      <c r="A302" s="6" t="s">
        <v>65</v>
      </c>
      <c r="B302" s="6" t="s">
        <v>108</v>
      </c>
      <c r="C302" s="14" t="n">
        <v>7</v>
      </c>
      <c r="D302" s="15" t="n">
        <v>4</v>
      </c>
      <c r="E302" s="15" t="n">
        <v>6</v>
      </c>
      <c r="F302" s="16" t="n">
        <v>0</v>
      </c>
      <c r="G302" s="16" t="n">
        <v>0</v>
      </c>
      <c r="H302" s="16" t="n">
        <v>0</v>
      </c>
      <c r="I302" s="16" t="n">
        <v>0</v>
      </c>
      <c r="J302" s="17" t="n">
        <f aca="false">D302+E302</f>
        <v>10</v>
      </c>
      <c r="K302" s="17" t="n">
        <f aca="false">H302+I302</f>
        <v>0</v>
      </c>
      <c r="L302" s="17" t="n">
        <f aca="false">MOD(WEEKDAY(A302,2)-1,7)</f>
        <v>5</v>
      </c>
      <c r="M302" s="17" t="n">
        <f aca="false">MONTH(A302)</f>
        <v>2</v>
      </c>
      <c r="N302" s="17" t="n">
        <f aca="false">SUMIFS(J$3:J302,$B$3:$B302,B302)</f>
        <v>114</v>
      </c>
    </row>
    <row r="303" customFormat="false" ht="15" hidden="false" customHeight="true" outlineLevel="0" collapsed="false">
      <c r="A303" s="8" t="s">
        <v>99</v>
      </c>
      <c r="B303" s="8" t="s">
        <v>108</v>
      </c>
      <c r="C303" s="10" t="n">
        <v>7</v>
      </c>
      <c r="D303" s="11" t="n">
        <v>0</v>
      </c>
      <c r="E303" s="11" t="n">
        <v>58</v>
      </c>
      <c r="F303" s="12" t="n">
        <v>0</v>
      </c>
      <c r="G303" s="12" t="n">
        <v>0</v>
      </c>
      <c r="H303" s="12" t="n">
        <v>0</v>
      </c>
      <c r="I303" s="12" t="n">
        <v>0</v>
      </c>
      <c r="J303" s="13" t="n">
        <f aca="false">D303+E303</f>
        <v>58</v>
      </c>
      <c r="K303" s="13" t="n">
        <f aca="false">H303+I303</f>
        <v>0</v>
      </c>
      <c r="L303" s="13" t="n">
        <f aca="false">MOD(WEEKDAY(A303,2)-1,7)</f>
        <v>0</v>
      </c>
      <c r="M303" s="13" t="n">
        <f aca="false">MONTH(A303)</f>
        <v>2</v>
      </c>
      <c r="N303" s="13" t="n">
        <f aca="false">SUMIFS(J$3:J303,$B$3:$B303,B303)</f>
        <v>172</v>
      </c>
    </row>
    <row r="304" customFormat="false" ht="15" hidden="false" customHeight="true" outlineLevel="0" collapsed="false">
      <c r="A304" s="6" t="s">
        <v>66</v>
      </c>
      <c r="B304" s="6" t="s">
        <v>108</v>
      </c>
      <c r="C304" s="14" t="n">
        <v>7</v>
      </c>
      <c r="D304" s="15" t="n">
        <v>0</v>
      </c>
      <c r="E304" s="15" t="n">
        <v>0</v>
      </c>
      <c r="F304" s="16" t="n">
        <v>109</v>
      </c>
      <c r="G304" s="16" t="n">
        <v>0</v>
      </c>
      <c r="H304" s="16" t="n">
        <v>0</v>
      </c>
      <c r="I304" s="16" t="n">
        <v>3</v>
      </c>
      <c r="J304" s="17" t="n">
        <f aca="false">D304+E304</f>
        <v>0</v>
      </c>
      <c r="K304" s="17" t="n">
        <f aca="false">H304+I304</f>
        <v>3</v>
      </c>
      <c r="L304" s="17" t="n">
        <f aca="false">MOD(WEEKDAY(A304,2)-1,7)</f>
        <v>1</v>
      </c>
      <c r="M304" s="17" t="n">
        <f aca="false">MONTH(A304)</f>
        <v>2</v>
      </c>
      <c r="N304" s="17" t="n">
        <f aca="false">SUMIFS(J$3:J304,$B$3:$B304,B304)</f>
        <v>172</v>
      </c>
    </row>
    <row r="305" customFormat="false" ht="15" hidden="false" customHeight="true" outlineLevel="0" collapsed="false">
      <c r="A305" s="8" t="s">
        <v>68</v>
      </c>
      <c r="B305" s="8" t="s">
        <v>108</v>
      </c>
      <c r="C305" s="10" t="n">
        <v>7</v>
      </c>
      <c r="D305" s="11" t="n">
        <v>3</v>
      </c>
      <c r="E305" s="11" t="n">
        <v>44</v>
      </c>
      <c r="F305" s="12" t="n">
        <v>10</v>
      </c>
      <c r="G305" s="12" t="n">
        <v>0</v>
      </c>
      <c r="H305" s="12" t="n">
        <v>0</v>
      </c>
      <c r="I305" s="12" t="n">
        <v>0</v>
      </c>
      <c r="J305" s="13" t="n">
        <f aca="false">D305+E305</f>
        <v>47</v>
      </c>
      <c r="K305" s="13" t="n">
        <f aca="false">H305+I305</f>
        <v>0</v>
      </c>
      <c r="L305" s="13" t="n">
        <f aca="false">MOD(WEEKDAY(A305,2)-1,7)</f>
        <v>3</v>
      </c>
      <c r="M305" s="13" t="n">
        <f aca="false">MONTH(A305)</f>
        <v>2</v>
      </c>
      <c r="N305" s="13" t="n">
        <f aca="false">SUMIFS(J$3:J305,$B$3:$B305,B305)</f>
        <v>219</v>
      </c>
    </row>
    <row r="306" customFormat="false" ht="15" hidden="false" customHeight="true" outlineLevel="0" collapsed="false">
      <c r="A306" s="6" t="s">
        <v>69</v>
      </c>
      <c r="B306" s="6" t="s">
        <v>108</v>
      </c>
      <c r="C306" s="14" t="n">
        <v>7</v>
      </c>
      <c r="D306" s="15" t="n">
        <v>0</v>
      </c>
      <c r="E306" s="15" t="n">
        <v>30</v>
      </c>
      <c r="F306" s="16" t="n">
        <v>12</v>
      </c>
      <c r="G306" s="16" t="n">
        <v>0</v>
      </c>
      <c r="H306" s="16" t="n">
        <v>0</v>
      </c>
      <c r="I306" s="16" t="n">
        <v>0</v>
      </c>
      <c r="J306" s="17" t="n">
        <f aca="false">D306+E306</f>
        <v>30</v>
      </c>
      <c r="K306" s="17" t="n">
        <f aca="false">H306+I306</f>
        <v>0</v>
      </c>
      <c r="L306" s="17" t="n">
        <f aca="false">MOD(WEEKDAY(A306,2)-1,7)</f>
        <v>4</v>
      </c>
      <c r="M306" s="17" t="n">
        <f aca="false">MONTH(A306)</f>
        <v>2</v>
      </c>
      <c r="N306" s="17" t="n">
        <f aca="false">SUMIFS(J$3:J306,$B$3:$B306,B306)</f>
        <v>249</v>
      </c>
    </row>
    <row r="307" customFormat="false" ht="15" hidden="false" customHeight="true" outlineLevel="0" collapsed="false">
      <c r="A307" s="8" t="s">
        <v>70</v>
      </c>
      <c r="B307" s="8" t="s">
        <v>108</v>
      </c>
      <c r="C307" s="10" t="n">
        <v>7</v>
      </c>
      <c r="D307" s="11" t="n">
        <v>4</v>
      </c>
      <c r="E307" s="11" t="n">
        <v>44</v>
      </c>
      <c r="F307" s="12" t="n">
        <v>12</v>
      </c>
      <c r="G307" s="12" t="n">
        <v>0</v>
      </c>
      <c r="H307" s="12" t="n">
        <v>0</v>
      </c>
      <c r="I307" s="12" t="n">
        <v>0</v>
      </c>
      <c r="J307" s="13" t="n">
        <f aca="false">D307+E307</f>
        <v>48</v>
      </c>
      <c r="K307" s="13" t="n">
        <f aca="false">H307+I307</f>
        <v>0</v>
      </c>
      <c r="L307" s="13" t="n">
        <f aca="false">MOD(WEEKDAY(A307,2)-1,7)</f>
        <v>0</v>
      </c>
      <c r="M307" s="13" t="n">
        <f aca="false">MONTH(A307)</f>
        <v>2</v>
      </c>
      <c r="N307" s="13" t="n">
        <f aca="false">SUMIFS(J$3:J307,$B$3:$B307,B307)</f>
        <v>297</v>
      </c>
    </row>
    <row r="308" customFormat="false" ht="15" hidden="false" customHeight="true" outlineLevel="0" collapsed="false">
      <c r="A308" s="6" t="s">
        <v>71</v>
      </c>
      <c r="B308" s="6" t="s">
        <v>108</v>
      </c>
      <c r="C308" s="14" t="n">
        <v>7</v>
      </c>
      <c r="D308" s="15" t="n">
        <v>0</v>
      </c>
      <c r="E308" s="15" t="n">
        <v>0</v>
      </c>
      <c r="F308" s="16" t="n">
        <v>4</v>
      </c>
      <c r="G308" s="16" t="n">
        <v>0</v>
      </c>
      <c r="H308" s="16" t="n">
        <v>0</v>
      </c>
      <c r="I308" s="16" t="n">
        <v>2</v>
      </c>
      <c r="J308" s="17" t="n">
        <f aca="false">D308+E308</f>
        <v>0</v>
      </c>
      <c r="K308" s="17" t="n">
        <f aca="false">H308+I308</f>
        <v>2</v>
      </c>
      <c r="L308" s="17" t="n">
        <f aca="false">MOD(WEEKDAY(A308,2)-1,7)</f>
        <v>1</v>
      </c>
      <c r="M308" s="17" t="n">
        <f aca="false">MONTH(A308)</f>
        <v>2</v>
      </c>
      <c r="N308" s="17" t="n">
        <f aca="false">SUMIFS(J$3:J308,$B$3:$B308,B308)</f>
        <v>297</v>
      </c>
    </row>
    <row r="309" customFormat="false" ht="15" hidden="false" customHeight="true" outlineLevel="0" collapsed="false">
      <c r="A309" s="8" t="s">
        <v>73</v>
      </c>
      <c r="B309" s="8" t="s">
        <v>108</v>
      </c>
      <c r="C309" s="10" t="n">
        <v>7</v>
      </c>
      <c r="D309" s="11" t="n">
        <v>0</v>
      </c>
      <c r="E309" s="11" t="n">
        <v>0</v>
      </c>
      <c r="F309" s="12" t="n">
        <v>22.3</v>
      </c>
      <c r="G309" s="12" t="n">
        <v>1</v>
      </c>
      <c r="H309" s="12" t="n">
        <v>0</v>
      </c>
      <c r="I309" s="12" t="n">
        <v>1</v>
      </c>
      <c r="J309" s="13" t="n">
        <f aca="false">D309+E309</f>
        <v>0</v>
      </c>
      <c r="K309" s="13" t="n">
        <f aca="false">H309+I309</f>
        <v>1</v>
      </c>
      <c r="L309" s="13" t="n">
        <f aca="false">MOD(WEEKDAY(A309,2)-1,7)</f>
        <v>3</v>
      </c>
      <c r="M309" s="13" t="n">
        <f aca="false">MONTH(A309)</f>
        <v>2</v>
      </c>
      <c r="N309" s="13" t="n">
        <f aca="false">SUMIFS(J$3:J309,$B$3:$B309,B309)</f>
        <v>297</v>
      </c>
    </row>
    <row r="310" customFormat="false" ht="15" hidden="false" customHeight="true" outlineLevel="0" collapsed="false">
      <c r="A310" s="6" t="s">
        <v>100</v>
      </c>
      <c r="B310" s="6" t="s">
        <v>108</v>
      </c>
      <c r="C310" s="14" t="n">
        <v>7</v>
      </c>
      <c r="D310" s="15" t="n">
        <v>2</v>
      </c>
      <c r="E310" s="15" t="n">
        <v>0</v>
      </c>
      <c r="F310" s="16" t="n">
        <v>30</v>
      </c>
      <c r="G310" s="16" t="n">
        <v>2</v>
      </c>
      <c r="H310" s="16" t="n">
        <v>0</v>
      </c>
      <c r="I310" s="16" t="n">
        <v>6</v>
      </c>
      <c r="J310" s="17" t="n">
        <f aca="false">D310+E310</f>
        <v>2</v>
      </c>
      <c r="K310" s="17" t="n">
        <f aca="false">H310+I310</f>
        <v>6</v>
      </c>
      <c r="L310" s="17" t="n">
        <f aca="false">MOD(WEEKDAY(A310,2)-1,7)</f>
        <v>4</v>
      </c>
      <c r="M310" s="17" t="n">
        <f aca="false">MONTH(A310)</f>
        <v>2</v>
      </c>
      <c r="N310" s="17" t="n">
        <f aca="false">SUMIFS(J$3:J310,$B$3:$B310,B310)</f>
        <v>299</v>
      </c>
    </row>
    <row r="311" customFormat="false" ht="15" hidden="false" customHeight="true" outlineLevel="0" collapsed="false">
      <c r="A311" s="8" t="s">
        <v>75</v>
      </c>
      <c r="B311" s="8" t="s">
        <v>108</v>
      </c>
      <c r="C311" s="10" t="n">
        <v>7</v>
      </c>
      <c r="D311" s="11" t="n">
        <v>2</v>
      </c>
      <c r="E311" s="11" t="n">
        <v>0</v>
      </c>
      <c r="F311" s="12" t="n">
        <v>18</v>
      </c>
      <c r="G311" s="12" t="n">
        <v>1</v>
      </c>
      <c r="H311" s="12" t="n">
        <v>0</v>
      </c>
      <c r="I311" s="12" t="n">
        <v>0</v>
      </c>
      <c r="J311" s="13" t="n">
        <f aca="false">D311+E311</f>
        <v>2</v>
      </c>
      <c r="K311" s="13" t="n">
        <f aca="false">H311+I311</f>
        <v>0</v>
      </c>
      <c r="L311" s="13" t="n">
        <f aca="false">MOD(WEEKDAY(A311,2)-1,7)</f>
        <v>0</v>
      </c>
      <c r="M311" s="13" t="n">
        <f aca="false">MONTH(A311)</f>
        <v>2</v>
      </c>
      <c r="N311" s="13" t="n">
        <f aca="false">SUMIFS(J$3:J311,$B$3:$B311,B311)</f>
        <v>301</v>
      </c>
    </row>
    <row r="312" customFormat="false" ht="15" hidden="false" customHeight="true" outlineLevel="0" collapsed="false">
      <c r="A312" s="6" t="s">
        <v>81</v>
      </c>
      <c r="B312" s="6" t="s">
        <v>108</v>
      </c>
      <c r="C312" s="14" t="n">
        <v>7</v>
      </c>
      <c r="D312" s="15" t="n">
        <v>4</v>
      </c>
      <c r="E312" s="15" t="n">
        <v>0</v>
      </c>
      <c r="F312" s="16" t="n">
        <v>12</v>
      </c>
      <c r="G312" s="16" t="n">
        <v>0</v>
      </c>
      <c r="H312" s="16" t="n">
        <v>0</v>
      </c>
      <c r="I312" s="16" t="n">
        <v>0</v>
      </c>
      <c r="J312" s="17" t="n">
        <f aca="false">D312+E312</f>
        <v>4</v>
      </c>
      <c r="K312" s="17" t="n">
        <f aca="false">H312+I312</f>
        <v>0</v>
      </c>
      <c r="L312" s="17" t="n">
        <f aca="false">MOD(WEEKDAY(A312,2)-1,7)</f>
        <v>1</v>
      </c>
      <c r="M312" s="17" t="n">
        <f aca="false">MONTH(A312)</f>
        <v>3</v>
      </c>
      <c r="N312" s="17" t="n">
        <f aca="false">SUMIFS(J$3:J312,$B$3:$B312,B312)</f>
        <v>305</v>
      </c>
    </row>
    <row r="313" customFormat="false" ht="15" hidden="false" customHeight="true" outlineLevel="0" collapsed="false">
      <c r="A313" s="8" t="s">
        <v>82</v>
      </c>
      <c r="B313" s="8" t="s">
        <v>108</v>
      </c>
      <c r="C313" s="10" t="n">
        <v>7</v>
      </c>
      <c r="D313" s="11" t="n">
        <v>2</v>
      </c>
      <c r="E313" s="11" t="n">
        <v>0</v>
      </c>
      <c r="F313" s="12" t="n">
        <v>6</v>
      </c>
      <c r="G313" s="12" t="n">
        <v>0</v>
      </c>
      <c r="H313" s="12" t="n">
        <v>0</v>
      </c>
      <c r="I313" s="12" t="n">
        <v>0</v>
      </c>
      <c r="J313" s="13" t="n">
        <f aca="false">D313+E313</f>
        <v>2</v>
      </c>
      <c r="K313" s="13" t="n">
        <f aca="false">H313+I313</f>
        <v>0</v>
      </c>
      <c r="L313" s="13" t="n">
        <f aca="false">MOD(WEEKDAY(A313,2)-1,7)</f>
        <v>2</v>
      </c>
      <c r="M313" s="13" t="n">
        <f aca="false">MONTH(A313)</f>
        <v>3</v>
      </c>
      <c r="N313" s="13" t="n">
        <f aca="false">SUMIFS(J$3:J313,$B$3:$B313,B313)</f>
        <v>307</v>
      </c>
    </row>
    <row r="314" customFormat="false" ht="15" hidden="false" customHeight="true" outlineLevel="0" collapsed="false">
      <c r="A314" s="6" t="s">
        <v>83</v>
      </c>
      <c r="B314" s="6" t="s">
        <v>108</v>
      </c>
      <c r="C314" s="14" t="n">
        <v>7</v>
      </c>
      <c r="D314" s="15" t="n">
        <v>2</v>
      </c>
      <c r="E314" s="15" t="n">
        <v>0</v>
      </c>
      <c r="F314" s="16" t="n">
        <v>6</v>
      </c>
      <c r="G314" s="16" t="n">
        <v>0</v>
      </c>
      <c r="H314" s="16" t="n">
        <v>0</v>
      </c>
      <c r="I314" s="16" t="n">
        <v>0</v>
      </c>
      <c r="J314" s="17" t="n">
        <f aca="false">D314+E314</f>
        <v>2</v>
      </c>
      <c r="K314" s="17" t="n">
        <f aca="false">H314+I314</f>
        <v>0</v>
      </c>
      <c r="L314" s="17" t="n">
        <f aca="false">MOD(WEEKDAY(A314,2)-1,7)</f>
        <v>3</v>
      </c>
      <c r="M314" s="17" t="n">
        <f aca="false">MONTH(A314)</f>
        <v>3</v>
      </c>
      <c r="N314" s="17" t="n">
        <f aca="false">SUMIFS(J$3:J314,$B$3:$B314,B314)</f>
        <v>309</v>
      </c>
    </row>
    <row r="315" customFormat="false" ht="15" hidden="false" customHeight="true" outlineLevel="0" collapsed="false">
      <c r="A315" s="8" t="s">
        <v>84</v>
      </c>
      <c r="B315" s="8" t="s">
        <v>108</v>
      </c>
      <c r="C315" s="10" t="n">
        <v>7</v>
      </c>
      <c r="D315" s="11" t="n">
        <v>2</v>
      </c>
      <c r="E315" s="11" t="n">
        <v>0</v>
      </c>
      <c r="F315" s="12" t="n">
        <v>6</v>
      </c>
      <c r="G315" s="12" t="n">
        <v>1</v>
      </c>
      <c r="H315" s="12" t="n">
        <v>0</v>
      </c>
      <c r="I315" s="12" t="n">
        <v>0</v>
      </c>
      <c r="J315" s="13" t="n">
        <f aca="false">D315+E315</f>
        <v>2</v>
      </c>
      <c r="K315" s="13" t="n">
        <f aca="false">H315+I315</f>
        <v>0</v>
      </c>
      <c r="L315" s="13" t="n">
        <f aca="false">MOD(WEEKDAY(A315,2)-1,7)</f>
        <v>4</v>
      </c>
      <c r="M315" s="13" t="n">
        <f aca="false">MONTH(A315)</f>
        <v>3</v>
      </c>
      <c r="N315" s="13" t="n">
        <f aca="false">SUMIFS(J$3:J315,$B$3:$B315,B315)</f>
        <v>311</v>
      </c>
    </row>
    <row r="316" customFormat="false" ht="15" hidden="false" customHeight="true" outlineLevel="0" collapsed="false">
      <c r="A316" s="6" t="s">
        <v>84</v>
      </c>
      <c r="B316" s="6" t="s">
        <v>108</v>
      </c>
      <c r="C316" s="14" t="n">
        <v>7</v>
      </c>
      <c r="D316" s="15" t="n">
        <v>0</v>
      </c>
      <c r="E316" s="15" t="n">
        <v>0</v>
      </c>
      <c r="F316" s="16" t="n">
        <v>0</v>
      </c>
      <c r="G316" s="16" t="n">
        <v>0</v>
      </c>
      <c r="H316" s="16" t="n">
        <v>0</v>
      </c>
      <c r="I316" s="16" t="n">
        <v>5</v>
      </c>
      <c r="J316" s="17" t="n">
        <f aca="false">D316+E316</f>
        <v>0</v>
      </c>
      <c r="K316" s="17" t="n">
        <f aca="false">H316+I316</f>
        <v>5</v>
      </c>
      <c r="L316" s="17" t="n">
        <f aca="false">MOD(WEEKDAY(A316,2)-1,7)</f>
        <v>4</v>
      </c>
      <c r="M316" s="17" t="n">
        <f aca="false">MONTH(A316)</f>
        <v>3</v>
      </c>
      <c r="N316" s="17" t="n">
        <f aca="false">SUMIFS(J$3:J316,$B$3:$B316,B316)</f>
        <v>311</v>
      </c>
    </row>
    <row r="317" customFormat="false" ht="15" hidden="false" customHeight="true" outlineLevel="0" collapsed="false">
      <c r="A317" s="8" t="s">
        <v>86</v>
      </c>
      <c r="B317" s="8" t="s">
        <v>108</v>
      </c>
      <c r="C317" s="10" t="n">
        <v>7</v>
      </c>
      <c r="D317" s="11" t="n">
        <v>0</v>
      </c>
      <c r="E317" s="11" t="n">
        <v>4</v>
      </c>
      <c r="F317" s="12" t="n">
        <v>0</v>
      </c>
      <c r="G317" s="12" t="n">
        <v>0</v>
      </c>
      <c r="H317" s="12" t="n">
        <v>0</v>
      </c>
      <c r="I317" s="12" t="n">
        <v>0</v>
      </c>
      <c r="J317" s="13" t="n">
        <f aca="false">D317+E317</f>
        <v>4</v>
      </c>
      <c r="K317" s="13" t="n">
        <f aca="false">H317+I317</f>
        <v>0</v>
      </c>
      <c r="L317" s="13" t="n">
        <f aca="false">MOD(WEEKDAY(A317,2)-1,7)</f>
        <v>2</v>
      </c>
      <c r="M317" s="13" t="n">
        <f aca="false">MONTH(A317)</f>
        <v>3</v>
      </c>
      <c r="N317" s="13" t="n">
        <f aca="false">SUMIFS(J$3:J317,$B$3:$B317,B317)</f>
        <v>315</v>
      </c>
    </row>
    <row r="318" customFormat="false" ht="15" hidden="false" customHeight="true" outlineLevel="0" collapsed="false">
      <c r="A318" s="6" t="s">
        <v>86</v>
      </c>
      <c r="B318" s="6" t="s">
        <v>108</v>
      </c>
      <c r="C318" s="14" t="n">
        <v>7</v>
      </c>
      <c r="D318" s="15" t="n">
        <v>4</v>
      </c>
      <c r="E318" s="15" t="n">
        <v>0</v>
      </c>
      <c r="F318" s="16" t="n">
        <v>6</v>
      </c>
      <c r="G318" s="16" t="n">
        <v>1</v>
      </c>
      <c r="H318" s="16" t="n">
        <v>0</v>
      </c>
      <c r="I318" s="16" t="n">
        <v>0</v>
      </c>
      <c r="J318" s="17" t="n">
        <f aca="false">D318+E318</f>
        <v>4</v>
      </c>
      <c r="K318" s="17" t="n">
        <f aca="false">H318+I318</f>
        <v>0</v>
      </c>
      <c r="L318" s="17" t="n">
        <f aca="false">MOD(WEEKDAY(A318,2)-1,7)</f>
        <v>2</v>
      </c>
      <c r="M318" s="17" t="n">
        <f aca="false">MONTH(A318)</f>
        <v>3</v>
      </c>
      <c r="N318" s="17" t="n">
        <f aca="false">SUMIFS(J$3:J318,$B$3:$B318,B318)</f>
        <v>319</v>
      </c>
    </row>
    <row r="319" customFormat="false" ht="15" hidden="false" customHeight="true" outlineLevel="0" collapsed="false">
      <c r="A319" s="8" t="s">
        <v>86</v>
      </c>
      <c r="B319" s="8" t="s">
        <v>108</v>
      </c>
      <c r="C319" s="10" t="n">
        <v>7</v>
      </c>
      <c r="D319" s="11" t="n">
        <v>0</v>
      </c>
      <c r="E319" s="11" t="n">
        <v>0</v>
      </c>
      <c r="F319" s="12" t="n">
        <v>0</v>
      </c>
      <c r="G319" s="12" t="n">
        <v>0</v>
      </c>
      <c r="H319" s="12" t="n">
        <v>0</v>
      </c>
      <c r="I319" s="12" t="n">
        <v>2</v>
      </c>
      <c r="J319" s="13" t="n">
        <f aca="false">D319+E319</f>
        <v>0</v>
      </c>
      <c r="K319" s="13" t="n">
        <f aca="false">H319+I319</f>
        <v>2</v>
      </c>
      <c r="L319" s="13" t="n">
        <f aca="false">MOD(WEEKDAY(A319,2)-1,7)</f>
        <v>2</v>
      </c>
      <c r="M319" s="13" t="n">
        <f aca="false">MONTH(A319)</f>
        <v>3</v>
      </c>
      <c r="N319" s="13" t="n">
        <f aca="false">SUMIFS(J$3:J319,$B$3:$B319,B319)</f>
        <v>319</v>
      </c>
    </row>
    <row r="320" customFormat="false" ht="15" hidden="false" customHeight="true" outlineLevel="0" collapsed="false">
      <c r="A320" s="6" t="s">
        <v>101</v>
      </c>
      <c r="B320" s="6" t="s">
        <v>108</v>
      </c>
      <c r="C320" s="14" t="n">
        <v>7</v>
      </c>
      <c r="D320" s="15" t="n">
        <v>0</v>
      </c>
      <c r="E320" s="15" t="n">
        <v>66</v>
      </c>
      <c r="F320" s="16" t="n">
        <v>0</v>
      </c>
      <c r="G320" s="16" t="n">
        <v>0</v>
      </c>
      <c r="H320" s="16" t="n">
        <v>0</v>
      </c>
      <c r="I320" s="16" t="n">
        <v>0</v>
      </c>
      <c r="J320" s="17" t="n">
        <f aca="false">D320+E320</f>
        <v>66</v>
      </c>
      <c r="K320" s="17" t="n">
        <f aca="false">H320+I320</f>
        <v>0</v>
      </c>
      <c r="L320" s="17" t="n">
        <f aca="false">MOD(WEEKDAY(A320,2)-1,7)</f>
        <v>4</v>
      </c>
      <c r="M320" s="17" t="n">
        <f aca="false">MONTH(A320)</f>
        <v>3</v>
      </c>
      <c r="N320" s="17" t="n">
        <f aca="false">SUMIFS(J$3:J320,$B$3:$B320,B320)</f>
        <v>385</v>
      </c>
    </row>
    <row r="321" customFormat="false" ht="15" hidden="false" customHeight="true" outlineLevel="0" collapsed="false">
      <c r="A321" s="8" t="s">
        <v>101</v>
      </c>
      <c r="B321" s="8" t="s">
        <v>108</v>
      </c>
      <c r="C321" s="10" t="n">
        <v>7</v>
      </c>
      <c r="D321" s="11" t="n">
        <v>0</v>
      </c>
      <c r="E321" s="11" t="n">
        <v>0</v>
      </c>
      <c r="F321" s="12" t="n">
        <v>0</v>
      </c>
      <c r="G321" s="12" t="n">
        <v>0</v>
      </c>
      <c r="H321" s="12" t="n">
        <v>0</v>
      </c>
      <c r="I321" s="12" t="n">
        <v>2</v>
      </c>
      <c r="J321" s="13" t="n">
        <f aca="false">D321+E321</f>
        <v>0</v>
      </c>
      <c r="K321" s="13" t="n">
        <f aca="false">H321+I321</f>
        <v>2</v>
      </c>
      <c r="L321" s="13" t="n">
        <f aca="false">MOD(WEEKDAY(A321,2)-1,7)</f>
        <v>4</v>
      </c>
      <c r="M321" s="13" t="n">
        <f aca="false">MONTH(A321)</f>
        <v>3</v>
      </c>
      <c r="N321" s="13" t="n">
        <f aca="false">SUMIFS(J$3:J321,$B$3:$B321,B321)</f>
        <v>385</v>
      </c>
    </row>
    <row r="322" customFormat="false" ht="15" hidden="false" customHeight="true" outlineLevel="0" collapsed="false">
      <c r="A322" s="6" t="s">
        <v>109</v>
      </c>
      <c r="B322" s="6" t="s">
        <v>108</v>
      </c>
      <c r="C322" s="14" t="n">
        <v>7</v>
      </c>
      <c r="D322" s="15" t="n">
        <v>0</v>
      </c>
      <c r="E322" s="15" t="n">
        <v>41</v>
      </c>
      <c r="F322" s="16" t="n">
        <v>0</v>
      </c>
      <c r="G322" s="16" t="n">
        <v>0</v>
      </c>
      <c r="H322" s="16" t="n">
        <v>0</v>
      </c>
      <c r="I322" s="16" t="n">
        <v>0</v>
      </c>
      <c r="J322" s="17" t="n">
        <f aca="false">D322+E322</f>
        <v>41</v>
      </c>
      <c r="K322" s="17" t="n">
        <f aca="false">H322+I322</f>
        <v>0</v>
      </c>
      <c r="L322" s="17" t="n">
        <f aca="false">MOD(WEEKDAY(A322,2)-1,7)</f>
        <v>5</v>
      </c>
      <c r="M322" s="17" t="n">
        <f aca="false">MONTH(A322)</f>
        <v>3</v>
      </c>
      <c r="N322" s="17" t="n">
        <f aca="false">SUMIFS(J$3:J322,$B$3:$B322,B322)</f>
        <v>426</v>
      </c>
    </row>
    <row r="323" customFormat="false" ht="15" hidden="false" customHeight="true" outlineLevel="0" collapsed="false">
      <c r="A323" s="8" t="s">
        <v>88</v>
      </c>
      <c r="B323" s="8" t="s">
        <v>108</v>
      </c>
      <c r="C323" s="10" t="n">
        <v>7</v>
      </c>
      <c r="D323" s="11" t="n">
        <v>0</v>
      </c>
      <c r="E323" s="11" t="n">
        <v>100</v>
      </c>
      <c r="F323" s="12" t="n">
        <v>0</v>
      </c>
      <c r="G323" s="12" t="n">
        <v>0</v>
      </c>
      <c r="H323" s="12" t="n">
        <v>0</v>
      </c>
      <c r="I323" s="12" t="n">
        <v>0</v>
      </c>
      <c r="J323" s="13" t="n">
        <f aca="false">D323+E323</f>
        <v>100</v>
      </c>
      <c r="K323" s="13" t="n">
        <f aca="false">H323+I323</f>
        <v>0</v>
      </c>
      <c r="L323" s="13" t="n">
        <f aca="false">MOD(WEEKDAY(A323,2)-1,7)</f>
        <v>0</v>
      </c>
      <c r="M323" s="13" t="n">
        <f aca="false">MONTH(A323)</f>
        <v>3</v>
      </c>
      <c r="N323" s="13" t="n">
        <f aca="false">SUMIFS(J$3:J323,$B$3:$B323,B323)</f>
        <v>526</v>
      </c>
    </row>
    <row r="324" customFormat="false" ht="15" hidden="false" customHeight="true" outlineLevel="0" collapsed="false">
      <c r="A324" s="6" t="s">
        <v>88</v>
      </c>
      <c r="B324" s="6" t="s">
        <v>108</v>
      </c>
      <c r="C324" s="14" t="n">
        <v>7</v>
      </c>
      <c r="D324" s="15" t="n">
        <v>0</v>
      </c>
      <c r="E324" s="15" t="n">
        <v>0</v>
      </c>
      <c r="F324" s="16" t="n">
        <v>0</v>
      </c>
      <c r="G324" s="16" t="n">
        <v>0</v>
      </c>
      <c r="H324" s="16" t="n">
        <v>0</v>
      </c>
      <c r="I324" s="16" t="n">
        <v>2</v>
      </c>
      <c r="J324" s="17" t="n">
        <f aca="false">D324+E324</f>
        <v>0</v>
      </c>
      <c r="K324" s="17" t="n">
        <f aca="false">H324+I324</f>
        <v>2</v>
      </c>
      <c r="L324" s="17" t="n">
        <f aca="false">MOD(WEEKDAY(A324,2)-1,7)</f>
        <v>0</v>
      </c>
      <c r="M324" s="17" t="n">
        <f aca="false">MONTH(A324)</f>
        <v>3</v>
      </c>
      <c r="N324" s="17" t="n">
        <f aca="false">SUMIFS(J$3:J324,$B$3:$B324,B324)</f>
        <v>526</v>
      </c>
    </row>
    <row r="325" customFormat="false" ht="15" hidden="false" customHeight="true" outlineLevel="0" collapsed="false">
      <c r="A325" s="8" t="s">
        <v>88</v>
      </c>
      <c r="B325" s="8" t="s">
        <v>108</v>
      </c>
      <c r="C325" s="10" t="n">
        <v>7</v>
      </c>
      <c r="D325" s="11" t="n">
        <v>0</v>
      </c>
      <c r="E325" s="11" t="n">
        <v>157</v>
      </c>
      <c r="F325" s="12" t="n">
        <v>0</v>
      </c>
      <c r="G325" s="12" t="n">
        <v>0</v>
      </c>
      <c r="H325" s="12" t="n">
        <v>0</v>
      </c>
      <c r="I325" s="12" t="n">
        <v>0</v>
      </c>
      <c r="J325" s="13" t="n">
        <f aca="false">D325+E325</f>
        <v>157</v>
      </c>
      <c r="K325" s="13" t="n">
        <f aca="false">H325+I325</f>
        <v>0</v>
      </c>
      <c r="L325" s="13" t="n">
        <f aca="false">MOD(WEEKDAY(A325,2)-1,7)</f>
        <v>0</v>
      </c>
      <c r="M325" s="13" t="n">
        <f aca="false">MONTH(A325)</f>
        <v>3</v>
      </c>
      <c r="N325" s="13" t="n">
        <f aca="false">SUMIFS(J$3:J325,$B$3:$B325,B325)</f>
        <v>683</v>
      </c>
    </row>
    <row r="326" customFormat="false" ht="15" hidden="false" customHeight="true" outlineLevel="0" collapsed="false">
      <c r="A326" s="6" t="s">
        <v>89</v>
      </c>
      <c r="B326" s="6" t="s">
        <v>108</v>
      </c>
      <c r="C326" s="14" t="n">
        <v>7</v>
      </c>
      <c r="D326" s="15" t="n">
        <v>0</v>
      </c>
      <c r="E326" s="15" t="n">
        <v>50</v>
      </c>
      <c r="F326" s="16" t="n">
        <v>0</v>
      </c>
      <c r="G326" s="16" t="n">
        <v>0</v>
      </c>
      <c r="H326" s="16" t="n">
        <v>0</v>
      </c>
      <c r="I326" s="16" t="n">
        <v>0</v>
      </c>
      <c r="J326" s="17" t="n">
        <f aca="false">D326+E326</f>
        <v>50</v>
      </c>
      <c r="K326" s="17" t="n">
        <f aca="false">H326+I326</f>
        <v>0</v>
      </c>
      <c r="L326" s="17" t="n">
        <f aca="false">MOD(WEEKDAY(A326,2)-1,7)</f>
        <v>1</v>
      </c>
      <c r="M326" s="17" t="n">
        <f aca="false">MONTH(A326)</f>
        <v>3</v>
      </c>
      <c r="N326" s="17" t="n">
        <f aca="false">SUMIFS(J$3:J326,$B$3:$B326,B326)</f>
        <v>733</v>
      </c>
    </row>
    <row r="327" customFormat="false" ht="15" hidden="false" customHeight="true" outlineLevel="0" collapsed="false">
      <c r="A327" s="8" t="s">
        <v>89</v>
      </c>
      <c r="B327" s="8" t="s">
        <v>108</v>
      </c>
      <c r="C327" s="10" t="n">
        <v>7</v>
      </c>
      <c r="D327" s="11" t="n">
        <v>4</v>
      </c>
      <c r="E327" s="11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3" t="n">
        <f aca="false">D327+E327</f>
        <v>4</v>
      </c>
      <c r="K327" s="13" t="n">
        <f aca="false">H327+I327</f>
        <v>0</v>
      </c>
      <c r="L327" s="13" t="n">
        <f aca="false">MOD(WEEKDAY(A327,2)-1,7)</f>
        <v>1</v>
      </c>
      <c r="M327" s="13" t="n">
        <f aca="false">MONTH(A327)</f>
        <v>3</v>
      </c>
      <c r="N327" s="13" t="n">
        <f aca="false">SUMIFS(J$3:J327,$B$3:$B327,B327)</f>
        <v>737</v>
      </c>
    </row>
    <row r="328" customFormat="false" ht="15" hidden="false" customHeight="true" outlineLevel="0" collapsed="false">
      <c r="A328" s="6" t="s">
        <v>89</v>
      </c>
      <c r="B328" s="6" t="s">
        <v>108</v>
      </c>
      <c r="C328" s="14" t="n">
        <v>7</v>
      </c>
      <c r="D328" s="15" t="n">
        <v>0</v>
      </c>
      <c r="E328" s="15" t="n">
        <v>40</v>
      </c>
      <c r="F328" s="16" t="n">
        <v>0</v>
      </c>
      <c r="G328" s="16" t="n">
        <v>0</v>
      </c>
      <c r="H328" s="16" t="n">
        <v>0</v>
      </c>
      <c r="I328" s="16" t="n">
        <v>0</v>
      </c>
      <c r="J328" s="17" t="n">
        <f aca="false">D328+E328</f>
        <v>40</v>
      </c>
      <c r="K328" s="17" t="n">
        <f aca="false">H328+I328</f>
        <v>0</v>
      </c>
      <c r="L328" s="17" t="n">
        <f aca="false">MOD(WEEKDAY(A328,2)-1,7)</f>
        <v>1</v>
      </c>
      <c r="M328" s="17" t="n">
        <f aca="false">MONTH(A328)</f>
        <v>3</v>
      </c>
      <c r="N328" s="17" t="n">
        <f aca="false">SUMIFS(J$3:J328,$B$3:$B328,B328)</f>
        <v>777</v>
      </c>
    </row>
    <row r="329" customFormat="false" ht="15" hidden="false" customHeight="true" outlineLevel="0" collapsed="false">
      <c r="A329" s="8" t="s">
        <v>90</v>
      </c>
      <c r="B329" s="8" t="s">
        <v>108</v>
      </c>
      <c r="C329" s="10" t="n">
        <v>7</v>
      </c>
      <c r="D329" s="11" t="n">
        <v>2</v>
      </c>
      <c r="E329" s="11" t="n">
        <v>0</v>
      </c>
      <c r="F329" s="12" t="n">
        <v>6</v>
      </c>
      <c r="G329" s="12" t="n">
        <v>0</v>
      </c>
      <c r="H329" s="12" t="n">
        <v>0</v>
      </c>
      <c r="I329" s="12" t="n">
        <v>0</v>
      </c>
      <c r="J329" s="13" t="n">
        <f aca="false">D329+E329</f>
        <v>2</v>
      </c>
      <c r="K329" s="13" t="n">
        <f aca="false">H329+I329</f>
        <v>0</v>
      </c>
      <c r="L329" s="13" t="n">
        <f aca="false">MOD(WEEKDAY(A329,2)-1,7)</f>
        <v>2</v>
      </c>
      <c r="M329" s="13" t="n">
        <f aca="false">MONTH(A329)</f>
        <v>3</v>
      </c>
      <c r="N329" s="13" t="n">
        <f aca="false">SUMIFS(J$3:J329,$B$3:$B329,B329)</f>
        <v>779</v>
      </c>
    </row>
    <row r="330" customFormat="false" ht="15" hidden="false" customHeight="true" outlineLevel="0" collapsed="false">
      <c r="A330" s="6" t="s">
        <v>91</v>
      </c>
      <c r="B330" s="6" t="s">
        <v>108</v>
      </c>
      <c r="C330" s="14" t="n">
        <v>7</v>
      </c>
      <c r="D330" s="15" t="n">
        <v>0</v>
      </c>
      <c r="E330" s="15" t="n">
        <v>81</v>
      </c>
      <c r="F330" s="16" t="n">
        <v>0</v>
      </c>
      <c r="G330" s="16" t="n">
        <v>0</v>
      </c>
      <c r="H330" s="16" t="n">
        <v>0</v>
      </c>
      <c r="I330" s="16" t="n">
        <v>0</v>
      </c>
      <c r="J330" s="17" t="n">
        <f aca="false">D330+E330</f>
        <v>81</v>
      </c>
      <c r="K330" s="17" t="n">
        <f aca="false">H330+I330</f>
        <v>0</v>
      </c>
      <c r="L330" s="17" t="n">
        <f aca="false">MOD(WEEKDAY(A330,2)-1,7)</f>
        <v>3</v>
      </c>
      <c r="M330" s="17" t="n">
        <f aca="false">MONTH(A330)</f>
        <v>3</v>
      </c>
      <c r="N330" s="17" t="n">
        <f aca="false">SUMIFS(J$3:J330,$B$3:$B330,B330)</f>
        <v>860</v>
      </c>
    </row>
    <row r="331" customFormat="false" ht="15" hidden="false" customHeight="true" outlineLevel="0" collapsed="false">
      <c r="A331" s="8" t="s">
        <v>91</v>
      </c>
      <c r="B331" s="8" t="s">
        <v>108</v>
      </c>
      <c r="C331" s="10" t="n">
        <v>7</v>
      </c>
      <c r="D331" s="11" t="n">
        <v>0</v>
      </c>
      <c r="E331" s="11" t="n">
        <v>20</v>
      </c>
      <c r="F331" s="12" t="n">
        <v>0</v>
      </c>
      <c r="G331" s="12" t="n">
        <v>0</v>
      </c>
      <c r="H331" s="12" t="n">
        <v>0</v>
      </c>
      <c r="I331" s="12" t="n">
        <v>0</v>
      </c>
      <c r="J331" s="13" t="n">
        <f aca="false">D331+E331</f>
        <v>20</v>
      </c>
      <c r="K331" s="13" t="n">
        <f aca="false">H331+I331</f>
        <v>0</v>
      </c>
      <c r="L331" s="13" t="n">
        <f aca="false">MOD(WEEKDAY(A331,2)-1,7)</f>
        <v>3</v>
      </c>
      <c r="M331" s="13" t="n">
        <f aca="false">MONTH(A331)</f>
        <v>3</v>
      </c>
      <c r="N331" s="13" t="n">
        <f aca="false">SUMIFS(J$3:J331,$B$3:$B331,B331)</f>
        <v>880</v>
      </c>
    </row>
    <row r="332" customFormat="false" ht="15" hidden="false" customHeight="true" outlineLevel="0" collapsed="false">
      <c r="A332" s="6" t="s">
        <v>48</v>
      </c>
      <c r="B332" s="6" t="s">
        <v>110</v>
      </c>
      <c r="C332" s="14" t="n">
        <v>6</v>
      </c>
      <c r="D332" s="15" t="n">
        <v>4</v>
      </c>
      <c r="E332" s="15" t="n">
        <v>36</v>
      </c>
      <c r="F332" s="16" t="n">
        <v>0</v>
      </c>
      <c r="G332" s="16" t="n">
        <v>1</v>
      </c>
      <c r="H332" s="16" t="n">
        <v>0</v>
      </c>
      <c r="I332" s="16" t="n">
        <v>0</v>
      </c>
      <c r="J332" s="17" t="n">
        <f aca="false">D332+E332</f>
        <v>40</v>
      </c>
      <c r="K332" s="17" t="n">
        <f aca="false">H332+I332</f>
        <v>0</v>
      </c>
      <c r="L332" s="17" t="n">
        <f aca="false">MOD(WEEKDAY(A332,2)-1,7)</f>
        <v>1</v>
      </c>
      <c r="M332" s="17" t="n">
        <f aca="false">MONTH(A332)</f>
        <v>1</v>
      </c>
      <c r="N332" s="17" t="n">
        <f aca="false">SUMIFS(J$3:J332,$B$3:$B332,B332)</f>
        <v>40</v>
      </c>
    </row>
    <row r="333" customFormat="false" ht="15" hidden="false" customHeight="true" outlineLevel="0" collapsed="false">
      <c r="A333" s="8" t="s">
        <v>54</v>
      </c>
      <c r="B333" s="8" t="s">
        <v>110</v>
      </c>
      <c r="C333" s="10" t="n">
        <v>6</v>
      </c>
      <c r="D333" s="11" t="n">
        <v>0</v>
      </c>
      <c r="E333" s="11" t="n">
        <v>11</v>
      </c>
      <c r="F333" s="12" t="n">
        <v>18</v>
      </c>
      <c r="G333" s="12" t="n">
        <v>0</v>
      </c>
      <c r="H333" s="12" t="n">
        <v>0</v>
      </c>
      <c r="I333" s="12" t="n">
        <v>0</v>
      </c>
      <c r="J333" s="13" t="n">
        <f aca="false">D333+E333</f>
        <v>11</v>
      </c>
      <c r="K333" s="13" t="n">
        <f aca="false">H333+I333</f>
        <v>0</v>
      </c>
      <c r="L333" s="13" t="n">
        <f aca="false">MOD(WEEKDAY(A333,2)-1,7)</f>
        <v>2</v>
      </c>
      <c r="M333" s="13" t="n">
        <f aca="false">MONTH(A333)</f>
        <v>1</v>
      </c>
      <c r="N333" s="13" t="n">
        <f aca="false">SUMIFS(J$3:J333,$B$3:$B333,B333)</f>
        <v>51</v>
      </c>
    </row>
    <row r="334" customFormat="false" ht="15" hidden="false" customHeight="true" outlineLevel="0" collapsed="false">
      <c r="A334" s="6" t="s">
        <v>58</v>
      </c>
      <c r="B334" s="6" t="s">
        <v>110</v>
      </c>
      <c r="C334" s="14" t="n">
        <v>6</v>
      </c>
      <c r="D334" s="15" t="n">
        <v>1</v>
      </c>
      <c r="E334" s="15" t="n">
        <v>20</v>
      </c>
      <c r="F334" s="16" t="n">
        <v>18</v>
      </c>
      <c r="G334" s="16" t="n">
        <v>1</v>
      </c>
      <c r="H334" s="16" t="n">
        <v>0</v>
      </c>
      <c r="I334" s="16" t="n">
        <v>0</v>
      </c>
      <c r="J334" s="17" t="n">
        <f aca="false">D334+E334</f>
        <v>21</v>
      </c>
      <c r="K334" s="17" t="n">
        <f aca="false">H334+I334</f>
        <v>0</v>
      </c>
      <c r="L334" s="17" t="n">
        <f aca="false">MOD(WEEKDAY(A334,2)-1,7)</f>
        <v>1</v>
      </c>
      <c r="M334" s="17" t="n">
        <f aca="false">MONTH(A334)</f>
        <v>1</v>
      </c>
      <c r="N334" s="17" t="n">
        <f aca="false">SUMIFS(J$3:J334,$B$3:$B334,B334)</f>
        <v>72</v>
      </c>
    </row>
    <row r="335" customFormat="false" ht="15" hidden="false" customHeight="true" outlineLevel="0" collapsed="false">
      <c r="A335" s="8" t="s">
        <v>59</v>
      </c>
      <c r="B335" s="8" t="s">
        <v>110</v>
      </c>
      <c r="C335" s="10" t="n">
        <v>6</v>
      </c>
      <c r="D335" s="11" t="n">
        <v>13</v>
      </c>
      <c r="E335" s="11" t="n">
        <v>0</v>
      </c>
      <c r="F335" s="12" t="n">
        <v>24</v>
      </c>
      <c r="G335" s="12" t="n">
        <v>4</v>
      </c>
      <c r="H335" s="12" t="n">
        <v>0</v>
      </c>
      <c r="I335" s="12" t="n">
        <v>0</v>
      </c>
      <c r="J335" s="13" t="n">
        <f aca="false">D335+E335</f>
        <v>13</v>
      </c>
      <c r="K335" s="13" t="n">
        <f aca="false">H335+I335</f>
        <v>0</v>
      </c>
      <c r="L335" s="13" t="n">
        <f aca="false">MOD(WEEKDAY(A335,2)-1,7)</f>
        <v>2</v>
      </c>
      <c r="M335" s="13" t="n">
        <f aca="false">MONTH(A335)</f>
        <v>1</v>
      </c>
      <c r="N335" s="13" t="n">
        <f aca="false">SUMIFS(J$3:J335,$B$3:$B335,B335)</f>
        <v>85</v>
      </c>
    </row>
    <row r="336" customFormat="false" ht="15" hidden="false" customHeight="true" outlineLevel="0" collapsed="false">
      <c r="A336" s="6" t="s">
        <v>96</v>
      </c>
      <c r="B336" s="6" t="s">
        <v>110</v>
      </c>
      <c r="C336" s="14" t="n">
        <v>6</v>
      </c>
      <c r="D336" s="15" t="n">
        <v>2</v>
      </c>
      <c r="E336" s="15" t="n">
        <v>50</v>
      </c>
      <c r="F336" s="16" t="n">
        <v>25</v>
      </c>
      <c r="G336" s="16" t="n">
        <v>0</v>
      </c>
      <c r="H336" s="16" t="n">
        <v>0</v>
      </c>
      <c r="I336" s="16" t="n">
        <v>0</v>
      </c>
      <c r="J336" s="17" t="n">
        <f aca="false">D336+E336</f>
        <v>52</v>
      </c>
      <c r="K336" s="17" t="n">
        <f aca="false">H336+I336</f>
        <v>0</v>
      </c>
      <c r="L336" s="17" t="n">
        <f aca="false">MOD(WEEKDAY(A336,2)-1,7)</f>
        <v>3</v>
      </c>
      <c r="M336" s="17" t="n">
        <f aca="false">MONTH(A336)</f>
        <v>1</v>
      </c>
      <c r="N336" s="17" t="n">
        <f aca="false">SUMIFS(J$3:J336,$B$3:$B336,B336)</f>
        <v>137</v>
      </c>
    </row>
    <row r="337" customFormat="false" ht="15" hidden="false" customHeight="true" outlineLevel="0" collapsed="false">
      <c r="A337" s="8" t="s">
        <v>61</v>
      </c>
      <c r="B337" s="8" t="s">
        <v>110</v>
      </c>
      <c r="C337" s="10" t="n">
        <v>6</v>
      </c>
      <c r="D337" s="11" t="n">
        <v>0</v>
      </c>
      <c r="E337" s="11" t="n">
        <v>35</v>
      </c>
      <c r="F337" s="12" t="n">
        <v>0</v>
      </c>
      <c r="G337" s="12" t="n">
        <v>2</v>
      </c>
      <c r="H337" s="12" t="n">
        <v>0</v>
      </c>
      <c r="I337" s="12" t="n">
        <v>0</v>
      </c>
      <c r="J337" s="13" t="n">
        <f aca="false">D337+E337</f>
        <v>35</v>
      </c>
      <c r="K337" s="13" t="n">
        <f aca="false">H337+I337</f>
        <v>0</v>
      </c>
      <c r="L337" s="13" t="n">
        <f aca="false">MOD(WEEKDAY(A337,2)-1,7)</f>
        <v>0</v>
      </c>
      <c r="M337" s="13" t="n">
        <f aca="false">MONTH(A337)</f>
        <v>2</v>
      </c>
      <c r="N337" s="13" t="n">
        <f aca="false">SUMIFS(J$3:J337,$B$3:$B337,B337)</f>
        <v>172</v>
      </c>
    </row>
    <row r="338" customFormat="false" ht="15" hidden="false" customHeight="true" outlineLevel="0" collapsed="false">
      <c r="A338" s="6" t="s">
        <v>62</v>
      </c>
      <c r="B338" s="6" t="s">
        <v>110</v>
      </c>
      <c r="C338" s="14" t="n">
        <v>6</v>
      </c>
      <c r="D338" s="15" t="n">
        <v>6</v>
      </c>
      <c r="E338" s="15" t="n">
        <v>62</v>
      </c>
      <c r="F338" s="16" t="n">
        <v>0</v>
      </c>
      <c r="G338" s="16" t="n">
        <v>2</v>
      </c>
      <c r="H338" s="16" t="n">
        <v>0</v>
      </c>
      <c r="I338" s="16" t="n">
        <v>0</v>
      </c>
      <c r="J338" s="17" t="n">
        <f aca="false">D338+E338</f>
        <v>68</v>
      </c>
      <c r="K338" s="17" t="n">
        <f aca="false">H338+I338</f>
        <v>0</v>
      </c>
      <c r="L338" s="17" t="n">
        <f aca="false">MOD(WEEKDAY(A338,2)-1,7)</f>
        <v>1</v>
      </c>
      <c r="M338" s="17" t="n">
        <f aca="false">MONTH(A338)</f>
        <v>2</v>
      </c>
      <c r="N338" s="17" t="n">
        <f aca="false">SUMIFS(J$3:J338,$B$3:$B338,B338)</f>
        <v>240</v>
      </c>
    </row>
    <row r="339" customFormat="false" ht="15" hidden="false" customHeight="true" outlineLevel="0" collapsed="false">
      <c r="A339" s="8" t="s">
        <v>63</v>
      </c>
      <c r="B339" s="8" t="s">
        <v>110</v>
      </c>
      <c r="C339" s="10" t="n">
        <v>6</v>
      </c>
      <c r="D339" s="11" t="n">
        <v>0</v>
      </c>
      <c r="E339" s="11" t="n">
        <v>16</v>
      </c>
      <c r="F339" s="12" t="n">
        <v>0</v>
      </c>
      <c r="G339" s="12" t="n">
        <v>0</v>
      </c>
      <c r="H339" s="12" t="n">
        <v>0</v>
      </c>
      <c r="I339" s="12" t="n">
        <v>0</v>
      </c>
      <c r="J339" s="13" t="n">
        <f aca="false">D339+E339</f>
        <v>16</v>
      </c>
      <c r="K339" s="13" t="n">
        <f aca="false">H339+I339</f>
        <v>0</v>
      </c>
      <c r="L339" s="13" t="n">
        <f aca="false">MOD(WEEKDAY(A339,2)-1,7)</f>
        <v>2</v>
      </c>
      <c r="M339" s="13" t="n">
        <f aca="false">MONTH(A339)</f>
        <v>2</v>
      </c>
      <c r="N339" s="13" t="n">
        <f aca="false">SUMIFS(J$3:J339,$B$3:$B339,B339)</f>
        <v>256</v>
      </c>
    </row>
    <row r="340" customFormat="false" ht="15" hidden="false" customHeight="true" outlineLevel="0" collapsed="false">
      <c r="A340" s="6" t="s">
        <v>99</v>
      </c>
      <c r="B340" s="6" t="s">
        <v>110</v>
      </c>
      <c r="C340" s="14" t="n">
        <v>6</v>
      </c>
      <c r="D340" s="15" t="n">
        <v>0</v>
      </c>
      <c r="E340" s="15" t="n">
        <v>64</v>
      </c>
      <c r="F340" s="16" t="n">
        <v>0</v>
      </c>
      <c r="G340" s="16" t="n">
        <v>1</v>
      </c>
      <c r="H340" s="16" t="n">
        <v>0</v>
      </c>
      <c r="I340" s="16" t="n">
        <v>0</v>
      </c>
      <c r="J340" s="17" t="n">
        <f aca="false">D340+E340</f>
        <v>64</v>
      </c>
      <c r="K340" s="17" t="n">
        <f aca="false">H340+I340</f>
        <v>0</v>
      </c>
      <c r="L340" s="17" t="n">
        <f aca="false">MOD(WEEKDAY(A340,2)-1,7)</f>
        <v>0</v>
      </c>
      <c r="M340" s="17" t="n">
        <f aca="false">MONTH(A340)</f>
        <v>2</v>
      </c>
      <c r="N340" s="17" t="n">
        <f aca="false">SUMIFS(J$3:J340,$B$3:$B340,B340)</f>
        <v>320</v>
      </c>
    </row>
    <row r="341" customFormat="false" ht="15" hidden="false" customHeight="true" outlineLevel="0" collapsed="false">
      <c r="A341" s="8" t="s">
        <v>69</v>
      </c>
      <c r="B341" s="8" t="s">
        <v>110</v>
      </c>
      <c r="C341" s="10" t="n">
        <v>6</v>
      </c>
      <c r="D341" s="11" t="n">
        <v>0</v>
      </c>
      <c r="E341" s="11" t="n">
        <v>26</v>
      </c>
      <c r="F341" s="12" t="n">
        <v>0</v>
      </c>
      <c r="G341" s="12" t="n">
        <v>0</v>
      </c>
      <c r="H341" s="12" t="n">
        <v>0</v>
      </c>
      <c r="I341" s="12" t="n">
        <v>0</v>
      </c>
      <c r="J341" s="13" t="n">
        <f aca="false">D341+E341</f>
        <v>26</v>
      </c>
      <c r="K341" s="13" t="n">
        <f aca="false">H341+I341</f>
        <v>0</v>
      </c>
      <c r="L341" s="13" t="n">
        <f aca="false">MOD(WEEKDAY(A341,2)-1,7)</f>
        <v>4</v>
      </c>
      <c r="M341" s="13" t="n">
        <f aca="false">MONTH(A341)</f>
        <v>2</v>
      </c>
      <c r="N341" s="13" t="n">
        <f aca="false">SUMIFS(J$3:J341,$B$3:$B341,B341)</f>
        <v>346</v>
      </c>
    </row>
    <row r="342" customFormat="false" ht="15" hidden="false" customHeight="true" outlineLevel="0" collapsed="false">
      <c r="A342" s="6" t="s">
        <v>70</v>
      </c>
      <c r="B342" s="6" t="s">
        <v>110</v>
      </c>
      <c r="C342" s="14" t="n">
        <v>6</v>
      </c>
      <c r="D342" s="15" t="n">
        <v>0</v>
      </c>
      <c r="E342" s="15" t="n">
        <v>0</v>
      </c>
      <c r="F342" s="16" t="n">
        <v>0</v>
      </c>
      <c r="G342" s="16" t="n">
        <v>1</v>
      </c>
      <c r="H342" s="16" t="n">
        <v>0</v>
      </c>
      <c r="I342" s="16" t="n">
        <v>3</v>
      </c>
      <c r="J342" s="17" t="n">
        <f aca="false">D342+E342</f>
        <v>0</v>
      </c>
      <c r="K342" s="17" t="n">
        <f aca="false">H342+I342</f>
        <v>3</v>
      </c>
      <c r="L342" s="17" t="n">
        <f aca="false">MOD(WEEKDAY(A342,2)-1,7)</f>
        <v>0</v>
      </c>
      <c r="M342" s="17" t="n">
        <f aca="false">MONTH(A342)</f>
        <v>2</v>
      </c>
      <c r="N342" s="17" t="n">
        <f aca="false">SUMIFS(J$3:J342,$B$3:$B342,B342)</f>
        <v>346</v>
      </c>
    </row>
    <row r="343" customFormat="false" ht="15" hidden="false" customHeight="true" outlineLevel="0" collapsed="false">
      <c r="A343" s="8" t="s">
        <v>72</v>
      </c>
      <c r="B343" s="8" t="s">
        <v>110</v>
      </c>
      <c r="C343" s="10" t="n">
        <v>6</v>
      </c>
      <c r="D343" s="11" t="n">
        <v>0</v>
      </c>
      <c r="E343" s="11" t="n">
        <v>0</v>
      </c>
      <c r="F343" s="12" t="n">
        <v>0</v>
      </c>
      <c r="G343" s="12" t="n">
        <v>1</v>
      </c>
      <c r="H343" s="12" t="n">
        <v>0</v>
      </c>
      <c r="I343" s="12" t="n">
        <v>20</v>
      </c>
      <c r="J343" s="13" t="n">
        <f aca="false">D343+E343</f>
        <v>0</v>
      </c>
      <c r="K343" s="13" t="n">
        <f aca="false">H343+I343</f>
        <v>20</v>
      </c>
      <c r="L343" s="13" t="n">
        <f aca="false">MOD(WEEKDAY(A343,2)-1,7)</f>
        <v>2</v>
      </c>
      <c r="M343" s="13" t="n">
        <f aca="false">MONTH(A343)</f>
        <v>2</v>
      </c>
      <c r="N343" s="13" t="n">
        <f aca="false">SUMIFS(J$3:J343,$B$3:$B343,B343)</f>
        <v>346</v>
      </c>
    </row>
    <row r="344" customFormat="false" ht="15" hidden="false" customHeight="true" outlineLevel="0" collapsed="false">
      <c r="A344" s="6" t="s">
        <v>73</v>
      </c>
      <c r="B344" s="6" t="s">
        <v>110</v>
      </c>
      <c r="C344" s="14" t="n">
        <v>6</v>
      </c>
      <c r="D344" s="15" t="n">
        <v>0</v>
      </c>
      <c r="E344" s="15" t="n">
        <v>0</v>
      </c>
      <c r="F344" s="16" t="n">
        <v>0</v>
      </c>
      <c r="G344" s="16" t="n">
        <v>1</v>
      </c>
      <c r="H344" s="16" t="n">
        <v>0</v>
      </c>
      <c r="I344" s="16" t="n">
        <v>10</v>
      </c>
      <c r="J344" s="17" t="n">
        <f aca="false">D344+E344</f>
        <v>0</v>
      </c>
      <c r="K344" s="17" t="n">
        <f aca="false">H344+I344</f>
        <v>10</v>
      </c>
      <c r="L344" s="17" t="n">
        <f aca="false">MOD(WEEKDAY(A344,2)-1,7)</f>
        <v>3</v>
      </c>
      <c r="M344" s="17" t="n">
        <f aca="false">MONTH(A344)</f>
        <v>2</v>
      </c>
      <c r="N344" s="17" t="n">
        <f aca="false">SUMIFS(J$3:J344,$B$3:$B344,B344)</f>
        <v>346</v>
      </c>
    </row>
    <row r="345" customFormat="false" ht="15" hidden="false" customHeight="true" outlineLevel="0" collapsed="false">
      <c r="A345" s="8" t="s">
        <v>75</v>
      </c>
      <c r="B345" s="8" t="s">
        <v>110</v>
      </c>
      <c r="C345" s="10" t="n">
        <v>6</v>
      </c>
      <c r="D345" s="11" t="n">
        <v>0</v>
      </c>
      <c r="E345" s="11" t="n">
        <v>0</v>
      </c>
      <c r="F345" s="12" t="n">
        <v>6</v>
      </c>
      <c r="G345" s="12" t="n">
        <v>0</v>
      </c>
      <c r="H345" s="12" t="n">
        <v>0</v>
      </c>
      <c r="I345" s="12" t="n">
        <v>4</v>
      </c>
      <c r="J345" s="13" t="n">
        <f aca="false">D345+E345</f>
        <v>0</v>
      </c>
      <c r="K345" s="13" t="n">
        <f aca="false">H345+I345</f>
        <v>4</v>
      </c>
      <c r="L345" s="13" t="n">
        <f aca="false">MOD(WEEKDAY(A345,2)-1,7)</f>
        <v>0</v>
      </c>
      <c r="M345" s="13" t="n">
        <f aca="false">MONTH(A345)</f>
        <v>2</v>
      </c>
      <c r="N345" s="13" t="n">
        <f aca="false">SUMIFS(J$3:J345,$B$3:$B345,B345)</f>
        <v>346</v>
      </c>
    </row>
    <row r="346" customFormat="false" ht="15" hidden="false" customHeight="true" outlineLevel="0" collapsed="false">
      <c r="A346" s="6" t="s">
        <v>76</v>
      </c>
      <c r="B346" s="6" t="s">
        <v>110</v>
      </c>
      <c r="C346" s="14" t="n">
        <v>6</v>
      </c>
      <c r="D346" s="15" t="n">
        <v>0</v>
      </c>
      <c r="E346" s="15" t="n">
        <v>0</v>
      </c>
      <c r="F346" s="16" t="n">
        <v>0</v>
      </c>
      <c r="G346" s="16" t="n">
        <v>0</v>
      </c>
      <c r="H346" s="16" t="n">
        <v>0</v>
      </c>
      <c r="I346" s="16" t="n">
        <v>8</v>
      </c>
      <c r="J346" s="17" t="n">
        <f aca="false">D346+E346</f>
        <v>0</v>
      </c>
      <c r="K346" s="17" t="n">
        <f aca="false">H346+I346</f>
        <v>8</v>
      </c>
      <c r="L346" s="17" t="n">
        <f aca="false">MOD(WEEKDAY(A346,2)-1,7)</f>
        <v>1</v>
      </c>
      <c r="M346" s="17" t="n">
        <f aca="false">MONTH(A346)</f>
        <v>2</v>
      </c>
      <c r="N346" s="17" t="n">
        <f aca="false">SUMIFS(J$3:J346,$B$3:$B346,B346)</f>
        <v>346</v>
      </c>
    </row>
    <row r="347" customFormat="false" ht="15" hidden="false" customHeight="true" outlineLevel="0" collapsed="false">
      <c r="A347" s="8" t="s">
        <v>77</v>
      </c>
      <c r="B347" s="8" t="s">
        <v>110</v>
      </c>
      <c r="C347" s="10" t="n">
        <v>6</v>
      </c>
      <c r="D347" s="11" t="n">
        <v>0</v>
      </c>
      <c r="E347" s="11" t="n">
        <v>0</v>
      </c>
      <c r="F347" s="12" t="n">
        <v>12</v>
      </c>
      <c r="G347" s="12" t="n">
        <v>2</v>
      </c>
      <c r="H347" s="12" t="n">
        <v>4</v>
      </c>
      <c r="I347" s="12" t="n">
        <v>0</v>
      </c>
      <c r="J347" s="13" t="n">
        <f aca="false">D347+E347</f>
        <v>0</v>
      </c>
      <c r="K347" s="13" t="n">
        <f aca="false">H347+I347</f>
        <v>4</v>
      </c>
      <c r="L347" s="13" t="n">
        <f aca="false">MOD(WEEKDAY(A347,2)-1,7)</f>
        <v>2</v>
      </c>
      <c r="M347" s="13" t="n">
        <f aca="false">MONTH(A347)</f>
        <v>2</v>
      </c>
      <c r="N347" s="13" t="n">
        <f aca="false">SUMIFS(J$3:J347,$B$3:$B347,B347)</f>
        <v>346</v>
      </c>
    </row>
    <row r="348" customFormat="false" ht="15" hidden="false" customHeight="true" outlineLevel="0" collapsed="false">
      <c r="A348" s="6" t="s">
        <v>78</v>
      </c>
      <c r="B348" s="6" t="s">
        <v>110</v>
      </c>
      <c r="C348" s="14" t="n">
        <v>6</v>
      </c>
      <c r="D348" s="15" t="n">
        <v>1</v>
      </c>
      <c r="E348" s="15" t="n">
        <v>0</v>
      </c>
      <c r="F348" s="16" t="n">
        <v>12</v>
      </c>
      <c r="G348" s="16" t="n">
        <v>0</v>
      </c>
      <c r="H348" s="16" t="n">
        <v>9</v>
      </c>
      <c r="I348" s="16" t="n">
        <v>1</v>
      </c>
      <c r="J348" s="17" t="n">
        <f aca="false">D348+E348</f>
        <v>1</v>
      </c>
      <c r="K348" s="17" t="n">
        <f aca="false">H348+I348</f>
        <v>10</v>
      </c>
      <c r="L348" s="17" t="n">
        <f aca="false">MOD(WEEKDAY(A348,2)-1,7)</f>
        <v>4</v>
      </c>
      <c r="M348" s="17" t="n">
        <f aca="false">MONTH(A348)</f>
        <v>2</v>
      </c>
      <c r="N348" s="17" t="n">
        <f aca="false">SUMIFS(J$3:J348,$B$3:$B348,B348)</f>
        <v>347</v>
      </c>
    </row>
    <row r="349" customFormat="false" ht="15" hidden="false" customHeight="true" outlineLevel="0" collapsed="false">
      <c r="A349" s="8" t="s">
        <v>80</v>
      </c>
      <c r="B349" s="8" t="s">
        <v>110</v>
      </c>
      <c r="C349" s="10" t="n">
        <v>6</v>
      </c>
      <c r="D349" s="11" t="n">
        <v>0</v>
      </c>
      <c r="E349" s="11" t="n">
        <v>0</v>
      </c>
      <c r="F349" s="12" t="n">
        <v>12</v>
      </c>
      <c r="G349" s="12" t="n">
        <v>0</v>
      </c>
      <c r="H349" s="12" t="n">
        <v>1</v>
      </c>
      <c r="I349" s="12" t="n">
        <v>1</v>
      </c>
      <c r="J349" s="13" t="n">
        <f aca="false">D349+E349</f>
        <v>0</v>
      </c>
      <c r="K349" s="13" t="n">
        <f aca="false">H349+I349</f>
        <v>2</v>
      </c>
      <c r="L349" s="13" t="n">
        <f aca="false">MOD(WEEKDAY(A349,2)-1,7)</f>
        <v>0</v>
      </c>
      <c r="M349" s="13" t="n">
        <f aca="false">MONTH(A349)</f>
        <v>3</v>
      </c>
      <c r="N349" s="13" t="n">
        <f aca="false">SUMIFS(J$3:J349,$B$3:$B349,B349)</f>
        <v>347</v>
      </c>
    </row>
    <row r="350" customFormat="false" ht="15" hidden="false" customHeight="true" outlineLevel="0" collapsed="false">
      <c r="A350" s="6" t="s">
        <v>80</v>
      </c>
      <c r="B350" s="6" t="s">
        <v>110</v>
      </c>
      <c r="C350" s="14" t="n">
        <v>6</v>
      </c>
      <c r="D350" s="15" t="n">
        <v>0</v>
      </c>
      <c r="E350" s="15" t="n">
        <v>0</v>
      </c>
      <c r="F350" s="16" t="n">
        <v>0</v>
      </c>
      <c r="G350" s="16" t="n">
        <v>0</v>
      </c>
      <c r="H350" s="16" t="n">
        <v>3</v>
      </c>
      <c r="I350" s="16" t="n">
        <v>0</v>
      </c>
      <c r="J350" s="17" t="n">
        <f aca="false">D350+E350</f>
        <v>0</v>
      </c>
      <c r="K350" s="17" t="n">
        <f aca="false">H350+I350</f>
        <v>3</v>
      </c>
      <c r="L350" s="17" t="n">
        <f aca="false">MOD(WEEKDAY(A350,2)-1,7)</f>
        <v>0</v>
      </c>
      <c r="M350" s="17" t="n">
        <f aca="false">MONTH(A350)</f>
        <v>3</v>
      </c>
      <c r="N350" s="17" t="n">
        <f aca="false">SUMIFS(J$3:J350,$B$3:$B350,B350)</f>
        <v>347</v>
      </c>
    </row>
    <row r="351" customFormat="false" ht="15" hidden="false" customHeight="true" outlineLevel="0" collapsed="false">
      <c r="A351" s="8" t="s">
        <v>80</v>
      </c>
      <c r="B351" s="8" t="s">
        <v>110</v>
      </c>
      <c r="C351" s="10" t="n">
        <v>6</v>
      </c>
      <c r="D351" s="11" t="n">
        <v>0</v>
      </c>
      <c r="E351" s="11" t="n">
        <v>0</v>
      </c>
      <c r="F351" s="12" t="n">
        <v>0</v>
      </c>
      <c r="G351" s="12" t="n">
        <v>0</v>
      </c>
      <c r="H351" s="12" t="n">
        <v>0</v>
      </c>
      <c r="I351" s="12" t="n">
        <v>7</v>
      </c>
      <c r="J351" s="13" t="n">
        <f aca="false">D351+E351</f>
        <v>0</v>
      </c>
      <c r="K351" s="13" t="n">
        <f aca="false">H351+I351</f>
        <v>7</v>
      </c>
      <c r="L351" s="13" t="n">
        <f aca="false">MOD(WEEKDAY(A351,2)-1,7)</f>
        <v>0</v>
      </c>
      <c r="M351" s="13" t="n">
        <f aca="false">MONTH(A351)</f>
        <v>3</v>
      </c>
      <c r="N351" s="13" t="n">
        <f aca="false">SUMIFS(J$3:J351,$B$3:$B351,B351)</f>
        <v>347</v>
      </c>
    </row>
    <row r="352" customFormat="false" ht="15" hidden="false" customHeight="true" outlineLevel="0" collapsed="false">
      <c r="A352" s="6" t="s">
        <v>82</v>
      </c>
      <c r="B352" s="6" t="s">
        <v>110</v>
      </c>
      <c r="C352" s="14" t="n">
        <v>6</v>
      </c>
      <c r="D352" s="15" t="n">
        <v>2</v>
      </c>
      <c r="E352" s="15" t="n">
        <v>0</v>
      </c>
      <c r="F352" s="16" t="n">
        <v>6</v>
      </c>
      <c r="G352" s="16" t="n">
        <v>0</v>
      </c>
      <c r="H352" s="16" t="n">
        <v>1</v>
      </c>
      <c r="I352" s="16" t="n">
        <v>0</v>
      </c>
      <c r="J352" s="17" t="n">
        <f aca="false">D352+E352</f>
        <v>2</v>
      </c>
      <c r="K352" s="17" t="n">
        <f aca="false">H352+I352</f>
        <v>1</v>
      </c>
      <c r="L352" s="17" t="n">
        <f aca="false">MOD(WEEKDAY(A352,2)-1,7)</f>
        <v>2</v>
      </c>
      <c r="M352" s="17" t="n">
        <f aca="false">MONTH(A352)</f>
        <v>3</v>
      </c>
      <c r="N352" s="17" t="n">
        <f aca="false">SUMIFS(J$3:J352,$B$3:$B352,B352)</f>
        <v>349</v>
      </c>
    </row>
    <row r="353" customFormat="false" ht="15" hidden="false" customHeight="true" outlineLevel="0" collapsed="false">
      <c r="A353" s="8" t="s">
        <v>82</v>
      </c>
      <c r="B353" s="8" t="s">
        <v>110</v>
      </c>
      <c r="C353" s="10" t="n">
        <v>6</v>
      </c>
      <c r="D353" s="11" t="n">
        <v>1</v>
      </c>
      <c r="E353" s="11" t="n">
        <v>0</v>
      </c>
      <c r="F353" s="12" t="n">
        <v>6</v>
      </c>
      <c r="G353" s="12" t="n">
        <v>0</v>
      </c>
      <c r="H353" s="12" t="n">
        <v>6</v>
      </c>
      <c r="I353" s="12" t="n">
        <v>0</v>
      </c>
      <c r="J353" s="13" t="n">
        <f aca="false">D353+E353</f>
        <v>1</v>
      </c>
      <c r="K353" s="13" t="n">
        <f aca="false">H353+I353</f>
        <v>6</v>
      </c>
      <c r="L353" s="13" t="n">
        <f aca="false">MOD(WEEKDAY(A353,2)-1,7)</f>
        <v>2</v>
      </c>
      <c r="M353" s="13" t="n">
        <f aca="false">MONTH(A353)</f>
        <v>3</v>
      </c>
      <c r="N353" s="13" t="n">
        <f aca="false">SUMIFS(J$3:J353,$B$3:$B353,B353)</f>
        <v>350</v>
      </c>
    </row>
    <row r="354" customFormat="false" ht="15" hidden="false" customHeight="true" outlineLevel="0" collapsed="false">
      <c r="A354" s="6" t="s">
        <v>83</v>
      </c>
      <c r="B354" s="6" t="s">
        <v>110</v>
      </c>
      <c r="C354" s="14" t="n">
        <v>6</v>
      </c>
      <c r="D354" s="15" t="n">
        <v>1</v>
      </c>
      <c r="E354" s="15" t="n">
        <v>0</v>
      </c>
      <c r="F354" s="16" t="n">
        <v>6</v>
      </c>
      <c r="G354" s="16" t="n">
        <v>0</v>
      </c>
      <c r="H354" s="16" t="n">
        <v>1</v>
      </c>
      <c r="I354" s="16" t="n">
        <v>0</v>
      </c>
      <c r="J354" s="17" t="n">
        <f aca="false">D354+E354</f>
        <v>1</v>
      </c>
      <c r="K354" s="17" t="n">
        <f aca="false">H354+I354</f>
        <v>1</v>
      </c>
      <c r="L354" s="17" t="n">
        <f aca="false">MOD(WEEKDAY(A354,2)-1,7)</f>
        <v>3</v>
      </c>
      <c r="M354" s="17" t="n">
        <f aca="false">MONTH(A354)</f>
        <v>3</v>
      </c>
      <c r="N354" s="17" t="n">
        <f aca="false">SUMIFS(J$3:J354,$B$3:$B354,B354)</f>
        <v>351</v>
      </c>
    </row>
    <row r="355" customFormat="false" ht="15" hidden="false" customHeight="true" outlineLevel="0" collapsed="false">
      <c r="A355" s="8" t="s">
        <v>83</v>
      </c>
      <c r="B355" s="8" t="s">
        <v>110</v>
      </c>
      <c r="C355" s="10" t="n">
        <v>6</v>
      </c>
      <c r="D355" s="11" t="n">
        <v>0</v>
      </c>
      <c r="E355" s="11" t="n">
        <v>0</v>
      </c>
      <c r="F355" s="12" t="n">
        <v>6</v>
      </c>
      <c r="G355" s="12" t="n">
        <v>0</v>
      </c>
      <c r="H355" s="12" t="n">
        <v>4</v>
      </c>
      <c r="I355" s="12" t="n">
        <v>3</v>
      </c>
      <c r="J355" s="13" t="n">
        <f aca="false">D355+E355</f>
        <v>0</v>
      </c>
      <c r="K355" s="13" t="n">
        <f aca="false">H355+I355</f>
        <v>7</v>
      </c>
      <c r="L355" s="13" t="n">
        <f aca="false">MOD(WEEKDAY(A355,2)-1,7)</f>
        <v>3</v>
      </c>
      <c r="M355" s="13" t="n">
        <f aca="false">MONTH(A355)</f>
        <v>3</v>
      </c>
      <c r="N355" s="13" t="n">
        <f aca="false">SUMIFS(J$3:J355,$B$3:$B355,B355)</f>
        <v>351</v>
      </c>
    </row>
    <row r="356" customFormat="false" ht="15" hidden="false" customHeight="true" outlineLevel="0" collapsed="false">
      <c r="A356" s="6" t="s">
        <v>84</v>
      </c>
      <c r="B356" s="6" t="s">
        <v>110</v>
      </c>
      <c r="C356" s="14" t="n">
        <v>6</v>
      </c>
      <c r="D356" s="15" t="n">
        <v>2</v>
      </c>
      <c r="E356" s="15" t="n">
        <v>0</v>
      </c>
      <c r="F356" s="16" t="n">
        <v>6</v>
      </c>
      <c r="G356" s="16" t="n">
        <v>0</v>
      </c>
      <c r="H356" s="16" t="n">
        <v>0</v>
      </c>
      <c r="I356" s="16" t="n">
        <v>0</v>
      </c>
      <c r="J356" s="17" t="n">
        <f aca="false">D356+E356</f>
        <v>2</v>
      </c>
      <c r="K356" s="17" t="n">
        <f aca="false">H356+I356</f>
        <v>0</v>
      </c>
      <c r="L356" s="17" t="n">
        <f aca="false">MOD(WEEKDAY(A356,2)-1,7)</f>
        <v>4</v>
      </c>
      <c r="M356" s="17" t="n">
        <f aca="false">MONTH(A356)</f>
        <v>3</v>
      </c>
      <c r="N356" s="17" t="n">
        <f aca="false">SUMIFS(J$3:J356,$B$3:$B356,B356)</f>
        <v>353</v>
      </c>
    </row>
    <row r="357" customFormat="false" ht="15" hidden="false" customHeight="true" outlineLevel="0" collapsed="false">
      <c r="A357" s="8" t="s">
        <v>84</v>
      </c>
      <c r="B357" s="8" t="s">
        <v>110</v>
      </c>
      <c r="C357" s="10" t="n">
        <v>6</v>
      </c>
      <c r="D357" s="11" t="n">
        <v>0</v>
      </c>
      <c r="E357" s="11" t="n">
        <v>15</v>
      </c>
      <c r="F357" s="12" t="n">
        <v>0</v>
      </c>
      <c r="G357" s="12" t="n">
        <v>0</v>
      </c>
      <c r="H357" s="12" t="n">
        <v>0</v>
      </c>
      <c r="I357" s="12" t="n">
        <v>0</v>
      </c>
      <c r="J357" s="13" t="n">
        <f aca="false">D357+E357</f>
        <v>15</v>
      </c>
      <c r="K357" s="13" t="n">
        <f aca="false">H357+I357</f>
        <v>0</v>
      </c>
      <c r="L357" s="13" t="n">
        <f aca="false">MOD(WEEKDAY(A357,2)-1,7)</f>
        <v>4</v>
      </c>
      <c r="M357" s="13" t="n">
        <f aca="false">MONTH(A357)</f>
        <v>3</v>
      </c>
      <c r="N357" s="13" t="n">
        <f aca="false">SUMIFS(J$3:J357,$B$3:$B357,B357)</f>
        <v>368</v>
      </c>
    </row>
    <row r="358" customFormat="false" ht="15" hidden="false" customHeight="true" outlineLevel="0" collapsed="false">
      <c r="A358" s="6" t="s">
        <v>101</v>
      </c>
      <c r="B358" s="6" t="s">
        <v>110</v>
      </c>
      <c r="C358" s="14" t="n">
        <v>6</v>
      </c>
      <c r="D358" s="15" t="n">
        <v>2</v>
      </c>
      <c r="E358" s="15" t="n">
        <v>0</v>
      </c>
      <c r="F358" s="16" t="n">
        <v>0</v>
      </c>
      <c r="G358" s="16" t="n">
        <v>0</v>
      </c>
      <c r="H358" s="16" t="n">
        <v>0</v>
      </c>
      <c r="I358" s="16" t="n">
        <v>0</v>
      </c>
      <c r="J358" s="17" t="n">
        <f aca="false">D358+E358</f>
        <v>2</v>
      </c>
      <c r="K358" s="17" t="n">
        <f aca="false">H358+I358</f>
        <v>0</v>
      </c>
      <c r="L358" s="17" t="n">
        <f aca="false">MOD(WEEKDAY(A358,2)-1,7)</f>
        <v>4</v>
      </c>
      <c r="M358" s="17" t="n">
        <f aca="false">MONTH(A358)</f>
        <v>3</v>
      </c>
      <c r="N358" s="17" t="n">
        <f aca="false">SUMIFS(J$3:J358,$B$3:$B358,B358)</f>
        <v>370</v>
      </c>
    </row>
    <row r="359" customFormat="false" ht="15" hidden="false" customHeight="true" outlineLevel="0" collapsed="false">
      <c r="A359" s="8" t="s">
        <v>89</v>
      </c>
      <c r="B359" s="8" t="s">
        <v>110</v>
      </c>
      <c r="C359" s="10" t="n">
        <v>6</v>
      </c>
      <c r="D359" s="11" t="n">
        <v>4</v>
      </c>
      <c r="E359" s="11" t="n">
        <v>24</v>
      </c>
      <c r="F359" s="12" t="n">
        <v>0</v>
      </c>
      <c r="G359" s="12" t="n">
        <v>1</v>
      </c>
      <c r="H359" s="12" t="n">
        <v>0</v>
      </c>
      <c r="I359" s="12" t="n">
        <v>0</v>
      </c>
      <c r="J359" s="13" t="n">
        <f aca="false">D359+E359</f>
        <v>28</v>
      </c>
      <c r="K359" s="13" t="n">
        <f aca="false">H359+I359</f>
        <v>0</v>
      </c>
      <c r="L359" s="13" t="n">
        <f aca="false">MOD(WEEKDAY(A359,2)-1,7)</f>
        <v>1</v>
      </c>
      <c r="M359" s="13" t="n">
        <f aca="false">MONTH(A359)</f>
        <v>3</v>
      </c>
      <c r="N359" s="13" t="n">
        <f aca="false">SUMIFS(J$3:J359,$B$3:$B359,B359)</f>
        <v>398</v>
      </c>
    </row>
    <row r="360" customFormat="false" ht="15" hidden="false" customHeight="true" outlineLevel="0" collapsed="false">
      <c r="A360" s="6" t="s">
        <v>89</v>
      </c>
      <c r="B360" s="6" t="s">
        <v>110</v>
      </c>
      <c r="C360" s="14" t="n">
        <v>6</v>
      </c>
      <c r="D360" s="15" t="n">
        <v>1</v>
      </c>
      <c r="E360" s="15" t="n">
        <v>0</v>
      </c>
      <c r="F360" s="16" t="n">
        <v>0</v>
      </c>
      <c r="G360" s="16" t="n">
        <v>0</v>
      </c>
      <c r="H360" s="16" t="n">
        <v>3</v>
      </c>
      <c r="I360" s="16" t="n">
        <v>0</v>
      </c>
      <c r="J360" s="17" t="n">
        <f aca="false">D360+E360</f>
        <v>1</v>
      </c>
      <c r="K360" s="17" t="n">
        <f aca="false">H360+I360</f>
        <v>3</v>
      </c>
      <c r="L360" s="17" t="n">
        <f aca="false">MOD(WEEKDAY(A360,2)-1,7)</f>
        <v>1</v>
      </c>
      <c r="M360" s="17" t="n">
        <f aca="false">MONTH(A360)</f>
        <v>3</v>
      </c>
      <c r="N360" s="17" t="n">
        <f aca="false">SUMIFS(J$3:J360,$B$3:$B360,B360)</f>
        <v>399</v>
      </c>
    </row>
    <row r="361" customFormat="false" ht="15" hidden="false" customHeight="true" outlineLevel="0" collapsed="false">
      <c r="A361" s="8" t="s">
        <v>89</v>
      </c>
      <c r="B361" s="8" t="s">
        <v>110</v>
      </c>
      <c r="C361" s="10" t="n">
        <v>6</v>
      </c>
      <c r="D361" s="11" t="n">
        <v>4</v>
      </c>
      <c r="E361" s="11" t="n">
        <v>0</v>
      </c>
      <c r="F361" s="12" t="n">
        <v>12</v>
      </c>
      <c r="G361" s="12" t="n">
        <v>1</v>
      </c>
      <c r="H361" s="12" t="n">
        <v>1</v>
      </c>
      <c r="I361" s="12" t="n">
        <v>0</v>
      </c>
      <c r="J361" s="13" t="n">
        <f aca="false">D361+E361</f>
        <v>4</v>
      </c>
      <c r="K361" s="13" t="n">
        <f aca="false">H361+I361</f>
        <v>1</v>
      </c>
      <c r="L361" s="13" t="n">
        <f aca="false">MOD(WEEKDAY(A361,2)-1,7)</f>
        <v>1</v>
      </c>
      <c r="M361" s="13" t="n">
        <f aca="false">MONTH(A361)</f>
        <v>3</v>
      </c>
      <c r="N361" s="13" t="n">
        <f aca="false">SUMIFS(J$3:J361,$B$3:$B361,B361)</f>
        <v>403</v>
      </c>
    </row>
    <row r="362" customFormat="false" ht="15" hidden="false" customHeight="true" outlineLevel="0" collapsed="false">
      <c r="A362" s="6" t="s">
        <v>90</v>
      </c>
      <c r="B362" s="6" t="s">
        <v>110</v>
      </c>
      <c r="C362" s="14" t="n">
        <v>6</v>
      </c>
      <c r="D362" s="15" t="n">
        <v>0</v>
      </c>
      <c r="E362" s="15" t="n">
        <v>0</v>
      </c>
      <c r="F362" s="16" t="n">
        <v>0</v>
      </c>
      <c r="G362" s="16" t="n">
        <v>1</v>
      </c>
      <c r="H362" s="16" t="n">
        <v>1</v>
      </c>
      <c r="I362" s="16" t="n">
        <v>0</v>
      </c>
      <c r="J362" s="17" t="n">
        <f aca="false">D362+E362</f>
        <v>0</v>
      </c>
      <c r="K362" s="17" t="n">
        <f aca="false">H362+I362</f>
        <v>1</v>
      </c>
      <c r="L362" s="17" t="n">
        <f aca="false">MOD(WEEKDAY(A362,2)-1,7)</f>
        <v>2</v>
      </c>
      <c r="M362" s="17" t="n">
        <f aca="false">MONTH(A362)</f>
        <v>3</v>
      </c>
      <c r="N362" s="17" t="n">
        <f aca="false">SUMIFS(J$3:J362,$B$3:$B362,B362)</f>
        <v>403</v>
      </c>
    </row>
    <row r="363" customFormat="false" ht="15" hidden="false" customHeight="true" outlineLevel="0" collapsed="false">
      <c r="A363" s="8" t="s">
        <v>90</v>
      </c>
      <c r="B363" s="8" t="s">
        <v>110</v>
      </c>
      <c r="C363" s="10" t="n">
        <v>6</v>
      </c>
      <c r="D363" s="11" t="n">
        <v>4</v>
      </c>
      <c r="E363" s="11" t="n">
        <v>32</v>
      </c>
      <c r="F363" s="12" t="n">
        <v>0</v>
      </c>
      <c r="G363" s="12" t="n">
        <v>0</v>
      </c>
      <c r="H363" s="12" t="n">
        <v>1</v>
      </c>
      <c r="I363" s="12" t="n">
        <v>0</v>
      </c>
      <c r="J363" s="13" t="n">
        <f aca="false">D363+E363</f>
        <v>36</v>
      </c>
      <c r="K363" s="13" t="n">
        <f aca="false">H363+I363</f>
        <v>1</v>
      </c>
      <c r="L363" s="13" t="n">
        <f aca="false">MOD(WEEKDAY(A363,2)-1,7)</f>
        <v>2</v>
      </c>
      <c r="M363" s="13" t="n">
        <f aca="false">MONTH(A363)</f>
        <v>3</v>
      </c>
      <c r="N363" s="13" t="n">
        <f aca="false">SUMIFS(J$3:J363,$B$3:$B363,B363)</f>
        <v>439</v>
      </c>
    </row>
    <row r="364" customFormat="false" ht="15" hidden="false" customHeight="true" outlineLevel="0" collapsed="false">
      <c r="A364" s="6" t="s">
        <v>90</v>
      </c>
      <c r="B364" s="6" t="s">
        <v>110</v>
      </c>
      <c r="C364" s="14" t="n">
        <v>6</v>
      </c>
      <c r="D364" s="15" t="n">
        <v>0</v>
      </c>
      <c r="E364" s="15" t="n">
        <v>0</v>
      </c>
      <c r="F364" s="16" t="n">
        <v>0</v>
      </c>
      <c r="G364" s="16" t="n">
        <v>0</v>
      </c>
      <c r="H364" s="16" t="n">
        <v>1</v>
      </c>
      <c r="I364" s="16" t="n">
        <v>0</v>
      </c>
      <c r="J364" s="17" t="n">
        <f aca="false">D364+E364</f>
        <v>0</v>
      </c>
      <c r="K364" s="17" t="n">
        <f aca="false">H364+I364</f>
        <v>1</v>
      </c>
      <c r="L364" s="17" t="n">
        <f aca="false">MOD(WEEKDAY(A364,2)-1,7)</f>
        <v>2</v>
      </c>
      <c r="M364" s="17" t="n">
        <f aca="false">MONTH(A364)</f>
        <v>3</v>
      </c>
      <c r="N364" s="17" t="n">
        <f aca="false">SUMIFS(J$3:J364,$B$3:$B364,B364)</f>
        <v>439</v>
      </c>
    </row>
    <row r="365" customFormat="false" ht="15" hidden="false" customHeight="true" outlineLevel="0" collapsed="false">
      <c r="A365" s="8" t="s">
        <v>90</v>
      </c>
      <c r="B365" s="8" t="s">
        <v>110</v>
      </c>
      <c r="C365" s="10" t="n">
        <v>6</v>
      </c>
      <c r="D365" s="11" t="n">
        <v>0</v>
      </c>
      <c r="E365" s="11" t="n">
        <v>0</v>
      </c>
      <c r="F365" s="12" t="n">
        <v>0</v>
      </c>
      <c r="G365" s="12" t="n">
        <v>0</v>
      </c>
      <c r="H365" s="12" t="n">
        <v>3</v>
      </c>
      <c r="I365" s="12" t="n">
        <v>0</v>
      </c>
      <c r="J365" s="13" t="n">
        <f aca="false">D365+E365</f>
        <v>0</v>
      </c>
      <c r="K365" s="13" t="n">
        <f aca="false">H365+I365</f>
        <v>3</v>
      </c>
      <c r="L365" s="13" t="n">
        <f aca="false">MOD(WEEKDAY(A365,2)-1,7)</f>
        <v>2</v>
      </c>
      <c r="M365" s="13" t="n">
        <f aca="false">MONTH(A365)</f>
        <v>3</v>
      </c>
      <c r="N365" s="13" t="n">
        <f aca="false">SUMIFS(J$3:J365,$B$3:$B365,B365)</f>
        <v>439</v>
      </c>
    </row>
    <row r="366" customFormat="false" ht="15" hidden="false" customHeight="true" outlineLevel="0" collapsed="false">
      <c r="A366" s="6" t="s">
        <v>91</v>
      </c>
      <c r="B366" s="6" t="s">
        <v>110</v>
      </c>
      <c r="C366" s="14" t="n">
        <v>6</v>
      </c>
      <c r="D366" s="15" t="n">
        <v>0</v>
      </c>
      <c r="E366" s="15" t="n">
        <v>0</v>
      </c>
      <c r="F366" s="16" t="n">
        <v>0</v>
      </c>
      <c r="G366" s="16" t="n">
        <v>0</v>
      </c>
      <c r="H366" s="16" t="n">
        <v>4</v>
      </c>
      <c r="I366" s="16" t="n">
        <v>0</v>
      </c>
      <c r="J366" s="17" t="n">
        <f aca="false">D366+E366</f>
        <v>0</v>
      </c>
      <c r="K366" s="17" t="n">
        <f aca="false">H366+I366</f>
        <v>4</v>
      </c>
      <c r="L366" s="17" t="n">
        <f aca="false">MOD(WEEKDAY(A366,2)-1,7)</f>
        <v>3</v>
      </c>
      <c r="M366" s="17" t="n">
        <f aca="false">MONTH(A366)</f>
        <v>3</v>
      </c>
      <c r="N366" s="17" t="n">
        <f aca="false">SUMIFS(J$3:J366,$B$3:$B366,B366)</f>
        <v>439</v>
      </c>
    </row>
    <row r="367" customFormat="false" ht="15" hidden="false" customHeight="true" outlineLevel="0" collapsed="false">
      <c r="A367" s="8" t="s">
        <v>91</v>
      </c>
      <c r="B367" s="8" t="s">
        <v>110</v>
      </c>
      <c r="C367" s="10" t="n">
        <v>6</v>
      </c>
      <c r="D367" s="11" t="n">
        <v>0</v>
      </c>
      <c r="E367" s="11" t="n">
        <v>25</v>
      </c>
      <c r="F367" s="12" t="n">
        <v>0</v>
      </c>
      <c r="G367" s="12" t="n">
        <v>0</v>
      </c>
      <c r="H367" s="12" t="n">
        <v>0</v>
      </c>
      <c r="I367" s="12" t="n">
        <v>0</v>
      </c>
      <c r="J367" s="13" t="n">
        <f aca="false">D367+E367</f>
        <v>25</v>
      </c>
      <c r="K367" s="13" t="n">
        <f aca="false">H367+I367</f>
        <v>0</v>
      </c>
      <c r="L367" s="13" t="n">
        <f aca="false">MOD(WEEKDAY(A367,2)-1,7)</f>
        <v>3</v>
      </c>
      <c r="M367" s="13" t="n">
        <f aca="false">MONTH(A367)</f>
        <v>3</v>
      </c>
      <c r="N367" s="13" t="n">
        <f aca="false">SUMIFS(J$3:J367,$B$3:$B367,B367)</f>
        <v>464</v>
      </c>
    </row>
    <row r="368" customFormat="false" ht="15" hidden="false" customHeight="true" outlineLevel="0" collapsed="false">
      <c r="A368" s="6" t="s">
        <v>91</v>
      </c>
      <c r="B368" s="6" t="s">
        <v>110</v>
      </c>
      <c r="C368" s="14" t="n">
        <v>6</v>
      </c>
      <c r="D368" s="15" t="n">
        <v>0</v>
      </c>
      <c r="E368" s="15" t="n">
        <v>0</v>
      </c>
      <c r="F368" s="16" t="n">
        <v>0</v>
      </c>
      <c r="G368" s="16" t="n">
        <v>0</v>
      </c>
      <c r="H368" s="16" t="n">
        <v>2</v>
      </c>
      <c r="I368" s="16" t="n">
        <v>0</v>
      </c>
      <c r="J368" s="17" t="n">
        <f aca="false">D368+E368</f>
        <v>0</v>
      </c>
      <c r="K368" s="17" t="n">
        <f aca="false">H368+I368</f>
        <v>2</v>
      </c>
      <c r="L368" s="17" t="n">
        <f aca="false">MOD(WEEKDAY(A368,2)-1,7)</f>
        <v>3</v>
      </c>
      <c r="M368" s="17" t="n">
        <f aca="false">MONTH(A368)</f>
        <v>3</v>
      </c>
      <c r="N368" s="17" t="n">
        <f aca="false">SUMIFS(J$3:J368,$B$3:$B368,B368)</f>
        <v>464</v>
      </c>
    </row>
    <row r="369" customFormat="false" ht="15" hidden="false" customHeight="true" outlineLevel="0" collapsed="false">
      <c r="A369" s="8" t="s">
        <v>91</v>
      </c>
      <c r="B369" s="8" t="s">
        <v>110</v>
      </c>
      <c r="C369" s="10" t="n">
        <v>6</v>
      </c>
      <c r="D369" s="11" t="n">
        <v>0</v>
      </c>
      <c r="E369" s="11" t="n">
        <v>0</v>
      </c>
      <c r="F369" s="12" t="n">
        <v>0</v>
      </c>
      <c r="G369" s="12" t="n">
        <v>0</v>
      </c>
      <c r="H369" s="12" t="n">
        <v>2</v>
      </c>
      <c r="I369" s="12" t="n">
        <v>1</v>
      </c>
      <c r="J369" s="13" t="n">
        <f aca="false">D369+E369</f>
        <v>0</v>
      </c>
      <c r="K369" s="13" t="n">
        <f aca="false">H369+I369</f>
        <v>3</v>
      </c>
      <c r="L369" s="13" t="n">
        <f aca="false">MOD(WEEKDAY(A369,2)-1,7)</f>
        <v>3</v>
      </c>
      <c r="M369" s="13" t="n">
        <f aca="false">MONTH(A369)</f>
        <v>3</v>
      </c>
      <c r="N369" s="13" t="n">
        <f aca="false">SUMIFS(J$3:J369,$B$3:$B369,B369)</f>
        <v>464</v>
      </c>
    </row>
    <row r="370" customFormat="false" ht="15" hidden="false" customHeight="true" outlineLevel="0" collapsed="false">
      <c r="A370" s="18" t="s">
        <v>111</v>
      </c>
      <c r="B370" s="19"/>
      <c r="C370" s="19"/>
      <c r="D370" s="20" t="n">
        <f aca="false">SUM(D3:D369)</f>
        <v>802</v>
      </c>
      <c r="E370" s="20" t="n">
        <f aca="false">SUM(E3:E369)</f>
        <v>5116.26</v>
      </c>
      <c r="F370" s="20" t="n">
        <f aca="false">SUM(F3:F369)</f>
        <v>3128.77</v>
      </c>
      <c r="G370" s="20" t="n">
        <f aca="false">SUM(G3:G369)</f>
        <v>105</v>
      </c>
      <c r="H370" s="20" t="n">
        <f aca="false">SUM(H3:H369)</f>
        <v>98</v>
      </c>
      <c r="I370" s="20" t="n">
        <f aca="false">SUM(I3:I369)</f>
        <v>799</v>
      </c>
      <c r="J370" s="21" t="n">
        <f aca="false">D370+E370</f>
        <v>5918.26</v>
      </c>
      <c r="K370" s="21" t="n">
        <f aca="false">H370+I370</f>
        <v>897</v>
      </c>
      <c r="L370" s="22"/>
      <c r="M370" s="22"/>
      <c r="N370" s="22" t="n">
        <f aca="false">SUMIFS(J$3:J370,$B$3:$B370,B370)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8"/>
    <col collapsed="false" customWidth="true" hidden="false" outlineLevel="0" max="9" min="9" style="1" width="5"/>
    <col collapsed="false" customWidth="true" hidden="false" outlineLevel="0" max="10" min="10" style="1" width="16"/>
  </cols>
  <sheetData>
    <row r="1" customFormat="false" ht="19.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9" t="s">
        <v>33</v>
      </c>
      <c r="B3" s="9" t="s">
        <v>113</v>
      </c>
      <c r="C3" s="9" t="s">
        <v>114</v>
      </c>
      <c r="D3" s="9" t="s">
        <v>115</v>
      </c>
      <c r="E3" s="9" t="s">
        <v>116</v>
      </c>
      <c r="F3" s="9" t="s">
        <v>117</v>
      </c>
      <c r="G3" s="9" t="s">
        <v>118</v>
      </c>
      <c r="H3" s="9" t="s">
        <v>119</v>
      </c>
      <c r="I3" s="9" t="s">
        <v>120</v>
      </c>
      <c r="J3" s="9" t="s">
        <v>121</v>
      </c>
    </row>
    <row r="4" customFormat="false" ht="23.25" hidden="false" customHeight="true" outlineLevel="0" collapsed="false">
      <c r="A4" s="7" t="s">
        <v>122</v>
      </c>
      <c r="B4" s="23" t="n">
        <v>6000</v>
      </c>
      <c r="C4" s="23" t="n">
        <v>6000</v>
      </c>
      <c r="D4" s="24" t="n">
        <f aca="false">B4+C4</f>
        <v>12000</v>
      </c>
      <c r="E4" s="25" t="n">
        <f aca="false">SUMIFS(DADOS!E3:E369,DADOS!B3:B369,"São Manoel")+SUMIFS(DADOS!E3:E369,DADOS!B3:B369,"João Carlos")</f>
        <v>2145.16</v>
      </c>
      <c r="F4" s="25" t="n">
        <f aca="false">SUMIFS(DADOS!D3:D369,DADOS!B3:B369,"São Manoel")+SUMIFS(DADOS!D3:D369,DADOS!B3:B369,"João Carlos")</f>
        <v>300</v>
      </c>
      <c r="G4" s="24" t="n">
        <f aca="false">E4+F4</f>
        <v>2445.16</v>
      </c>
      <c r="H4" s="26" t="n">
        <v>4</v>
      </c>
      <c r="I4" s="26" t="n">
        <v>9</v>
      </c>
      <c r="J4" s="27" t="s">
        <v>123</v>
      </c>
    </row>
    <row r="5" customFormat="false" ht="23.25" hidden="false" customHeight="true" outlineLevel="0" collapsed="false">
      <c r="A5" s="5" t="s">
        <v>124</v>
      </c>
      <c r="B5" s="28" t="n">
        <v>1900</v>
      </c>
      <c r="C5" s="28" t="n">
        <v>1900</v>
      </c>
      <c r="D5" s="17" t="n">
        <f aca="false">B5+C5</f>
        <v>3800</v>
      </c>
      <c r="E5" s="29" t="n">
        <f aca="false">SUMIFS(DADOS!E3:E369,DADOS!B3:B369,"Vila Israel")</f>
        <v>416</v>
      </c>
      <c r="F5" s="29" t="n">
        <f aca="false">SUMIFS(DADOS!D3:D369,DADOS!B3:B369,"Vila Israel")</f>
        <v>48</v>
      </c>
      <c r="G5" s="17" t="n">
        <f aca="false">E5+F5</f>
        <v>464</v>
      </c>
      <c r="H5" s="30" t="n">
        <v>0</v>
      </c>
      <c r="I5" s="30" t="n">
        <v>4</v>
      </c>
      <c r="J5" s="31" t="s">
        <v>123</v>
      </c>
    </row>
    <row r="6" customFormat="false" ht="23.25" hidden="false" customHeight="true" outlineLevel="0" collapsed="false">
      <c r="A6" s="7" t="s">
        <v>125</v>
      </c>
      <c r="B6" s="23" t="n">
        <v>5000</v>
      </c>
      <c r="C6" s="23" t="n">
        <v>5000</v>
      </c>
      <c r="D6" s="13" t="n">
        <f aca="false">B6+C6</f>
        <v>10000</v>
      </c>
      <c r="E6" s="25" t="n">
        <f aca="false">SUMIFS(DADOS!E3:E369,DADOS!B3:B369,"Morro Tetéu")</f>
        <v>1029.1</v>
      </c>
      <c r="F6" s="25" t="n">
        <f aca="false">SUMIFS(DADOS!D3:D369,DADOS!B3:B369,"Morro Tetéu")</f>
        <v>226</v>
      </c>
      <c r="G6" s="13" t="n">
        <f aca="false">E6+F6</f>
        <v>1255.1</v>
      </c>
      <c r="H6" s="26" t="n">
        <v>5</v>
      </c>
      <c r="I6" s="26" t="n">
        <v>10</v>
      </c>
      <c r="J6" s="27" t="s">
        <v>123</v>
      </c>
    </row>
    <row r="7" customFormat="false" ht="23.25" hidden="false" customHeight="true" outlineLevel="0" collapsed="false">
      <c r="A7" s="5" t="s">
        <v>126</v>
      </c>
      <c r="B7" s="28" t="n">
        <v>5000</v>
      </c>
      <c r="C7" s="28" t="n">
        <v>5000</v>
      </c>
      <c r="D7" s="17" t="n">
        <f aca="false">B7+C7</f>
        <v>10000</v>
      </c>
      <c r="E7" s="29" t="n">
        <f aca="false">SUMIFS(DADOS!E3:E369,DADOS!B3:B369,"Vila Criadores")</f>
        <v>822</v>
      </c>
      <c r="F7" s="29" t="n">
        <f aca="false">SUMIFS(DADOS!D3:D369,DADOS!B3:B369,"Vila Criadores")</f>
        <v>58</v>
      </c>
      <c r="G7" s="17" t="n">
        <f aca="false">E7+F7</f>
        <v>880</v>
      </c>
      <c r="H7" s="30" t="n">
        <v>5</v>
      </c>
      <c r="I7" s="30" t="n">
        <v>8</v>
      </c>
      <c r="J7" s="31" t="s">
        <v>123</v>
      </c>
    </row>
    <row r="8" customFormat="false" ht="23.25" hidden="false" customHeight="true" outlineLevel="0" collapsed="false">
      <c r="A8" s="7" t="s">
        <v>127</v>
      </c>
      <c r="B8" s="23" t="n">
        <v>4000</v>
      </c>
      <c r="C8" s="23" t="n">
        <v>4000</v>
      </c>
      <c r="D8" s="13" t="n">
        <f aca="false">B8+C8</f>
        <v>8000</v>
      </c>
      <c r="E8" s="25" t="n">
        <f aca="false">SUMIFS(DADOS!E3:E369,DADOS!B3:B369,"Pantanal Baixo")</f>
        <v>704</v>
      </c>
      <c r="F8" s="25" t="n">
        <f aca="false">SUMIFS(DADOS!D3:D369,DADOS!B3:B369,"Pantanal Baixo")</f>
        <v>170</v>
      </c>
      <c r="G8" s="13" t="n">
        <f aca="false">E8+F8</f>
        <v>874</v>
      </c>
      <c r="H8" s="26" t="n">
        <v>5</v>
      </c>
      <c r="I8" s="26" t="n">
        <v>8</v>
      </c>
      <c r="J8" s="27" t="s">
        <v>123</v>
      </c>
    </row>
    <row r="9" customFormat="false" ht="15" hidden="false" customHeight="true" outlineLevel="0" collapsed="false">
      <c r="A9" s="18" t="s">
        <v>111</v>
      </c>
      <c r="B9" s="20" t="n">
        <f aca="false">SUM(B4:B8)</f>
        <v>21900</v>
      </c>
      <c r="C9" s="20" t="n">
        <f aca="false">SUM(C4:C8)</f>
        <v>21900</v>
      </c>
      <c r="D9" s="20" t="n">
        <f aca="false">SUM(D4:D8)</f>
        <v>43800</v>
      </c>
      <c r="E9" s="20" t="n">
        <f aca="false">SUM(E4:E8)</f>
        <v>5116.26</v>
      </c>
      <c r="F9" s="20" t="n">
        <f aca="false">SUM(F4:F8)</f>
        <v>802</v>
      </c>
      <c r="G9" s="20" t="n">
        <f aca="false">SUM(G4:G8)</f>
        <v>5918.26</v>
      </c>
      <c r="H9" s="32"/>
      <c r="I9" s="32"/>
      <c r="J9" s="32"/>
    </row>
    <row r="11" customFormat="false" ht="39" hidden="false" customHeight="true" outlineLevel="0" collapsed="false">
      <c r="A11" s="33" t="s">
        <v>128</v>
      </c>
      <c r="B11" s="19"/>
      <c r="C11" s="19"/>
      <c r="D11" s="19"/>
      <c r="E11" s="19"/>
      <c r="F11" s="19"/>
      <c r="G11" s="19"/>
      <c r="H11" s="19"/>
      <c r="I11" s="19"/>
      <c r="J11" s="19"/>
    </row>
    <row r="12" customFormat="false" ht="15" hidden="false" customHeight="true" outlineLevel="0" collapsed="false">
      <c r="A12" s="7" t="s">
        <v>129</v>
      </c>
      <c r="B12" s="13" t="n">
        <f aca="false">SUM(B5:B11)</f>
        <v>37800</v>
      </c>
      <c r="C12" s="34" t="n">
        <f aca="false">SUM(C5:C11)</f>
        <v>37800</v>
      </c>
      <c r="D12" s="34" t="n">
        <f aca="false">SUM(D5:D11)</f>
        <v>75600</v>
      </c>
      <c r="E12" s="34" t="n">
        <f aca="false">SUM(E5:E11)</f>
        <v>8087.36</v>
      </c>
      <c r="F12" s="34" t="n">
        <f aca="false">SUM(F5:F11)</f>
        <v>1304</v>
      </c>
      <c r="G12" s="34" t="n">
        <f aca="false">SUM(G5:G11)</f>
        <v>9391.36</v>
      </c>
    </row>
    <row r="13" customFormat="false" ht="15" hidden="false" customHeight="true" outlineLevel="0" collapsed="false">
      <c r="A13" s="5" t="s">
        <v>130</v>
      </c>
      <c r="B13" s="29" t="n">
        <f aca="false">COUNTA(DADOS!A3:A369)</f>
        <v>367</v>
      </c>
    </row>
    <row r="14" customFormat="false" ht="15" hidden="false" customHeight="true" outlineLevel="0" collapsed="false">
      <c r="A14" s="7" t="s">
        <v>131</v>
      </c>
      <c r="B14" s="35" t="n">
        <f aca="false">B12/B13</f>
        <v>102.99727520436</v>
      </c>
    </row>
    <row r="15" customFormat="false" ht="15" hidden="false" customHeight="true" outlineLevel="0" collapsed="false">
      <c r="A15" s="5" t="s">
        <v>132</v>
      </c>
      <c r="B15" s="36" t="n">
        <f aca="false">PROJETO!G9/B13</f>
        <v>16.1260490463215</v>
      </c>
    </row>
    <row r="16" customFormat="false" ht="15" hidden="false" customHeight="true" outlineLevel="0" collapsed="false">
      <c r="A16" s="7" t="s">
        <v>133</v>
      </c>
      <c r="B16" s="37" t="n">
        <f aca="false">IF(B12&gt;0,PROJETO!G9/B12,0)</f>
        <v>0.156567724867725</v>
      </c>
    </row>
    <row r="17" customFormat="false" ht="15" hidden="false" customHeight="true" outlineLevel="0" collapsed="false">
      <c r="A17" s="5" t="s">
        <v>134</v>
      </c>
      <c r="B17" s="29" t="n">
        <f aca="false">ROUND(B12/2.5,0)</f>
        <v>15120</v>
      </c>
    </row>
    <row r="18" customFormat="false" ht="15" hidden="false" customHeight="true" outlineLevel="0" collapsed="false">
      <c r="A18" s="7" t="s">
        <v>135</v>
      </c>
      <c r="B18" s="25" t="s">
        <v>136</v>
      </c>
    </row>
    <row r="19" customFormat="false" ht="15" hidden="false" customHeight="true" outlineLevel="0" collapsed="false">
      <c r="A19" s="5" t="s">
        <v>137</v>
      </c>
      <c r="B19" s="29" t="n">
        <f aca="false">B18-B17</f>
        <v>-14076</v>
      </c>
    </row>
    <row r="20" customFormat="false" ht="15" hidden="false" customHeight="true" outlineLevel="0" collapsed="false">
      <c r="A20" s="7" t="s">
        <v>138</v>
      </c>
      <c r="B20" s="38" t="n">
        <f aca="false">IF(B18&gt;0,B19/B18,0)</f>
        <v>-13.4827586206897</v>
      </c>
    </row>
    <row r="21" customFormat="false" ht="23.25" hidden="false" customHeight="true" outlineLevel="0" collapsed="false">
      <c r="A21" s="5" t="s">
        <v>139</v>
      </c>
      <c r="B21" s="36" t="n">
        <f aca="false">IF(B17&gt;0,B18/B17,0)</f>
        <v>0.0690476190476191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7" min="5" style="1" width="7"/>
    <col collapsed="false" customWidth="true" hidden="false" outlineLevel="0" max="9" min="8" style="1" width="14"/>
    <col collapsed="false" customWidth="true" hidden="false" outlineLevel="0" max="10" min="10" style="1" width="8"/>
    <col collapsed="false" customWidth="true" hidden="false" outlineLevel="0" max="12" min="11" style="1" width="13"/>
  </cols>
  <sheetData>
    <row r="1" customFormat="false" ht="19.5" hidden="false" customHeight="true" outlineLevel="0" collapsed="false">
      <c r="A1" s="2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3.25" hidden="false" customHeight="true" outlineLevel="0" collapsed="false">
      <c r="A3" s="9" t="s">
        <v>33</v>
      </c>
      <c r="B3" s="9" t="s">
        <v>141</v>
      </c>
      <c r="C3" s="9" t="s">
        <v>142</v>
      </c>
      <c r="D3" s="9" t="s">
        <v>143</v>
      </c>
      <c r="E3" s="9" t="s">
        <v>144</v>
      </c>
      <c r="F3" s="9" t="s">
        <v>145</v>
      </c>
      <c r="G3" s="9" t="s">
        <v>146</v>
      </c>
      <c r="H3" s="9" t="s">
        <v>147</v>
      </c>
      <c r="I3" s="9" t="s">
        <v>148</v>
      </c>
      <c r="J3" s="9" t="s">
        <v>119</v>
      </c>
      <c r="K3" s="9" t="s">
        <v>149</v>
      </c>
      <c r="L3" s="9" t="s">
        <v>150</v>
      </c>
    </row>
    <row r="4" customFormat="false" ht="15" hidden="false" customHeight="true" outlineLevel="0" collapsed="false">
      <c r="A4" s="7" t="str">
        <f aca="false">PROJETO!A4</f>
        <v>SM+JC</v>
      </c>
      <c r="B4" s="24" t="n">
        <f aca="false">MAX(0,PROJETO!B4-PROJETO!E4)</f>
        <v>3854.84</v>
      </c>
      <c r="C4" s="24" t="n">
        <f aca="false">MAX(0,PROJETO!C4-PROJETO!F4)</f>
        <v>5700</v>
      </c>
      <c r="D4" s="24" t="n">
        <f aca="false">B4+C4</f>
        <v>9554.84</v>
      </c>
      <c r="E4" s="39" t="n">
        <f aca="false">IF(PROJETO!B4&gt;0,PROJETO!E4/PROJETO!B4,0)</f>
        <v>0.357526666666667</v>
      </c>
      <c r="F4" s="39" t="n">
        <f aca="false">IF(PROJETO!C4&gt;0,PROJETO!F4/PROJETO!C4,0)</f>
        <v>0.05</v>
      </c>
      <c r="G4" s="39" t="n">
        <f aca="false">IF(PROJETO!D4&gt;0,PROJETO!G4/PROJETO!D4,0)</f>
        <v>0.203763333333333</v>
      </c>
      <c r="H4" s="10" t="str">
        <f aca="false">IF(E4&gt;=1,"PRONTO",IF(E4&gt;=0.8,"FINALIZANDO","EM EXECUÇÃO"))</f>
        <v>EM EXECUÇÃO</v>
      </c>
      <c r="I4" s="10" t="str">
        <f aca="false">IF(F4&gt;=1,"PRONTO",IF(F4&gt;=0.8,"FINALIZANDO","EM EXECUÇÃO"))</f>
        <v>EM EXECUÇÃO</v>
      </c>
      <c r="J4" s="10" t="n">
        <f aca="false">PROJETO!H4</f>
        <v>4</v>
      </c>
      <c r="K4" s="25" t="n">
        <f aca="false">IF(H4="PRONTO",0,IF(J4&gt;0,B4/J4,0))</f>
        <v>963.71</v>
      </c>
      <c r="L4" s="40" t="n">
        <f aca="false">IF(I4="PRONTO",0,IF(J4&gt;0,C4/J4,0))</f>
        <v>1425</v>
      </c>
    </row>
    <row r="5" customFormat="false" ht="15" hidden="false" customHeight="true" outlineLevel="0" collapsed="false">
      <c r="A5" s="5" t="str">
        <f aca="false">PROJETO!A5</f>
        <v>ISRAEL</v>
      </c>
      <c r="B5" s="41" t="n">
        <f aca="false">MAX(0,PROJETO!B5-PROJETO!E5)</f>
        <v>1484</v>
      </c>
      <c r="C5" s="41" t="n">
        <f aca="false">MAX(0,PROJETO!C5-PROJETO!F5)</f>
        <v>1852</v>
      </c>
      <c r="D5" s="41" t="n">
        <f aca="false">B5+C5</f>
        <v>3336</v>
      </c>
      <c r="E5" s="42" t="n">
        <f aca="false">IF(PROJETO!B5&gt;0,PROJETO!E5/PROJETO!B5,0)</f>
        <v>0.218947368421053</v>
      </c>
      <c r="F5" s="42" t="n">
        <f aca="false">IF(PROJETO!C5&gt;0,PROJETO!F5/PROJETO!C5,0)</f>
        <v>0.0252631578947368</v>
      </c>
      <c r="G5" s="42" t="n">
        <f aca="false">IF(PROJETO!D5&gt;0,PROJETO!G5/PROJETO!D5,0)</f>
        <v>0.122105263157895</v>
      </c>
      <c r="H5" s="14" t="str">
        <f aca="false">IF(E5&gt;=1,"PRONTO",IF(E5&gt;=0.8,"FINALIZANDO","EM EXECUÇÃO"))</f>
        <v>EM EXECUÇÃO</v>
      </c>
      <c r="I5" s="14" t="str">
        <f aca="false">IF(F5&gt;=1,"PRONTO",IF(F5&gt;=0.8,"FINALIZANDO","EM EXECUÇÃO"))</f>
        <v>EM EXECUÇÃO</v>
      </c>
      <c r="J5" s="14" t="n">
        <f aca="false">PROJETO!H5</f>
        <v>0</v>
      </c>
      <c r="K5" s="29" t="n">
        <f aca="false">IF(H5="PRONTO",0,IF(J5&gt;0,B5/J5,0))</f>
        <v>0</v>
      </c>
      <c r="L5" s="43" t="n">
        <f aca="false">IF(I5="PRONTO",0,IF(J5&gt;0,C5/J5,0))</f>
        <v>0</v>
      </c>
    </row>
    <row r="6" customFormat="false" ht="15" hidden="false" customHeight="true" outlineLevel="0" collapsed="false">
      <c r="A6" s="7" t="str">
        <f aca="false">PROJETO!A6</f>
        <v>TETEU</v>
      </c>
      <c r="B6" s="24" t="n">
        <f aca="false">MAX(0,PROJETO!B6-PROJETO!E6)</f>
        <v>3970.9</v>
      </c>
      <c r="C6" s="24" t="n">
        <f aca="false">MAX(0,PROJETO!C6-PROJETO!F6)</f>
        <v>4774</v>
      </c>
      <c r="D6" s="24" t="n">
        <f aca="false">B6+C6</f>
        <v>8744.9</v>
      </c>
      <c r="E6" s="39" t="n">
        <f aca="false">IF(PROJETO!B6&gt;0,PROJETO!E6/PROJETO!B6,0)</f>
        <v>0.20582</v>
      </c>
      <c r="F6" s="39" t="n">
        <f aca="false">IF(PROJETO!C6&gt;0,PROJETO!F6/PROJETO!C6,0)</f>
        <v>0.0452</v>
      </c>
      <c r="G6" s="39" t="n">
        <f aca="false">IF(PROJETO!D6&gt;0,PROJETO!G6/PROJETO!D6,0)</f>
        <v>0.12551</v>
      </c>
      <c r="H6" s="10" t="str">
        <f aca="false">IF(E6&gt;=1,"PRONTO",IF(E6&gt;=0.8,"FINALIZANDO","EM EXECUÇÃO"))</f>
        <v>EM EXECUÇÃO</v>
      </c>
      <c r="I6" s="10" t="str">
        <f aca="false">IF(F6&gt;=1,"PRONTO",IF(F6&gt;=0.8,"FINALIZANDO","EM EXECUÇÃO"))</f>
        <v>EM EXECUÇÃO</v>
      </c>
      <c r="J6" s="10" t="n">
        <f aca="false">PROJETO!H6</f>
        <v>5</v>
      </c>
      <c r="K6" s="25" t="n">
        <f aca="false">IF(H6="PRONTO",0,IF(J6&gt;0,B6/J6,0))</f>
        <v>794.18</v>
      </c>
      <c r="L6" s="40" t="n">
        <f aca="false">IF(I6="PRONTO",0,IF(J6&gt;0,C6/J6,0))</f>
        <v>954.8</v>
      </c>
    </row>
    <row r="7" customFormat="false" ht="15" hidden="false" customHeight="true" outlineLevel="0" collapsed="false">
      <c r="A7" s="5" t="str">
        <f aca="false">PROJETO!A7</f>
        <v>CRIADORES</v>
      </c>
      <c r="B7" s="41" t="n">
        <f aca="false">MAX(0,PROJETO!B7-PROJETO!E7)</f>
        <v>4178</v>
      </c>
      <c r="C7" s="41" t="n">
        <f aca="false">MAX(0,PROJETO!C7-PROJETO!F7)</f>
        <v>4942</v>
      </c>
      <c r="D7" s="41" t="n">
        <f aca="false">B7+C7</f>
        <v>9120</v>
      </c>
      <c r="E7" s="42" t="n">
        <f aca="false">IF(PROJETO!B7&gt;0,PROJETO!E7/PROJETO!B7,0)</f>
        <v>0.1644</v>
      </c>
      <c r="F7" s="42" t="n">
        <f aca="false">IF(PROJETO!C7&gt;0,PROJETO!F7/PROJETO!C7,0)</f>
        <v>0.0116</v>
      </c>
      <c r="G7" s="42" t="n">
        <f aca="false">IF(PROJETO!D7&gt;0,PROJETO!G7/PROJETO!D7,0)</f>
        <v>0.088</v>
      </c>
      <c r="H7" s="14" t="str">
        <f aca="false">IF(E7&gt;=1,"PRONTO",IF(E7&gt;=0.8,"FINALIZANDO","EM EXECUÇÃO"))</f>
        <v>EM EXECUÇÃO</v>
      </c>
      <c r="I7" s="14" t="str">
        <f aca="false">IF(F7&gt;=1,"PRONTO",IF(F7&gt;=0.8,"FINALIZANDO","EM EXECUÇÃO"))</f>
        <v>EM EXECUÇÃO</v>
      </c>
      <c r="J7" s="14" t="n">
        <f aca="false">PROJETO!H7</f>
        <v>5</v>
      </c>
      <c r="K7" s="29" t="n">
        <f aca="false">IF(H7="PRONTO",0,IF(J7&gt;0,B7/J7,0))</f>
        <v>835.6</v>
      </c>
      <c r="L7" s="43" t="n">
        <f aca="false">IF(I7="PRONTO",0,IF(J7&gt;0,C7/J7,0))</f>
        <v>988.4</v>
      </c>
    </row>
    <row r="8" customFormat="false" ht="15" hidden="false" customHeight="true" outlineLevel="0" collapsed="false">
      <c r="A8" s="7" t="str">
        <f aca="false">PROJETO!A8</f>
        <v>PANTANAL</v>
      </c>
      <c r="B8" s="24" t="n">
        <f aca="false">MAX(0,PROJETO!B8-PROJETO!E8)</f>
        <v>3296</v>
      </c>
      <c r="C8" s="24" t="n">
        <f aca="false">MAX(0,PROJETO!C8-PROJETO!F8)</f>
        <v>3830</v>
      </c>
      <c r="D8" s="24" t="n">
        <f aca="false">B8+C8</f>
        <v>7126</v>
      </c>
      <c r="E8" s="39" t="n">
        <f aca="false">IF(PROJETO!B8&gt;0,PROJETO!E8/PROJETO!B8,0)</f>
        <v>0.176</v>
      </c>
      <c r="F8" s="39" t="n">
        <f aca="false">IF(PROJETO!C8&gt;0,PROJETO!F8/PROJETO!C8,0)</f>
        <v>0.0425</v>
      </c>
      <c r="G8" s="39" t="n">
        <f aca="false">IF(PROJETO!D8&gt;0,PROJETO!G8/PROJETO!D8,0)</f>
        <v>0.10925</v>
      </c>
      <c r="H8" s="10" t="str">
        <f aca="false">IF(E8&gt;=1,"PRONTO",IF(E8&gt;=0.8,"FINALIZANDO","EM EXECUÇÃO"))</f>
        <v>EM EXECUÇÃO</v>
      </c>
      <c r="I8" s="10" t="str">
        <f aca="false">IF(F8&gt;=1,"PRONTO",IF(F8&gt;=0.8,"FINALIZANDO","EM EXECUÇÃO"))</f>
        <v>EM EXECUÇÃO</v>
      </c>
      <c r="J8" s="10" t="n">
        <f aca="false">PROJETO!H8</f>
        <v>5</v>
      </c>
      <c r="K8" s="25" t="n">
        <f aca="false">IF(H8="PRONTO",0,IF(J8&gt;0,B8/J8,0))</f>
        <v>659.2</v>
      </c>
      <c r="L8" s="40" t="n">
        <f aca="false">IF(I8="PRONTO",0,IF(J8&gt;0,C8/J8,0))</f>
        <v>766</v>
      </c>
    </row>
    <row r="9" customFormat="false" ht="15" hidden="false" customHeight="true" outlineLevel="0" collapsed="false">
      <c r="A9" s="18" t="s">
        <v>111</v>
      </c>
      <c r="B9" s="20" t="n">
        <f aca="false">SUM(B4:B8)</f>
        <v>16783.74</v>
      </c>
      <c r="C9" s="20" t="n">
        <f aca="false">SUM(C4:C8)</f>
        <v>21098</v>
      </c>
      <c r="D9" s="20" t="n">
        <f aca="false">SUM(D4:D8)</f>
        <v>37881.74</v>
      </c>
      <c r="E9" s="44" t="n">
        <f aca="false">IF(PROJETO!B9&gt;0,PROJETO!E9/PROJETO!B9,0)</f>
        <v>0.233619178082192</v>
      </c>
      <c r="F9" s="44" t="n">
        <f aca="false">IF(PROJETO!C9&gt;0,PROJETO!F9/PROJETO!C9,0)</f>
        <v>0.03662100456621</v>
      </c>
      <c r="G9" s="44" t="n">
        <f aca="false">IF(PROJETO!D9&gt;0,PROJETO!G9/PROJETO!D9,0)</f>
        <v>0.135120091324201</v>
      </c>
      <c r="H9" s="32"/>
      <c r="I9" s="32"/>
      <c r="J9" s="32"/>
      <c r="K9" s="32"/>
      <c r="L9" s="32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30"/>
    <col collapsed="false" customWidth="true" hidden="false" outlineLevel="0" max="5" min="5" style="1" width="60"/>
  </cols>
  <sheetData>
    <row r="1" customFormat="false" ht="19.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</row>
    <row r="3" customFormat="false" ht="64.5" hidden="false" customHeight="true" outlineLevel="0" collapsed="false">
      <c r="A3" s="33" t="s">
        <v>152</v>
      </c>
      <c r="B3" s="19"/>
      <c r="C3" s="19"/>
      <c r="D3" s="19"/>
      <c r="E3" s="19"/>
      <c r="F3" s="19"/>
      <c r="G3" s="19"/>
      <c r="H3" s="19"/>
    </row>
    <row r="4" customFormat="false" ht="23.25" hidden="false" customHeight="true" outlineLevel="0" collapsed="false">
      <c r="A4" s="9" t="s">
        <v>153</v>
      </c>
      <c r="B4" s="9" t="s">
        <v>154</v>
      </c>
      <c r="C4" s="9" t="s">
        <v>155</v>
      </c>
      <c r="D4" s="9" t="s">
        <v>156</v>
      </c>
      <c r="E4" s="9" t="s">
        <v>157</v>
      </c>
    </row>
    <row r="5" customFormat="false" ht="15" hidden="false" customHeight="true" outlineLevel="0" collapsed="false">
      <c r="A5" s="3" t="s">
        <v>158</v>
      </c>
      <c r="B5" s="45" t="n">
        <v>0.284500002861023</v>
      </c>
      <c r="C5" s="46" t="n">
        <f aca="false">IF(SUM(B5:B15)&gt;0,B5/SUM(B5:B15)*100,0)</f>
        <v>28.4528456188284</v>
      </c>
      <c r="D5" s="47" t="s">
        <v>159</v>
      </c>
      <c r="E5" s="4" t="s">
        <v>160</v>
      </c>
      <c r="F5" s="4"/>
      <c r="G5" s="4"/>
      <c r="H5" s="4"/>
    </row>
    <row r="6" customFormat="false" ht="15" hidden="false" customHeight="true" outlineLevel="0" collapsed="false">
      <c r="A6" s="3" t="s">
        <v>161</v>
      </c>
      <c r="B6" s="45" t="n">
        <v>0.101999998092651</v>
      </c>
      <c r="C6" s="46" t="n">
        <f aca="false">IF(SUM(B5:B15)&gt;0,B6/SUM(B5:B15)*100,0)</f>
        <v>10.201019928526</v>
      </c>
      <c r="D6" s="47" t="s">
        <v>162</v>
      </c>
      <c r="E6" s="4" t="s">
        <v>163</v>
      </c>
      <c r="F6" s="4"/>
      <c r="G6" s="4"/>
      <c r="H6" s="4"/>
    </row>
    <row r="7" customFormat="false" ht="15" hidden="false" customHeight="true" outlineLevel="0" collapsed="false">
      <c r="A7" s="3" t="s">
        <v>164</v>
      </c>
      <c r="B7" s="45" t="n">
        <v>0.101300001144409</v>
      </c>
      <c r="C7" s="46" t="n">
        <f aca="false">IF(SUM(B5:B15)&gt;0,B7/SUM(B5:B15)*100,0)</f>
        <v>10.1310132329137</v>
      </c>
      <c r="D7" s="47" t="s">
        <v>162</v>
      </c>
      <c r="E7" s="4" t="s">
        <v>165</v>
      </c>
      <c r="F7" s="4"/>
      <c r="G7" s="4"/>
      <c r="H7" s="4"/>
    </row>
    <row r="8" customFormat="false" ht="15" hidden="false" customHeight="true" outlineLevel="0" collapsed="false">
      <c r="A8" s="48" t="s">
        <v>37</v>
      </c>
      <c r="B8" s="49" t="n">
        <v>0.0870999991893768</v>
      </c>
      <c r="C8" s="50" t="n">
        <f aca="false">IF(SUM(B5:B15)&gt;0,B8/SUM(B5:B15)*100,0)</f>
        <v>8.71087102078528</v>
      </c>
      <c r="D8" s="51" t="s">
        <v>166</v>
      </c>
      <c r="E8" s="52" t="s">
        <v>167</v>
      </c>
      <c r="F8" s="52"/>
      <c r="G8" s="52"/>
      <c r="H8" s="52"/>
    </row>
    <row r="9" customFormat="false" ht="15" hidden="false" customHeight="true" outlineLevel="0" collapsed="false">
      <c r="A9" s="48" t="s">
        <v>168</v>
      </c>
      <c r="B9" s="49" t="n">
        <v>0.086499996483326</v>
      </c>
      <c r="C9" s="50" t="n">
        <f aca="false">IF(SUM(B5:B15)&gt;0,B9/SUM(B5:B15)*100,0)</f>
        <v>8.65086474945149</v>
      </c>
      <c r="D9" s="51" t="s">
        <v>166</v>
      </c>
      <c r="E9" s="52" t="s">
        <v>169</v>
      </c>
      <c r="F9" s="52"/>
      <c r="G9" s="52"/>
      <c r="H9" s="52"/>
    </row>
    <row r="10" customFormat="false" ht="15" hidden="false" customHeight="true" outlineLevel="0" collapsed="false">
      <c r="A10" s="48" t="s">
        <v>170</v>
      </c>
      <c r="B10" s="49" t="n">
        <v>0.0729999989271164</v>
      </c>
      <c r="C10" s="50" t="n">
        <f aca="false">IF(SUM(B5:B15)&gt;0,B10/SUM(B5:B15)*100,0)</f>
        <v>7.30072997806792</v>
      </c>
      <c r="D10" s="51" t="s">
        <v>171</v>
      </c>
      <c r="E10" s="52" t="s">
        <v>172</v>
      </c>
      <c r="F10" s="52"/>
      <c r="G10" s="52"/>
      <c r="H10" s="52"/>
    </row>
    <row r="11" customFormat="false" ht="15" hidden="false" customHeight="true" outlineLevel="0" collapsed="false">
      <c r="A11" s="48" t="s">
        <v>173</v>
      </c>
      <c r="B11" s="49" t="n">
        <v>0.0718000009655953</v>
      </c>
      <c r="C11" s="50" t="n">
        <f aca="false">IF(SUM(B5:B15)&gt;0,B11/SUM(B5:B15)*100,0)</f>
        <v>7.18071818053291</v>
      </c>
      <c r="D11" s="51" t="s">
        <v>171</v>
      </c>
      <c r="E11" s="52" t="s">
        <v>174</v>
      </c>
      <c r="F11" s="52"/>
      <c r="G11" s="52"/>
      <c r="H11" s="52"/>
    </row>
    <row r="12" customFormat="false" ht="15" hidden="false" customHeight="true" outlineLevel="0" collapsed="false">
      <c r="A12" s="48" t="s">
        <v>175</v>
      </c>
      <c r="B12" s="49" t="n">
        <v>0.0709000006318092</v>
      </c>
      <c r="C12" s="50" t="n">
        <f aca="false">IF(SUM(B5:B15)&gt;0,B12/SUM(B5:B15)*100,0)</f>
        <v>7.09070914609849</v>
      </c>
      <c r="D12" s="51" t="s">
        <v>171</v>
      </c>
      <c r="E12" s="52" t="s">
        <v>176</v>
      </c>
      <c r="F12" s="52"/>
      <c r="G12" s="52"/>
      <c r="H12" s="52"/>
    </row>
    <row r="13" customFormat="false" ht="15" hidden="false" customHeight="true" outlineLevel="0" collapsed="false">
      <c r="A13" s="7" t="s">
        <v>38</v>
      </c>
      <c r="B13" s="53" t="n">
        <v>0.046000000089407</v>
      </c>
      <c r="C13" s="54" t="n">
        <f aca="false">IF(SUM(B5:B15)&gt;0,B13/SUM(B5:B15)*100,0)</f>
        <v>4.60046006273451</v>
      </c>
      <c r="D13" s="55" t="s">
        <v>177</v>
      </c>
      <c r="E13" s="8" t="s">
        <v>178</v>
      </c>
      <c r="F13" s="8"/>
      <c r="G13" s="8"/>
      <c r="H13" s="8"/>
    </row>
    <row r="14" customFormat="false" ht="15" hidden="false" customHeight="true" outlineLevel="0" collapsed="false">
      <c r="A14" s="7" t="s">
        <v>179</v>
      </c>
      <c r="B14" s="53" t="n">
        <v>0.0423999987542629</v>
      </c>
      <c r="C14" s="54" t="n">
        <f aca="false">IF(SUM(B5:B15)&gt;0,B14/SUM(B5:B15)*100,0)</f>
        <v>4.24042392499686</v>
      </c>
      <c r="D14" s="55" t="s">
        <v>177</v>
      </c>
      <c r="E14" s="8" t="s">
        <v>180</v>
      </c>
      <c r="F14" s="8"/>
      <c r="G14" s="8"/>
      <c r="H14" s="8"/>
    </row>
    <row r="15" customFormat="false" ht="15" hidden="false" customHeight="true" outlineLevel="0" collapsed="false">
      <c r="A15" s="7" t="s">
        <v>181</v>
      </c>
      <c r="B15" s="53" t="n">
        <v>0.034400001168251</v>
      </c>
      <c r="C15" s="54" t="n">
        <f aca="false">IF(SUM(B5:B15)&gt;0,B15/SUM(B5:B15)*100,0)</f>
        <v>3.44034415706453</v>
      </c>
      <c r="D15" s="55" t="s">
        <v>182</v>
      </c>
      <c r="E15" s="8" t="s">
        <v>183</v>
      </c>
      <c r="F15" s="8"/>
      <c r="G15" s="8"/>
      <c r="H15" s="8"/>
    </row>
    <row r="18" customFormat="false" ht="39" hidden="false" customHeight="true" outlineLevel="0" collapsed="false">
      <c r="A18" s="33" t="s">
        <v>184</v>
      </c>
      <c r="B18" s="19"/>
      <c r="C18" s="19"/>
      <c r="D18" s="19"/>
    </row>
    <row r="19" customFormat="false" ht="15" hidden="false" customHeight="true" outlineLevel="0" collapsed="false">
      <c r="A19" s="9" t="s">
        <v>185</v>
      </c>
      <c r="B19" s="9" t="s">
        <v>186</v>
      </c>
      <c r="C19" s="9" t="s">
        <v>187</v>
      </c>
      <c r="D19" s="9" t="s">
        <v>188</v>
      </c>
    </row>
    <row r="20" customFormat="false" ht="23.25" hidden="false" customHeight="true" outlineLevel="0" collapsed="false">
      <c r="A20" s="56" t="n">
        <v>7</v>
      </c>
      <c r="B20" s="56" t="n">
        <v>5.4</v>
      </c>
      <c r="C20" s="8" t="s">
        <v>47</v>
      </c>
      <c r="D20" s="54" t="n">
        <f aca="false">ABS(A20-B20)</f>
        <v>1.6</v>
      </c>
    </row>
    <row r="21" customFormat="false" ht="23.25" hidden="false" customHeight="true" outlineLevel="0" collapsed="false">
      <c r="A21" s="57" t="n">
        <v>15</v>
      </c>
      <c r="B21" s="57" t="n">
        <v>14.2</v>
      </c>
      <c r="C21" s="6" t="s">
        <v>47</v>
      </c>
      <c r="D21" s="58" t="n">
        <f aca="false">ABS(A21-B21)</f>
        <v>0.800000000000001</v>
      </c>
    </row>
    <row r="22" customFormat="false" ht="23.25" hidden="false" customHeight="true" outlineLevel="0" collapsed="false">
      <c r="A22" s="56" t="n">
        <v>12</v>
      </c>
      <c r="B22" s="56" t="n">
        <v>15.1</v>
      </c>
      <c r="C22" s="8" t="s">
        <v>47</v>
      </c>
      <c r="D22" s="54" t="n">
        <f aca="false">ABS(A22-B22)</f>
        <v>3.1</v>
      </c>
    </row>
    <row r="23" customFormat="false" ht="23.25" hidden="false" customHeight="true" outlineLevel="0" collapsed="false">
      <c r="A23" s="57" t="n">
        <v>23</v>
      </c>
      <c r="B23" s="57" t="n">
        <v>15.9</v>
      </c>
      <c r="C23" s="6" t="s">
        <v>47</v>
      </c>
      <c r="D23" s="58" t="n">
        <f aca="false">ABS(A23-B23)</f>
        <v>7.1</v>
      </c>
    </row>
    <row r="24" customFormat="false" ht="23.25" hidden="false" customHeight="true" outlineLevel="0" collapsed="false">
      <c r="A24" s="56" t="n">
        <v>16</v>
      </c>
      <c r="B24" s="56" t="n">
        <v>14.2</v>
      </c>
      <c r="C24" s="8" t="s">
        <v>47</v>
      </c>
      <c r="D24" s="54" t="n">
        <f aca="false">ABS(A24-B24)</f>
        <v>1.8</v>
      </c>
    </row>
    <row r="25" customFormat="false" ht="23.25" hidden="false" customHeight="true" outlineLevel="0" collapsed="false">
      <c r="A25" s="57" t="n">
        <v>13</v>
      </c>
      <c r="B25" s="57" t="n">
        <v>13.2</v>
      </c>
      <c r="C25" s="6" t="s">
        <v>47</v>
      </c>
      <c r="D25" s="58" t="n">
        <f aca="false">ABS(A25-B25)</f>
        <v>0.199999999999999</v>
      </c>
    </row>
    <row r="26" customFormat="false" ht="23.25" hidden="false" customHeight="true" outlineLevel="0" collapsed="false">
      <c r="A26" s="56" t="n">
        <v>14</v>
      </c>
      <c r="B26" s="56" t="n">
        <v>8.1</v>
      </c>
      <c r="C26" s="8" t="s">
        <v>47</v>
      </c>
      <c r="D26" s="54" t="n">
        <f aca="false">ABS(A26-B26)</f>
        <v>5.9</v>
      </c>
    </row>
    <row r="27" customFormat="false" ht="23.25" hidden="false" customHeight="true" outlineLevel="0" collapsed="false">
      <c r="A27" s="57" t="n">
        <v>4</v>
      </c>
      <c r="B27" s="57" t="n">
        <v>5.8</v>
      </c>
      <c r="C27" s="6" t="s">
        <v>47</v>
      </c>
      <c r="D27" s="58" t="n">
        <f aca="false">ABS(A27-B27)</f>
        <v>1.8</v>
      </c>
    </row>
    <row r="28" customFormat="false" ht="23.25" hidden="false" customHeight="true" outlineLevel="0" collapsed="false">
      <c r="A28" s="56" t="n">
        <v>9</v>
      </c>
      <c r="B28" s="56" t="n">
        <v>8.9</v>
      </c>
      <c r="C28" s="8" t="s">
        <v>47</v>
      </c>
      <c r="D28" s="54" t="n">
        <f aca="false">ABS(A28-B28)</f>
        <v>0.0999999999999996</v>
      </c>
    </row>
    <row r="29" customFormat="false" ht="23.25" hidden="false" customHeight="true" outlineLevel="0" collapsed="false">
      <c r="A29" s="57" t="n">
        <v>4</v>
      </c>
      <c r="B29" s="57" t="n">
        <v>6.4</v>
      </c>
      <c r="C29" s="6" t="s">
        <v>47</v>
      </c>
      <c r="D29" s="58" t="n">
        <f aca="false">ABS(A29-B29)</f>
        <v>2.4</v>
      </c>
    </row>
    <row r="30" customFormat="false" ht="23.25" hidden="false" customHeight="true" outlineLevel="0" collapsed="false">
      <c r="A30" s="56" t="n">
        <v>7</v>
      </c>
      <c r="B30" s="56" t="n">
        <v>7.9</v>
      </c>
      <c r="C30" s="8" t="s">
        <v>47</v>
      </c>
      <c r="D30" s="54" t="n">
        <f aca="false">ABS(A30-B30)</f>
        <v>0.9</v>
      </c>
    </row>
    <row r="31" customFormat="false" ht="23.25" hidden="false" customHeight="true" outlineLevel="0" collapsed="false">
      <c r="A31" s="57" t="n">
        <v>6</v>
      </c>
      <c r="B31" s="57" t="n">
        <v>6.8</v>
      </c>
      <c r="C31" s="6" t="s">
        <v>47</v>
      </c>
      <c r="D31" s="58" t="n">
        <f aca="false">ABS(A31-B31)</f>
        <v>0.8</v>
      </c>
    </row>
    <row r="32" customFormat="false" ht="23.25" hidden="false" customHeight="true" outlineLevel="0" collapsed="false">
      <c r="A32" s="56" t="n">
        <v>1</v>
      </c>
      <c r="B32" s="56" t="n">
        <v>5.4</v>
      </c>
      <c r="C32" s="8" t="s">
        <v>47</v>
      </c>
      <c r="D32" s="54" t="n">
        <f aca="false">ABS(A32-B32)</f>
        <v>4.4</v>
      </c>
    </row>
    <row r="33" customFormat="false" ht="23.25" hidden="false" customHeight="true" outlineLevel="0" collapsed="false">
      <c r="A33" s="57" t="n">
        <v>2</v>
      </c>
      <c r="B33" s="57" t="n">
        <v>2.3</v>
      </c>
      <c r="C33" s="6" t="s">
        <v>47</v>
      </c>
      <c r="D33" s="58" t="n">
        <f aca="false">ABS(A33-B33)</f>
        <v>0.3</v>
      </c>
    </row>
    <row r="34" customFormat="false" ht="23.25" hidden="false" customHeight="true" outlineLevel="0" collapsed="false">
      <c r="A34" s="56" t="n">
        <v>7</v>
      </c>
      <c r="B34" s="56" t="n">
        <v>4.7</v>
      </c>
      <c r="C34" s="8" t="s">
        <v>47</v>
      </c>
      <c r="D34" s="54" t="n">
        <f aca="false">ABS(A34-B34)</f>
        <v>2.3</v>
      </c>
    </row>
    <row r="35" customFormat="false" ht="23.25" hidden="false" customHeight="true" outlineLevel="0" collapsed="false">
      <c r="A35" s="57" t="n">
        <v>7</v>
      </c>
      <c r="B35" s="57" t="n">
        <v>5.8</v>
      </c>
      <c r="C35" s="6" t="s">
        <v>47</v>
      </c>
      <c r="D35" s="58" t="n">
        <f aca="false">ABS(A35-B35)</f>
        <v>1.2</v>
      </c>
    </row>
    <row r="36" customFormat="false" ht="23.25" hidden="false" customHeight="true" outlineLevel="0" collapsed="false">
      <c r="A36" s="56" t="n">
        <v>7</v>
      </c>
      <c r="B36" s="56" t="n">
        <v>6.3</v>
      </c>
      <c r="C36" s="8" t="s">
        <v>47</v>
      </c>
      <c r="D36" s="54" t="n">
        <f aca="false">ABS(A36-B36)</f>
        <v>0.7</v>
      </c>
    </row>
    <row r="37" customFormat="false" ht="23.25" hidden="false" customHeight="true" outlineLevel="0" collapsed="false">
      <c r="A37" s="57" t="n">
        <v>5</v>
      </c>
      <c r="B37" s="57" t="n">
        <v>5.6</v>
      </c>
      <c r="C37" s="6" t="s">
        <v>47</v>
      </c>
      <c r="D37" s="58" t="n">
        <f aca="false">ABS(A37-B37)</f>
        <v>0.6</v>
      </c>
    </row>
    <row r="38" customFormat="false" ht="23.25" hidden="false" customHeight="true" outlineLevel="0" collapsed="false">
      <c r="A38" s="56" t="n">
        <v>3</v>
      </c>
      <c r="B38" s="56" t="n">
        <v>4.2</v>
      </c>
      <c r="C38" s="8" t="s">
        <v>47</v>
      </c>
      <c r="D38" s="54" t="n">
        <f aca="false">ABS(A38-B38)</f>
        <v>1.2</v>
      </c>
    </row>
    <row r="39" customFormat="false" ht="23.25" hidden="false" customHeight="true" outlineLevel="0" collapsed="false">
      <c r="A39" s="57" t="n">
        <v>4</v>
      </c>
      <c r="B39" s="57" t="n">
        <v>4.1</v>
      </c>
      <c r="C39" s="6" t="s">
        <v>47</v>
      </c>
      <c r="D39" s="58" t="n">
        <f aca="false">ABS(A39-B39)</f>
        <v>0.0999999999999996</v>
      </c>
    </row>
    <row r="40" customFormat="false" ht="23.25" hidden="false" customHeight="true" outlineLevel="0" collapsed="false">
      <c r="A40" s="56" t="n">
        <v>1</v>
      </c>
      <c r="B40" s="56" t="n">
        <v>2.7</v>
      </c>
      <c r="C40" s="8" t="s">
        <v>93</v>
      </c>
      <c r="D40" s="54" t="n">
        <f aca="false">ABS(A40-B40)</f>
        <v>1.7</v>
      </c>
    </row>
    <row r="41" customFormat="false" ht="23.25" hidden="false" customHeight="true" outlineLevel="0" collapsed="false">
      <c r="A41" s="57" t="n">
        <v>5</v>
      </c>
      <c r="B41" s="57" t="n">
        <v>4.5</v>
      </c>
      <c r="C41" s="6" t="s">
        <v>93</v>
      </c>
      <c r="D41" s="58" t="n">
        <f aca="false">ABS(A41-B41)</f>
        <v>0.5</v>
      </c>
    </row>
    <row r="42" customFormat="false" ht="23.25" hidden="false" customHeight="true" outlineLevel="0" collapsed="false">
      <c r="A42" s="56" t="n">
        <v>4</v>
      </c>
      <c r="B42" s="56" t="n">
        <v>5.6</v>
      </c>
      <c r="C42" s="8" t="s">
        <v>93</v>
      </c>
      <c r="D42" s="54" t="n">
        <f aca="false">ABS(A42-B42)</f>
        <v>1.6</v>
      </c>
    </row>
    <row r="43" customFormat="false" ht="23.25" hidden="false" customHeight="true" outlineLevel="0" collapsed="false">
      <c r="A43" s="57" t="n">
        <v>17</v>
      </c>
      <c r="B43" s="57" t="n">
        <v>10.7</v>
      </c>
      <c r="C43" s="6" t="s">
        <v>93</v>
      </c>
      <c r="D43" s="58" t="n">
        <f aca="false">ABS(A43-B43)</f>
        <v>6.3</v>
      </c>
    </row>
    <row r="44" customFormat="false" ht="23.25" hidden="false" customHeight="true" outlineLevel="0" collapsed="false">
      <c r="A44" s="56" t="n">
        <v>6</v>
      </c>
      <c r="B44" s="56" t="n">
        <v>12.6</v>
      </c>
      <c r="C44" s="8" t="s">
        <v>93</v>
      </c>
      <c r="D44" s="54" t="n">
        <f aca="false">ABS(A44-B44)</f>
        <v>6.6</v>
      </c>
    </row>
    <row r="45" customFormat="false" ht="23.25" hidden="false" customHeight="true" outlineLevel="0" collapsed="false">
      <c r="A45" s="57" t="n">
        <v>9</v>
      </c>
      <c r="B45" s="57" t="n">
        <v>6.6</v>
      </c>
      <c r="C45" s="6" t="s">
        <v>93</v>
      </c>
      <c r="D45" s="58" t="n">
        <f aca="false">ABS(A45-B45)</f>
        <v>2.4</v>
      </c>
    </row>
    <row r="46" customFormat="false" ht="23.25" hidden="false" customHeight="true" outlineLevel="0" collapsed="false">
      <c r="A46" s="56" t="n">
        <v>1</v>
      </c>
      <c r="B46" s="56" t="n">
        <v>5.1</v>
      </c>
      <c r="C46" s="8" t="s">
        <v>93</v>
      </c>
      <c r="D46" s="54" t="n">
        <f aca="false">ABS(A46-B46)</f>
        <v>4.1</v>
      </c>
    </row>
    <row r="47" customFormat="false" ht="23.25" hidden="false" customHeight="true" outlineLevel="0" collapsed="false">
      <c r="A47" s="57" t="n">
        <v>19</v>
      </c>
      <c r="B47" s="57" t="n">
        <v>14.9</v>
      </c>
      <c r="C47" s="6" t="s">
        <v>93</v>
      </c>
      <c r="D47" s="58" t="n">
        <f aca="false">ABS(A47-B47)</f>
        <v>4.1</v>
      </c>
    </row>
    <row r="48" customFormat="false" ht="23.25" hidden="false" customHeight="true" outlineLevel="0" collapsed="false">
      <c r="A48" s="56" t="n">
        <v>8</v>
      </c>
      <c r="B48" s="56" t="n">
        <v>11.4</v>
      </c>
      <c r="C48" s="8" t="s">
        <v>93</v>
      </c>
      <c r="D48" s="54" t="n">
        <f aca="false">ABS(A48-B48)</f>
        <v>3.4</v>
      </c>
    </row>
    <row r="49" customFormat="false" ht="23.25" hidden="false" customHeight="true" outlineLevel="0" collapsed="false">
      <c r="A49" s="57" t="n">
        <v>4</v>
      </c>
      <c r="B49" s="57" t="n">
        <v>5.4</v>
      </c>
      <c r="C49" s="6" t="s">
        <v>93</v>
      </c>
      <c r="D49" s="58" t="n">
        <f aca="false">ABS(A49-B49)</f>
        <v>1.4</v>
      </c>
    </row>
    <row r="50" customFormat="false" ht="23.25" hidden="false" customHeight="true" outlineLevel="0" collapsed="false">
      <c r="A50" s="56" t="n">
        <v>4</v>
      </c>
      <c r="B50" s="56" t="n">
        <v>3.9</v>
      </c>
      <c r="C50" s="8" t="s">
        <v>93</v>
      </c>
      <c r="D50" s="54" t="n">
        <f aca="false">ABS(A50-B50)</f>
        <v>0.1</v>
      </c>
    </row>
    <row r="51" customFormat="false" ht="23.25" hidden="false" customHeight="true" outlineLevel="0" collapsed="false">
      <c r="A51" s="57" t="n">
        <v>5</v>
      </c>
      <c r="B51" s="57" t="n">
        <v>4.5</v>
      </c>
      <c r="C51" s="6" t="s">
        <v>93</v>
      </c>
      <c r="D51" s="58" t="n">
        <f aca="false">ABS(A51-B51)</f>
        <v>0.5</v>
      </c>
    </row>
    <row r="52" customFormat="false" ht="23.25" hidden="false" customHeight="true" outlineLevel="0" collapsed="false">
      <c r="A52" s="56" t="n">
        <v>4</v>
      </c>
      <c r="B52" s="56" t="n">
        <v>5.3</v>
      </c>
      <c r="C52" s="8" t="s">
        <v>93</v>
      </c>
      <c r="D52" s="54" t="n">
        <f aca="false">ABS(A52-B52)</f>
        <v>1.3</v>
      </c>
    </row>
    <row r="53" customFormat="false" ht="23.25" hidden="false" customHeight="true" outlineLevel="0" collapsed="false">
      <c r="A53" s="57" t="n">
        <v>3</v>
      </c>
      <c r="B53" s="57" t="n">
        <v>5.3</v>
      </c>
      <c r="C53" s="6" t="s">
        <v>93</v>
      </c>
      <c r="D53" s="58" t="n">
        <f aca="false">ABS(A53-B53)</f>
        <v>2.3</v>
      </c>
    </row>
    <row r="54" customFormat="false" ht="23.25" hidden="false" customHeight="true" outlineLevel="0" collapsed="false">
      <c r="A54" s="56" t="n">
        <v>8</v>
      </c>
      <c r="B54" s="56" t="n">
        <v>5.7</v>
      </c>
      <c r="C54" s="8" t="s">
        <v>93</v>
      </c>
      <c r="D54" s="54" t="n">
        <f aca="false">ABS(A54-B54)</f>
        <v>2.3</v>
      </c>
    </row>
    <row r="55" customFormat="false" ht="23.25" hidden="false" customHeight="true" outlineLevel="0" collapsed="false">
      <c r="A55" s="57" t="n">
        <v>18</v>
      </c>
      <c r="B55" s="57" t="n">
        <v>12.9</v>
      </c>
      <c r="C55" s="6" t="s">
        <v>93</v>
      </c>
      <c r="D55" s="58" t="n">
        <f aca="false">ABS(A55-B55)</f>
        <v>5.1</v>
      </c>
    </row>
    <row r="56" customFormat="false" ht="23.25" hidden="false" customHeight="true" outlineLevel="0" collapsed="false">
      <c r="A56" s="56" t="n">
        <v>3</v>
      </c>
      <c r="B56" s="56" t="n">
        <v>4.3</v>
      </c>
      <c r="C56" s="8" t="s">
        <v>93</v>
      </c>
      <c r="D56" s="54" t="n">
        <f aca="false">ABS(A56-B56)</f>
        <v>1.3</v>
      </c>
    </row>
    <row r="57" customFormat="false" ht="23.25" hidden="false" customHeight="true" outlineLevel="0" collapsed="false">
      <c r="A57" s="57" t="n">
        <v>3</v>
      </c>
      <c r="B57" s="57" t="n">
        <v>3.1</v>
      </c>
      <c r="C57" s="6" t="s">
        <v>93</v>
      </c>
      <c r="D57" s="58" t="n">
        <f aca="false">ABS(A57-B57)</f>
        <v>0.1</v>
      </c>
    </row>
    <row r="58" customFormat="false" ht="23.25" hidden="false" customHeight="true" outlineLevel="0" collapsed="false">
      <c r="A58" s="56" t="n">
        <v>3</v>
      </c>
      <c r="B58" s="56" t="n">
        <v>4.2</v>
      </c>
      <c r="C58" s="8" t="s">
        <v>93</v>
      </c>
      <c r="D58" s="54" t="n">
        <f aca="false">ABS(A58-B58)</f>
        <v>1.2</v>
      </c>
    </row>
    <row r="59" customFormat="false" ht="23.25" hidden="false" customHeight="true" outlineLevel="0" collapsed="false">
      <c r="A59" s="57" t="n">
        <v>10</v>
      </c>
      <c r="B59" s="57" t="n">
        <v>5.1</v>
      </c>
      <c r="C59" s="6" t="s">
        <v>93</v>
      </c>
      <c r="D59" s="58" t="n">
        <f aca="false">ABS(A59-B59)</f>
        <v>4.9</v>
      </c>
    </row>
    <row r="60" customFormat="false" ht="23.25" hidden="false" customHeight="true" outlineLevel="0" collapsed="false">
      <c r="A60" s="56" t="n">
        <v>2</v>
      </c>
      <c r="B60" s="56" t="n">
        <v>5.1</v>
      </c>
      <c r="C60" s="8" t="s">
        <v>93</v>
      </c>
      <c r="D60" s="54" t="n">
        <f aca="false">ABS(A60-B60)</f>
        <v>3.1</v>
      </c>
    </row>
    <row r="61" customFormat="false" ht="23.25" hidden="false" customHeight="true" outlineLevel="0" collapsed="false">
      <c r="A61" s="57" t="n">
        <v>3</v>
      </c>
      <c r="B61" s="57" t="n">
        <v>3</v>
      </c>
      <c r="C61" s="6" t="s">
        <v>93</v>
      </c>
      <c r="D61" s="58" t="n">
        <f aca="false">ABS(A61-B61)</f>
        <v>0</v>
      </c>
    </row>
    <row r="62" customFormat="false" ht="23.25" hidden="false" customHeight="true" outlineLevel="0" collapsed="false">
      <c r="A62" s="56" t="n">
        <v>2</v>
      </c>
      <c r="B62" s="56" t="n">
        <v>3</v>
      </c>
      <c r="C62" s="8" t="s">
        <v>93</v>
      </c>
      <c r="D62" s="54" t="n">
        <f aca="false">ABS(A62-B62)</f>
        <v>1</v>
      </c>
    </row>
    <row r="63" customFormat="false" ht="23.25" hidden="false" customHeight="true" outlineLevel="0" collapsed="false">
      <c r="A63" s="57" t="n">
        <v>1</v>
      </c>
      <c r="B63" s="57" t="n">
        <v>3</v>
      </c>
      <c r="C63" s="6" t="s">
        <v>93</v>
      </c>
      <c r="D63" s="58" t="n">
        <f aca="false">ABS(A63-B63)</f>
        <v>2</v>
      </c>
    </row>
    <row r="64" customFormat="false" ht="23.25" hidden="false" customHeight="true" outlineLevel="0" collapsed="false">
      <c r="A64" s="56" t="n">
        <v>12</v>
      </c>
      <c r="B64" s="56" t="n">
        <v>6.1</v>
      </c>
      <c r="C64" s="8" t="s">
        <v>93</v>
      </c>
      <c r="D64" s="54" t="n">
        <f aca="false">ABS(A64-B64)</f>
        <v>5.9</v>
      </c>
    </row>
    <row r="65" customFormat="false" ht="23.25" hidden="false" customHeight="true" outlineLevel="0" collapsed="false">
      <c r="A65" s="57" t="n">
        <v>7</v>
      </c>
      <c r="B65" s="57" t="n">
        <v>4.5</v>
      </c>
      <c r="C65" s="6" t="s">
        <v>93</v>
      </c>
      <c r="D65" s="58" t="n">
        <f aca="false">ABS(A65-B65)</f>
        <v>2.5</v>
      </c>
    </row>
    <row r="66" customFormat="false" ht="23.25" hidden="false" customHeight="true" outlineLevel="0" collapsed="false">
      <c r="A66" s="56" t="n">
        <v>7</v>
      </c>
      <c r="B66" s="56" t="n">
        <v>5.7</v>
      </c>
      <c r="C66" s="8" t="s">
        <v>93</v>
      </c>
      <c r="D66" s="54" t="n">
        <f aca="false">ABS(A66-B66)</f>
        <v>1.3</v>
      </c>
    </row>
    <row r="67" customFormat="false" ht="23.25" hidden="false" customHeight="true" outlineLevel="0" collapsed="false">
      <c r="A67" s="57" t="n">
        <v>7</v>
      </c>
      <c r="B67" s="57" t="n">
        <v>5.5</v>
      </c>
      <c r="C67" s="6" t="s">
        <v>93</v>
      </c>
      <c r="D67" s="58" t="n">
        <f aca="false">ABS(A67-B67)</f>
        <v>1.5</v>
      </c>
    </row>
    <row r="68" customFormat="false" ht="23.25" hidden="false" customHeight="true" outlineLevel="0" collapsed="false">
      <c r="A68" s="56" t="n">
        <v>1</v>
      </c>
      <c r="B68" s="56" t="n">
        <v>3.9</v>
      </c>
      <c r="C68" s="8" t="s">
        <v>93</v>
      </c>
      <c r="D68" s="54" t="n">
        <f aca="false">ABS(A68-B68)</f>
        <v>2.9</v>
      </c>
    </row>
    <row r="69" customFormat="false" ht="23.25" hidden="false" customHeight="true" outlineLevel="0" collapsed="false">
      <c r="A69" s="57" t="n">
        <v>2</v>
      </c>
      <c r="B69" s="57" t="n">
        <v>4.5</v>
      </c>
      <c r="C69" s="6" t="s">
        <v>93</v>
      </c>
      <c r="D69" s="58" t="n">
        <f aca="false">ABS(A69-B69)</f>
        <v>2.5</v>
      </c>
    </row>
    <row r="70" customFormat="false" ht="23.25" hidden="false" customHeight="true" outlineLevel="0" collapsed="false">
      <c r="A70" s="56" t="n">
        <v>1</v>
      </c>
      <c r="B70" s="56" t="n">
        <v>2.5</v>
      </c>
      <c r="C70" s="8" t="s">
        <v>93</v>
      </c>
      <c r="D70" s="54" t="n">
        <f aca="false">ABS(A70-B70)</f>
        <v>1.5</v>
      </c>
    </row>
    <row r="71" customFormat="false" ht="23.25" hidden="false" customHeight="true" outlineLevel="0" collapsed="false">
      <c r="A71" s="57" t="n">
        <v>6</v>
      </c>
      <c r="B71" s="57" t="n">
        <v>4.5</v>
      </c>
      <c r="C71" s="6" t="s">
        <v>93</v>
      </c>
      <c r="D71" s="58" t="n">
        <f aca="false">ABS(A71-B71)</f>
        <v>1.5</v>
      </c>
    </row>
    <row r="72" customFormat="false" ht="23.25" hidden="false" customHeight="true" outlineLevel="0" collapsed="false">
      <c r="A72" s="56" t="n">
        <v>1</v>
      </c>
      <c r="B72" s="56" t="n">
        <v>3.4</v>
      </c>
      <c r="C72" s="8" t="s">
        <v>93</v>
      </c>
      <c r="D72" s="54" t="n">
        <f aca="false">ABS(A72-B72)</f>
        <v>2.4</v>
      </c>
    </row>
    <row r="73" customFormat="false" ht="23.25" hidden="false" customHeight="true" outlineLevel="0" collapsed="false">
      <c r="A73" s="57" t="n">
        <v>3</v>
      </c>
      <c r="B73" s="57" t="n">
        <v>3.4</v>
      </c>
      <c r="C73" s="6" t="s">
        <v>93</v>
      </c>
      <c r="D73" s="58" t="n">
        <f aca="false">ABS(A73-B73)</f>
        <v>0.4</v>
      </c>
    </row>
    <row r="74" customFormat="false" ht="23.25" hidden="false" customHeight="true" outlineLevel="0" collapsed="false">
      <c r="A74" s="56" t="n">
        <v>4</v>
      </c>
      <c r="B74" s="56" t="n">
        <v>3.3</v>
      </c>
      <c r="C74" s="8" t="s">
        <v>93</v>
      </c>
      <c r="D74" s="54" t="n">
        <f aca="false">ABS(A74-B74)</f>
        <v>0.7</v>
      </c>
    </row>
    <row r="75" customFormat="false" ht="23.25" hidden="false" customHeight="true" outlineLevel="0" collapsed="false">
      <c r="A75" s="57" t="n">
        <v>2</v>
      </c>
      <c r="B75" s="57" t="n">
        <v>2.8</v>
      </c>
      <c r="C75" s="6" t="s">
        <v>93</v>
      </c>
      <c r="D75" s="58" t="n">
        <f aca="false">ABS(A75-B75)</f>
        <v>0.8</v>
      </c>
    </row>
    <row r="76" customFormat="false" ht="23.25" hidden="false" customHeight="true" outlineLevel="0" collapsed="false">
      <c r="A76" s="56" t="n">
        <v>14</v>
      </c>
      <c r="B76" s="56" t="n">
        <v>8.4</v>
      </c>
      <c r="C76" s="8" t="s">
        <v>103</v>
      </c>
      <c r="D76" s="54" t="n">
        <f aca="false">ABS(A76-B76)</f>
        <v>5.6</v>
      </c>
    </row>
    <row r="77" customFormat="false" ht="23.25" hidden="false" customHeight="true" outlineLevel="0" collapsed="false">
      <c r="A77" s="57" t="n">
        <v>8</v>
      </c>
      <c r="B77" s="57" t="n">
        <v>5.9</v>
      </c>
      <c r="C77" s="6" t="s">
        <v>103</v>
      </c>
      <c r="D77" s="58" t="n">
        <f aca="false">ABS(A77-B77)</f>
        <v>2.1</v>
      </c>
    </row>
    <row r="78" customFormat="false" ht="23.25" hidden="false" customHeight="true" outlineLevel="0" collapsed="false">
      <c r="A78" s="56" t="n">
        <v>5</v>
      </c>
      <c r="B78" s="56" t="n">
        <v>6.5</v>
      </c>
      <c r="C78" s="8" t="s">
        <v>103</v>
      </c>
      <c r="D78" s="54" t="n">
        <f aca="false">ABS(A78-B78)</f>
        <v>1.5</v>
      </c>
    </row>
    <row r="79" customFormat="false" ht="23.25" hidden="false" customHeight="true" outlineLevel="0" collapsed="false">
      <c r="A79" s="57" t="n">
        <v>13</v>
      </c>
      <c r="B79" s="57" t="n">
        <v>11.2</v>
      </c>
      <c r="C79" s="6" t="s">
        <v>103</v>
      </c>
      <c r="D79" s="58" t="n">
        <f aca="false">ABS(A79-B79)</f>
        <v>1.8</v>
      </c>
    </row>
    <row r="80" customFormat="false" ht="23.25" hidden="false" customHeight="true" outlineLevel="0" collapsed="false">
      <c r="A80" s="56" t="n">
        <v>20</v>
      </c>
      <c r="B80" s="56" t="n">
        <v>16.3</v>
      </c>
      <c r="C80" s="8" t="s">
        <v>103</v>
      </c>
      <c r="D80" s="54" t="n">
        <f aca="false">ABS(A80-B80)</f>
        <v>3.7</v>
      </c>
    </row>
    <row r="81" customFormat="false" ht="23.25" hidden="false" customHeight="true" outlineLevel="0" collapsed="false">
      <c r="A81" s="57" t="n">
        <v>1</v>
      </c>
      <c r="B81" s="57" t="n">
        <v>2.5</v>
      </c>
      <c r="C81" s="6" t="s">
        <v>103</v>
      </c>
      <c r="D81" s="58" t="n">
        <f aca="false">ABS(A81-B81)</f>
        <v>1.5</v>
      </c>
    </row>
    <row r="82" customFormat="false" ht="23.25" hidden="false" customHeight="true" outlineLevel="0" collapsed="false">
      <c r="A82" s="56" t="n">
        <v>1</v>
      </c>
      <c r="B82" s="56" t="n">
        <v>3</v>
      </c>
      <c r="C82" s="8" t="s">
        <v>103</v>
      </c>
      <c r="D82" s="54" t="n">
        <f aca="false">ABS(A82-B82)</f>
        <v>2</v>
      </c>
    </row>
    <row r="83" customFormat="false" ht="23.25" hidden="false" customHeight="true" outlineLevel="0" collapsed="false">
      <c r="A83" s="57" t="n">
        <v>2</v>
      </c>
      <c r="B83" s="57" t="n">
        <v>3.1</v>
      </c>
      <c r="C83" s="6" t="s">
        <v>103</v>
      </c>
      <c r="D83" s="58" t="n">
        <f aca="false">ABS(A83-B83)</f>
        <v>1.1</v>
      </c>
    </row>
    <row r="84" customFormat="false" ht="23.25" hidden="false" customHeight="true" outlineLevel="0" collapsed="false">
      <c r="A84" s="56" t="n">
        <v>6</v>
      </c>
      <c r="B84" s="56" t="n">
        <v>3.8</v>
      </c>
      <c r="C84" s="8" t="s">
        <v>103</v>
      </c>
      <c r="D84" s="54" t="n">
        <f aca="false">ABS(A84-B84)</f>
        <v>2.2</v>
      </c>
    </row>
    <row r="85" customFormat="false" ht="23.25" hidden="false" customHeight="true" outlineLevel="0" collapsed="false">
      <c r="A85" s="57" t="n">
        <v>4</v>
      </c>
      <c r="B85" s="57" t="n">
        <v>4.4</v>
      </c>
      <c r="C85" s="6" t="s">
        <v>103</v>
      </c>
      <c r="D85" s="58" t="n">
        <f aca="false">ABS(A85-B85)</f>
        <v>0.4</v>
      </c>
    </row>
    <row r="86" customFormat="false" ht="23.25" hidden="false" customHeight="true" outlineLevel="0" collapsed="false">
      <c r="A86" s="56" t="n">
        <v>1</v>
      </c>
      <c r="B86" s="56" t="n">
        <v>3.9</v>
      </c>
      <c r="C86" s="8" t="s">
        <v>103</v>
      </c>
      <c r="D86" s="54" t="n">
        <f aca="false">ABS(A86-B86)</f>
        <v>2.9</v>
      </c>
    </row>
    <row r="87" customFormat="false" ht="23.25" hidden="false" customHeight="true" outlineLevel="0" collapsed="false">
      <c r="A87" s="57" t="n">
        <v>1</v>
      </c>
      <c r="B87" s="57" t="n">
        <v>2.9</v>
      </c>
      <c r="C87" s="6" t="s">
        <v>103</v>
      </c>
      <c r="D87" s="58" t="n">
        <f aca="false">ABS(A87-B87)</f>
        <v>1.9</v>
      </c>
    </row>
    <row r="88" customFormat="false" ht="23.25" hidden="false" customHeight="true" outlineLevel="0" collapsed="false">
      <c r="A88" s="56" t="n">
        <v>1</v>
      </c>
      <c r="B88" s="56" t="n">
        <v>2.3</v>
      </c>
      <c r="C88" s="8" t="s">
        <v>103</v>
      </c>
      <c r="D88" s="54" t="n">
        <f aca="false">ABS(A88-B88)</f>
        <v>1.3</v>
      </c>
    </row>
    <row r="89" customFormat="false" ht="23.25" hidden="false" customHeight="true" outlineLevel="0" collapsed="false">
      <c r="A89" s="57" t="n">
        <v>1</v>
      </c>
      <c r="B89" s="57" t="n">
        <v>2.3</v>
      </c>
      <c r="C89" s="6" t="s">
        <v>103</v>
      </c>
      <c r="D89" s="58" t="n">
        <f aca="false">ABS(A89-B89)</f>
        <v>1.3</v>
      </c>
    </row>
    <row r="90" customFormat="false" ht="23.25" hidden="false" customHeight="true" outlineLevel="0" collapsed="false">
      <c r="A90" s="56" t="n">
        <v>2</v>
      </c>
      <c r="B90" s="56" t="n">
        <v>2.4</v>
      </c>
      <c r="C90" s="8" t="s">
        <v>103</v>
      </c>
      <c r="D90" s="54" t="n">
        <f aca="false">ABS(A90-B90)</f>
        <v>0.4</v>
      </c>
    </row>
    <row r="91" customFormat="false" ht="23.25" hidden="false" customHeight="true" outlineLevel="0" collapsed="false">
      <c r="A91" s="57" t="n">
        <v>9</v>
      </c>
      <c r="B91" s="57" t="n">
        <v>6</v>
      </c>
      <c r="C91" s="6" t="s">
        <v>103</v>
      </c>
      <c r="D91" s="58" t="n">
        <f aca="false">ABS(A91-B91)</f>
        <v>3</v>
      </c>
    </row>
    <row r="92" customFormat="false" ht="23.25" hidden="false" customHeight="true" outlineLevel="0" collapsed="false">
      <c r="A92" s="56" t="n">
        <v>2</v>
      </c>
      <c r="B92" s="56" t="n">
        <v>5.4</v>
      </c>
      <c r="C92" s="8" t="s">
        <v>103</v>
      </c>
      <c r="D92" s="54" t="n">
        <f aca="false">ABS(A92-B92)</f>
        <v>3.4</v>
      </c>
    </row>
    <row r="93" customFormat="false" ht="23.25" hidden="false" customHeight="true" outlineLevel="0" collapsed="false">
      <c r="A93" s="57" t="n">
        <v>12</v>
      </c>
      <c r="B93" s="57" t="n">
        <v>7.3</v>
      </c>
      <c r="C93" s="6" t="s">
        <v>107</v>
      </c>
      <c r="D93" s="58" t="n">
        <f aca="false">ABS(A93-B93)</f>
        <v>4.7</v>
      </c>
    </row>
    <row r="94" customFormat="false" ht="23.25" hidden="false" customHeight="true" outlineLevel="0" collapsed="false">
      <c r="A94" s="56" t="n">
        <v>2</v>
      </c>
      <c r="B94" s="56" t="n">
        <v>6.5</v>
      </c>
      <c r="C94" s="8" t="s">
        <v>107</v>
      </c>
      <c r="D94" s="54" t="n">
        <f aca="false">ABS(A94-B94)</f>
        <v>4.5</v>
      </c>
    </row>
    <row r="95" customFormat="false" ht="23.25" hidden="false" customHeight="true" outlineLevel="0" collapsed="false">
      <c r="A95" s="57" t="n">
        <v>2</v>
      </c>
      <c r="B95" s="57" t="n">
        <v>5.7</v>
      </c>
      <c r="C95" s="6" t="s">
        <v>107</v>
      </c>
      <c r="D95" s="58" t="n">
        <f aca="false">ABS(A95-B95)</f>
        <v>3.7</v>
      </c>
    </row>
    <row r="96" customFormat="false" ht="23.25" hidden="false" customHeight="true" outlineLevel="0" collapsed="false">
      <c r="A96" s="56" t="n">
        <v>8</v>
      </c>
      <c r="B96" s="56" t="n">
        <v>6.8</v>
      </c>
      <c r="C96" s="8" t="s">
        <v>107</v>
      </c>
      <c r="D96" s="54" t="n">
        <f aca="false">ABS(A96-B96)</f>
        <v>1.2</v>
      </c>
    </row>
    <row r="97" customFormat="false" ht="23.25" hidden="false" customHeight="true" outlineLevel="0" collapsed="false">
      <c r="A97" s="57" t="n">
        <v>28</v>
      </c>
      <c r="B97" s="57" t="n">
        <v>19.4</v>
      </c>
      <c r="C97" s="6" t="s">
        <v>107</v>
      </c>
      <c r="D97" s="58" t="n">
        <f aca="false">ABS(A97-B97)</f>
        <v>8.6</v>
      </c>
    </row>
    <row r="98" customFormat="false" ht="23.25" hidden="false" customHeight="true" outlineLevel="0" collapsed="false">
      <c r="A98" s="56" t="n">
        <v>7</v>
      </c>
      <c r="B98" s="56" t="n">
        <v>11.2</v>
      </c>
      <c r="C98" s="8" t="s">
        <v>107</v>
      </c>
      <c r="D98" s="54" t="n">
        <f aca="false">ABS(A98-B98)</f>
        <v>4.2</v>
      </c>
    </row>
    <row r="99" customFormat="false" ht="23.25" hidden="false" customHeight="true" outlineLevel="0" collapsed="false">
      <c r="A99" s="57" t="n">
        <v>19</v>
      </c>
      <c r="B99" s="57" t="n">
        <v>14.1</v>
      </c>
      <c r="C99" s="6" t="s">
        <v>107</v>
      </c>
      <c r="D99" s="58" t="n">
        <f aca="false">ABS(A99-B99)</f>
        <v>4.9</v>
      </c>
    </row>
    <row r="100" customFormat="false" ht="23.25" hidden="false" customHeight="true" outlineLevel="0" collapsed="false">
      <c r="A100" s="56" t="n">
        <v>13</v>
      </c>
      <c r="B100" s="56" t="n">
        <v>11.4</v>
      </c>
      <c r="C100" s="8" t="s">
        <v>107</v>
      </c>
      <c r="D100" s="54" t="n">
        <f aca="false">ABS(A100-B100)</f>
        <v>1.6</v>
      </c>
    </row>
    <row r="101" customFormat="false" ht="23.25" hidden="false" customHeight="true" outlineLevel="0" collapsed="false">
      <c r="A101" s="57" t="n">
        <v>4</v>
      </c>
      <c r="B101" s="57" t="n">
        <v>7.7</v>
      </c>
      <c r="C101" s="6" t="s">
        <v>107</v>
      </c>
      <c r="D101" s="58" t="n">
        <f aca="false">ABS(A101-B101)</f>
        <v>3.7</v>
      </c>
    </row>
    <row r="102" customFormat="false" ht="23.25" hidden="false" customHeight="true" outlineLevel="0" collapsed="false">
      <c r="A102" s="56" t="n">
        <v>6</v>
      </c>
      <c r="B102" s="56" t="n">
        <v>8</v>
      </c>
      <c r="C102" s="8" t="s">
        <v>107</v>
      </c>
      <c r="D102" s="54" t="n">
        <f aca="false">ABS(A102-B102)</f>
        <v>2</v>
      </c>
    </row>
    <row r="103" customFormat="false" ht="23.25" hidden="false" customHeight="true" outlineLevel="0" collapsed="false">
      <c r="A103" s="57" t="n">
        <v>12</v>
      </c>
      <c r="B103" s="57" t="n">
        <v>11.4</v>
      </c>
      <c r="C103" s="6" t="s">
        <v>107</v>
      </c>
      <c r="D103" s="58" t="n">
        <f aca="false">ABS(A103-B103)</f>
        <v>0.6</v>
      </c>
    </row>
    <row r="104" customFormat="false" ht="23.25" hidden="false" customHeight="true" outlineLevel="0" collapsed="false">
      <c r="A104" s="56" t="n">
        <v>7</v>
      </c>
      <c r="B104" s="56" t="n">
        <v>6.5</v>
      </c>
      <c r="C104" s="8" t="s">
        <v>107</v>
      </c>
      <c r="D104" s="54" t="n">
        <f aca="false">ABS(A104-B104)</f>
        <v>0.5</v>
      </c>
    </row>
    <row r="105" customFormat="false" ht="23.25" hidden="false" customHeight="true" outlineLevel="0" collapsed="false">
      <c r="A105" s="57" t="n">
        <v>7</v>
      </c>
      <c r="B105" s="57" t="n">
        <v>6.3</v>
      </c>
      <c r="C105" s="6" t="s">
        <v>107</v>
      </c>
      <c r="D105" s="58" t="n">
        <f aca="false">ABS(A105-B105)</f>
        <v>0.7</v>
      </c>
    </row>
    <row r="106" customFormat="false" ht="34.5" hidden="false" customHeight="true" outlineLevel="0" collapsed="false">
      <c r="A106" s="56" t="n">
        <v>3</v>
      </c>
      <c r="B106" s="56" t="n">
        <v>3.8</v>
      </c>
      <c r="C106" s="8" t="s">
        <v>108</v>
      </c>
      <c r="D106" s="54" t="n">
        <f aca="false">ABS(A106-B106)</f>
        <v>0.8</v>
      </c>
    </row>
    <row r="107" customFormat="false" ht="34.5" hidden="false" customHeight="true" outlineLevel="0" collapsed="false">
      <c r="A107" s="57" t="n">
        <v>11</v>
      </c>
      <c r="B107" s="57" t="n">
        <v>7.8</v>
      </c>
      <c r="C107" s="6" t="s">
        <v>108</v>
      </c>
      <c r="D107" s="58" t="n">
        <f aca="false">ABS(A107-B107)</f>
        <v>3.2</v>
      </c>
    </row>
    <row r="108" customFormat="false" ht="34.5" hidden="false" customHeight="true" outlineLevel="0" collapsed="false">
      <c r="A108" s="56" t="n">
        <v>7</v>
      </c>
      <c r="B108" s="56" t="n">
        <v>7.8</v>
      </c>
      <c r="C108" s="8" t="s">
        <v>108</v>
      </c>
      <c r="D108" s="54" t="n">
        <f aca="false">ABS(A108-B108)</f>
        <v>0.8</v>
      </c>
    </row>
    <row r="109" customFormat="false" ht="34.5" hidden="false" customHeight="true" outlineLevel="0" collapsed="false">
      <c r="A109" s="57" t="n">
        <v>8</v>
      </c>
      <c r="B109" s="57" t="n">
        <v>9.7</v>
      </c>
      <c r="C109" s="6" t="s">
        <v>108</v>
      </c>
      <c r="D109" s="58" t="n">
        <f aca="false">ABS(A109-B109)</f>
        <v>1.7</v>
      </c>
    </row>
    <row r="110" customFormat="false" ht="34.5" hidden="false" customHeight="true" outlineLevel="0" collapsed="false">
      <c r="A110" s="56" t="n">
        <v>15</v>
      </c>
      <c r="B110" s="56" t="n">
        <v>11.6</v>
      </c>
      <c r="C110" s="8" t="s">
        <v>108</v>
      </c>
      <c r="D110" s="54" t="n">
        <f aca="false">ABS(A110-B110)</f>
        <v>3.4</v>
      </c>
    </row>
    <row r="111" customFormat="false" ht="34.5" hidden="false" customHeight="true" outlineLevel="0" collapsed="false">
      <c r="A111" s="57" t="n">
        <v>17</v>
      </c>
      <c r="B111" s="57" t="n">
        <v>11.9</v>
      </c>
      <c r="C111" s="6" t="s">
        <v>108</v>
      </c>
      <c r="D111" s="58" t="n">
        <f aca="false">ABS(A111-B111)</f>
        <v>5.1</v>
      </c>
    </row>
    <row r="112" customFormat="false" ht="34.5" hidden="false" customHeight="true" outlineLevel="0" collapsed="false">
      <c r="A112" s="56" t="n">
        <v>7</v>
      </c>
      <c r="B112" s="56" t="n">
        <v>8.6</v>
      </c>
      <c r="C112" s="8" t="s">
        <v>108</v>
      </c>
      <c r="D112" s="54" t="n">
        <f aca="false">ABS(A112-B112)</f>
        <v>1.6</v>
      </c>
    </row>
    <row r="113" customFormat="false" ht="34.5" hidden="false" customHeight="true" outlineLevel="0" collapsed="false">
      <c r="A113" s="57" t="n">
        <v>12</v>
      </c>
      <c r="B113" s="57" t="n">
        <v>11.4</v>
      </c>
      <c r="C113" s="6" t="s">
        <v>108</v>
      </c>
      <c r="D113" s="58" t="n">
        <f aca="false">ABS(A113-B113)</f>
        <v>0.6</v>
      </c>
    </row>
    <row r="114" customFormat="false" ht="34.5" hidden="false" customHeight="true" outlineLevel="0" collapsed="false">
      <c r="A114" s="56" t="n">
        <v>10</v>
      </c>
      <c r="B114" s="56" t="n">
        <v>10.5</v>
      </c>
      <c r="C114" s="8" t="s">
        <v>108</v>
      </c>
      <c r="D114" s="54" t="n">
        <f aca="false">ABS(A114-B114)</f>
        <v>0.5</v>
      </c>
    </row>
    <row r="115" customFormat="false" ht="34.5" hidden="false" customHeight="true" outlineLevel="0" collapsed="false">
      <c r="A115" s="57" t="n">
        <v>16</v>
      </c>
      <c r="B115" s="57" t="n">
        <v>13.3</v>
      </c>
      <c r="C115" s="6" t="s">
        <v>108</v>
      </c>
      <c r="D115" s="58" t="n">
        <f aca="false">ABS(A115-B115)</f>
        <v>2.7</v>
      </c>
    </row>
    <row r="116" customFormat="false" ht="34.5" hidden="false" customHeight="true" outlineLevel="0" collapsed="false">
      <c r="A116" s="56" t="n">
        <v>10</v>
      </c>
      <c r="B116" s="56" t="n">
        <v>9.3</v>
      </c>
      <c r="C116" s="8" t="s">
        <v>108</v>
      </c>
      <c r="D116" s="54" t="n">
        <f aca="false">ABS(A116-B116)</f>
        <v>0.699999999999999</v>
      </c>
    </row>
    <row r="117" customFormat="false" ht="34.5" hidden="false" customHeight="true" outlineLevel="0" collapsed="false">
      <c r="A117" s="57" t="n">
        <v>3</v>
      </c>
      <c r="B117" s="57" t="n">
        <v>7.1</v>
      </c>
      <c r="C117" s="6" t="s">
        <v>108</v>
      </c>
      <c r="D117" s="58" t="n">
        <f aca="false">ABS(A117-B117)</f>
        <v>4.1</v>
      </c>
    </row>
    <row r="118" customFormat="false" ht="34.5" hidden="false" customHeight="true" outlineLevel="0" collapsed="false">
      <c r="A118" s="56" t="n">
        <v>5</v>
      </c>
      <c r="B118" s="56" t="n">
        <v>5.8</v>
      </c>
      <c r="C118" s="8" t="s">
        <v>108</v>
      </c>
      <c r="D118" s="54" t="n">
        <f aca="false">ABS(A118-B118)</f>
        <v>0.8</v>
      </c>
    </row>
    <row r="119" customFormat="false" ht="34.5" hidden="false" customHeight="true" outlineLevel="0" collapsed="false">
      <c r="A119" s="57" t="n">
        <v>9</v>
      </c>
      <c r="B119" s="57" t="n">
        <v>6.5</v>
      </c>
      <c r="C119" s="6" t="s">
        <v>108</v>
      </c>
      <c r="D119" s="58" t="n">
        <f aca="false">ABS(A119-B119)</f>
        <v>2.5</v>
      </c>
    </row>
    <row r="120" customFormat="false" ht="34.5" hidden="false" customHeight="true" outlineLevel="0" collapsed="false">
      <c r="A120" s="56" t="n">
        <v>9</v>
      </c>
      <c r="B120" s="56" t="n">
        <v>8.7</v>
      </c>
      <c r="C120" s="8" t="s">
        <v>108</v>
      </c>
      <c r="D120" s="54" t="n">
        <f aca="false">ABS(A120-B120)</f>
        <v>0.300000000000001</v>
      </c>
    </row>
    <row r="121" customFormat="false" ht="34.5" hidden="false" customHeight="true" outlineLevel="0" collapsed="false">
      <c r="A121" s="57" t="n">
        <v>7</v>
      </c>
      <c r="B121" s="57" t="n">
        <v>8.4</v>
      </c>
      <c r="C121" s="6" t="s">
        <v>108</v>
      </c>
      <c r="D121" s="58" t="n">
        <f aca="false">ABS(A121-B121)</f>
        <v>1.4</v>
      </c>
    </row>
    <row r="122" customFormat="false" ht="34.5" hidden="false" customHeight="true" outlineLevel="0" collapsed="false">
      <c r="A122" s="56" t="n">
        <v>3</v>
      </c>
      <c r="B122" s="56" t="n">
        <v>5.7</v>
      </c>
      <c r="C122" s="8" t="s">
        <v>108</v>
      </c>
      <c r="D122" s="54" t="n">
        <f aca="false">ABS(A122-B122)</f>
        <v>2.7</v>
      </c>
    </row>
    <row r="123" customFormat="false" ht="34.5" hidden="false" customHeight="true" outlineLevel="0" collapsed="false">
      <c r="A123" s="57" t="n">
        <v>7</v>
      </c>
      <c r="B123" s="57" t="n">
        <v>5.9</v>
      </c>
      <c r="C123" s="6" t="s">
        <v>108</v>
      </c>
      <c r="D123" s="58" t="n">
        <f aca="false">ABS(A123-B123)</f>
        <v>1.1</v>
      </c>
    </row>
    <row r="124" customFormat="false" ht="34.5" hidden="false" customHeight="true" outlineLevel="0" collapsed="false">
      <c r="A124" s="56" t="n">
        <v>4</v>
      </c>
      <c r="B124" s="56" t="n">
        <v>4.2</v>
      </c>
      <c r="C124" s="8" t="s">
        <v>108</v>
      </c>
      <c r="D124" s="54" t="n">
        <f aca="false">ABS(A124-B124)</f>
        <v>0.2</v>
      </c>
    </row>
    <row r="125" customFormat="false" ht="34.5" hidden="false" customHeight="true" outlineLevel="0" collapsed="false">
      <c r="A125" s="57" t="n">
        <v>9</v>
      </c>
      <c r="B125" s="57" t="n">
        <v>7</v>
      </c>
      <c r="C125" s="6" t="s">
        <v>108</v>
      </c>
      <c r="D125" s="58" t="n">
        <f aca="false">ABS(A125-B125)</f>
        <v>2</v>
      </c>
    </row>
    <row r="126" customFormat="false" ht="34.5" hidden="false" customHeight="true" outlineLevel="0" collapsed="false">
      <c r="A126" s="56" t="n">
        <v>2</v>
      </c>
      <c r="B126" s="56" t="n">
        <v>3.7</v>
      </c>
      <c r="C126" s="8" t="s">
        <v>108</v>
      </c>
      <c r="D126" s="54" t="n">
        <f aca="false">ABS(A126-B126)</f>
        <v>1.7</v>
      </c>
    </row>
    <row r="127" customFormat="false" ht="34.5" hidden="false" customHeight="true" outlineLevel="0" collapsed="false">
      <c r="A127" s="57" t="n">
        <v>1</v>
      </c>
      <c r="B127" s="57" t="n">
        <v>3.6</v>
      </c>
      <c r="C127" s="6" t="s">
        <v>108</v>
      </c>
      <c r="D127" s="58" t="n">
        <f aca="false">ABS(A127-B127)</f>
        <v>2.6</v>
      </c>
    </row>
    <row r="128" customFormat="false" ht="34.5" hidden="false" customHeight="true" outlineLevel="0" collapsed="false">
      <c r="A128" s="56" t="n">
        <v>5</v>
      </c>
      <c r="B128" s="56" t="n">
        <v>3.7</v>
      </c>
      <c r="C128" s="8" t="s">
        <v>108</v>
      </c>
      <c r="D128" s="54" t="n">
        <f aca="false">ABS(A128-B128)</f>
        <v>1.3</v>
      </c>
    </row>
    <row r="129" customFormat="false" ht="34.5" hidden="false" customHeight="true" outlineLevel="0" collapsed="false">
      <c r="A129" s="57" t="n">
        <v>5</v>
      </c>
      <c r="B129" s="57" t="n">
        <v>3.9</v>
      </c>
      <c r="C129" s="6" t="s">
        <v>108</v>
      </c>
      <c r="D129" s="58" t="n">
        <f aca="false">ABS(A129-B129)</f>
        <v>1.1</v>
      </c>
    </row>
    <row r="130" customFormat="false" ht="34.5" hidden="false" customHeight="true" outlineLevel="0" collapsed="false">
      <c r="A130" s="56" t="n">
        <v>4</v>
      </c>
      <c r="B130" s="56" t="n">
        <v>5.5</v>
      </c>
      <c r="C130" s="8" t="s">
        <v>108</v>
      </c>
      <c r="D130" s="54" t="n">
        <f aca="false">ABS(A130-B130)</f>
        <v>1.5</v>
      </c>
    </row>
    <row r="131" customFormat="false" ht="34.5" hidden="false" customHeight="true" outlineLevel="0" collapsed="false">
      <c r="A131" s="57" t="n">
        <v>3</v>
      </c>
      <c r="B131" s="57" t="n">
        <v>4</v>
      </c>
      <c r="C131" s="6" t="s">
        <v>108</v>
      </c>
      <c r="D131" s="58" t="n">
        <f aca="false">ABS(A131-B131)</f>
        <v>1</v>
      </c>
    </row>
    <row r="132" customFormat="false" ht="34.5" hidden="false" customHeight="true" outlineLevel="0" collapsed="false">
      <c r="A132" s="56" t="n">
        <v>2</v>
      </c>
      <c r="B132" s="56" t="n">
        <v>2.9</v>
      </c>
      <c r="C132" s="8" t="s">
        <v>108</v>
      </c>
      <c r="D132" s="54" t="n">
        <f aca="false">ABS(A132-B132)</f>
        <v>0.9</v>
      </c>
    </row>
    <row r="133" customFormat="false" ht="34.5" hidden="false" customHeight="true" outlineLevel="0" collapsed="false">
      <c r="A133" s="57" t="n">
        <v>1</v>
      </c>
      <c r="B133" s="57" t="n">
        <v>2.9</v>
      </c>
      <c r="C133" s="6" t="s">
        <v>108</v>
      </c>
      <c r="D133" s="58" t="n">
        <f aca="false">ABS(A133-B133)</f>
        <v>1.9</v>
      </c>
    </row>
    <row r="134" customFormat="false" ht="34.5" hidden="false" customHeight="true" outlineLevel="0" collapsed="false">
      <c r="A134" s="56" t="n">
        <v>6</v>
      </c>
      <c r="B134" s="56" t="n">
        <v>5.4</v>
      </c>
      <c r="C134" s="8" t="s">
        <v>108</v>
      </c>
      <c r="D134" s="54" t="n">
        <f aca="false">ABS(A134-B134)</f>
        <v>0.6</v>
      </c>
    </row>
    <row r="135" customFormat="false" ht="34.5" hidden="false" customHeight="true" outlineLevel="0" collapsed="false">
      <c r="A135" s="57" t="n">
        <v>5</v>
      </c>
      <c r="B135" s="57" t="n">
        <v>3.5</v>
      </c>
      <c r="C135" s="6" t="s">
        <v>108</v>
      </c>
      <c r="D135" s="58" t="n">
        <f aca="false">ABS(A135-B135)</f>
        <v>1.5</v>
      </c>
    </row>
    <row r="136" customFormat="false" ht="34.5" hidden="false" customHeight="true" outlineLevel="0" collapsed="false">
      <c r="A136" s="56" t="n">
        <v>2</v>
      </c>
      <c r="B136" s="56" t="n">
        <v>2.4</v>
      </c>
      <c r="C136" s="8" t="s">
        <v>108</v>
      </c>
      <c r="D136" s="54" t="n">
        <f aca="false">ABS(A136-B136)</f>
        <v>0.4</v>
      </c>
    </row>
    <row r="137" customFormat="false" ht="34.5" hidden="false" customHeight="true" outlineLevel="0" collapsed="false">
      <c r="A137" s="57" t="n">
        <v>2</v>
      </c>
      <c r="B137" s="57" t="n">
        <v>2.9</v>
      </c>
      <c r="C137" s="6" t="s">
        <v>108</v>
      </c>
      <c r="D137" s="58" t="n">
        <f aca="false">ABS(A137-B137)</f>
        <v>0.9</v>
      </c>
    </row>
    <row r="138" customFormat="false" ht="34.5" hidden="false" customHeight="true" outlineLevel="0" collapsed="false">
      <c r="A138" s="56" t="n">
        <v>2</v>
      </c>
      <c r="B138" s="56" t="n">
        <v>2.9</v>
      </c>
      <c r="C138" s="8" t="s">
        <v>108</v>
      </c>
      <c r="D138" s="54" t="n">
        <f aca="false">ABS(A138-B138)</f>
        <v>0.9</v>
      </c>
    </row>
    <row r="139" customFormat="false" ht="23.25" hidden="false" customHeight="true" outlineLevel="0" collapsed="false">
      <c r="A139" s="57" t="n">
        <v>3</v>
      </c>
      <c r="B139" s="57" t="n">
        <v>3.2</v>
      </c>
      <c r="C139" s="6" t="s">
        <v>110</v>
      </c>
      <c r="D139" s="58" t="n">
        <f aca="false">ABS(A139-B139)</f>
        <v>0.2</v>
      </c>
    </row>
    <row r="140" customFormat="false" ht="23.25" hidden="false" customHeight="true" outlineLevel="0" collapsed="false">
      <c r="A140" s="56" t="n">
        <v>20</v>
      </c>
      <c r="B140" s="56" t="n">
        <v>14.9</v>
      </c>
      <c r="C140" s="8" t="s">
        <v>110</v>
      </c>
      <c r="D140" s="54" t="n">
        <f aca="false">ABS(A140-B140)</f>
        <v>5.1</v>
      </c>
    </row>
    <row r="141" customFormat="false" ht="23.25" hidden="false" customHeight="true" outlineLevel="0" collapsed="false">
      <c r="A141" s="57" t="n">
        <v>10</v>
      </c>
      <c r="B141" s="57" t="n">
        <v>9.1</v>
      </c>
      <c r="C141" s="6" t="s">
        <v>110</v>
      </c>
      <c r="D141" s="58" t="n">
        <f aca="false">ABS(A141-B141)</f>
        <v>0.9</v>
      </c>
    </row>
    <row r="142" customFormat="false" ht="23.25" hidden="false" customHeight="true" outlineLevel="0" collapsed="false">
      <c r="A142" s="56" t="n">
        <v>4</v>
      </c>
      <c r="B142" s="56" t="n">
        <v>6.4</v>
      </c>
      <c r="C142" s="8" t="s">
        <v>110</v>
      </c>
      <c r="D142" s="54" t="n">
        <f aca="false">ABS(A142-B142)</f>
        <v>2.4</v>
      </c>
    </row>
    <row r="143" customFormat="false" ht="23.25" hidden="false" customHeight="true" outlineLevel="0" collapsed="false">
      <c r="A143" s="57" t="n">
        <v>8</v>
      </c>
      <c r="B143" s="57" t="n">
        <v>8</v>
      </c>
      <c r="C143" s="6" t="s">
        <v>110</v>
      </c>
      <c r="D143" s="58" t="n">
        <f aca="false">ABS(A143-B143)</f>
        <v>0</v>
      </c>
    </row>
    <row r="144" customFormat="false" ht="23.25" hidden="false" customHeight="true" outlineLevel="0" collapsed="false">
      <c r="A144" s="56" t="n">
        <v>4</v>
      </c>
      <c r="B144" s="56" t="n">
        <v>4.7</v>
      </c>
      <c r="C144" s="8" t="s">
        <v>110</v>
      </c>
      <c r="D144" s="54" t="n">
        <f aca="false">ABS(A144-B144)</f>
        <v>0.7</v>
      </c>
    </row>
    <row r="145" customFormat="false" ht="23.25" hidden="false" customHeight="true" outlineLevel="0" collapsed="false">
      <c r="A145" s="57" t="n">
        <v>10</v>
      </c>
      <c r="B145" s="57" t="n">
        <v>9.2</v>
      </c>
      <c r="C145" s="6" t="s">
        <v>110</v>
      </c>
      <c r="D145" s="58" t="n">
        <f aca="false">ABS(A145-B145)</f>
        <v>0.800000000000001</v>
      </c>
    </row>
    <row r="146" customFormat="false" ht="23.25" hidden="false" customHeight="true" outlineLevel="0" collapsed="false">
      <c r="A146" s="56" t="n">
        <v>2</v>
      </c>
      <c r="B146" s="56" t="n">
        <v>4.5</v>
      </c>
      <c r="C146" s="8" t="s">
        <v>110</v>
      </c>
      <c r="D146" s="54" t="n">
        <f aca="false">ABS(A146-B146)</f>
        <v>2.5</v>
      </c>
    </row>
    <row r="147" customFormat="false" ht="23.25" hidden="false" customHeight="true" outlineLevel="0" collapsed="false">
      <c r="A147" s="57" t="n">
        <v>3</v>
      </c>
      <c r="B147" s="57" t="n">
        <v>3.7</v>
      </c>
      <c r="C147" s="6" t="s">
        <v>110</v>
      </c>
      <c r="D147" s="58" t="n">
        <f aca="false">ABS(A147-B147)</f>
        <v>0.7</v>
      </c>
    </row>
    <row r="148" customFormat="false" ht="23.25" hidden="false" customHeight="true" outlineLevel="0" collapsed="false">
      <c r="A148" s="56" t="n">
        <v>7</v>
      </c>
      <c r="B148" s="56" t="n">
        <v>3.9</v>
      </c>
      <c r="C148" s="8" t="s">
        <v>110</v>
      </c>
      <c r="D148" s="54" t="n">
        <f aca="false">ABS(A148-B148)</f>
        <v>3.1</v>
      </c>
    </row>
    <row r="149" customFormat="false" ht="23.25" hidden="false" customHeight="true" outlineLevel="0" collapsed="false">
      <c r="A149" s="57" t="n">
        <v>1</v>
      </c>
      <c r="B149" s="57" t="n">
        <v>4.3</v>
      </c>
      <c r="C149" s="6" t="s">
        <v>110</v>
      </c>
      <c r="D149" s="58" t="n">
        <f aca="false">ABS(A149-B149)</f>
        <v>3.3</v>
      </c>
    </row>
    <row r="150" customFormat="false" ht="23.25" hidden="false" customHeight="true" outlineLevel="0" collapsed="false">
      <c r="A150" s="56" t="n">
        <v>6</v>
      </c>
      <c r="B150" s="56" t="n">
        <v>5.1</v>
      </c>
      <c r="C150" s="8" t="s">
        <v>110</v>
      </c>
      <c r="D150" s="54" t="n">
        <f aca="false">ABS(A150-B150)</f>
        <v>0.9</v>
      </c>
    </row>
    <row r="151" customFormat="false" ht="23.25" hidden="false" customHeight="true" outlineLevel="0" collapsed="false">
      <c r="A151" s="57" t="n">
        <v>1</v>
      </c>
      <c r="B151" s="57" t="n">
        <v>3.9</v>
      </c>
      <c r="C151" s="6" t="s">
        <v>110</v>
      </c>
      <c r="D151" s="58" t="n">
        <f aca="false">ABS(A151-B151)</f>
        <v>2.9</v>
      </c>
    </row>
    <row r="152" customFormat="false" ht="23.25" hidden="false" customHeight="true" outlineLevel="0" collapsed="false">
      <c r="A152" s="56" t="n">
        <v>7</v>
      </c>
      <c r="B152" s="56" t="n">
        <v>5.4</v>
      </c>
      <c r="C152" s="8" t="s">
        <v>110</v>
      </c>
      <c r="D152" s="54" t="n">
        <f aca="false">ABS(A152-B152)</f>
        <v>1.6</v>
      </c>
    </row>
    <row r="153" customFormat="false" ht="23.25" hidden="false" customHeight="true" outlineLevel="0" collapsed="false">
      <c r="A153" s="57" t="n">
        <v>3</v>
      </c>
      <c r="B153" s="57" t="n">
        <v>2.4</v>
      </c>
      <c r="C153" s="6" t="s">
        <v>110</v>
      </c>
      <c r="D153" s="58" t="n">
        <f aca="false">ABS(A153-B153)</f>
        <v>0.6</v>
      </c>
    </row>
    <row r="154" customFormat="false" ht="23.25" hidden="false" customHeight="true" outlineLevel="0" collapsed="false">
      <c r="A154" s="56" t="n">
        <v>1</v>
      </c>
      <c r="B154" s="56" t="n">
        <v>2.3</v>
      </c>
      <c r="C154" s="8" t="s">
        <v>110</v>
      </c>
      <c r="D154" s="54" t="n">
        <f aca="false">ABS(A154-B154)</f>
        <v>1.3</v>
      </c>
    </row>
    <row r="155" customFormat="false" ht="23.25" hidden="false" customHeight="true" outlineLevel="0" collapsed="false">
      <c r="A155" s="57" t="n">
        <v>1</v>
      </c>
      <c r="B155" s="57" t="n">
        <v>2.8</v>
      </c>
      <c r="C155" s="6" t="s">
        <v>110</v>
      </c>
      <c r="D155" s="58" t="n">
        <f aca="false">ABS(A155-B155)</f>
        <v>1.8</v>
      </c>
    </row>
    <row r="156" customFormat="false" ht="23.25" hidden="false" customHeight="true" outlineLevel="0" collapsed="false">
      <c r="A156" s="56" t="n">
        <v>1</v>
      </c>
      <c r="B156" s="56" t="n">
        <v>2.4</v>
      </c>
      <c r="C156" s="8" t="s">
        <v>110</v>
      </c>
      <c r="D156" s="54" t="n">
        <f aca="false">ABS(A156-B156)</f>
        <v>1.4</v>
      </c>
    </row>
    <row r="157" customFormat="false" ht="23.25" hidden="false" customHeight="true" outlineLevel="0" collapsed="false">
      <c r="A157" s="57" t="n">
        <v>1</v>
      </c>
      <c r="B157" s="57" t="n">
        <v>2.4</v>
      </c>
      <c r="C157" s="6" t="s">
        <v>110</v>
      </c>
      <c r="D157" s="58" t="n">
        <f aca="false">ABS(A157-B157)</f>
        <v>1.4</v>
      </c>
    </row>
    <row r="158" customFormat="false" ht="23.25" hidden="false" customHeight="true" outlineLevel="0" collapsed="false">
      <c r="A158" s="56" t="n">
        <v>3</v>
      </c>
      <c r="B158" s="56" t="n">
        <v>3</v>
      </c>
      <c r="C158" s="8" t="s">
        <v>110</v>
      </c>
      <c r="D158" s="54" t="n">
        <f aca="false">ABS(A158-B158)</f>
        <v>0</v>
      </c>
    </row>
    <row r="159" customFormat="false" ht="23.25" hidden="false" customHeight="true" outlineLevel="0" collapsed="false">
      <c r="A159" s="57" t="n">
        <v>4</v>
      </c>
      <c r="B159" s="57" t="n">
        <v>3.4</v>
      </c>
      <c r="C159" s="6" t="s">
        <v>110</v>
      </c>
      <c r="D159" s="58" t="n">
        <f aca="false">ABS(A159-B159)</f>
        <v>0.6</v>
      </c>
    </row>
    <row r="160" customFormat="false" ht="23.25" hidden="false" customHeight="true" outlineLevel="0" collapsed="false">
      <c r="A160" s="56" t="n">
        <v>2</v>
      </c>
      <c r="B160" s="56" t="n">
        <v>3</v>
      </c>
      <c r="C160" s="8" t="s">
        <v>110</v>
      </c>
      <c r="D160" s="54" t="n">
        <f aca="false">ABS(A160-B160)</f>
        <v>1</v>
      </c>
    </row>
    <row r="161" customFormat="false" ht="23.25" hidden="false" customHeight="true" outlineLevel="0" collapsed="false">
      <c r="A161" s="57" t="n">
        <v>3</v>
      </c>
      <c r="B161" s="57" t="n">
        <v>2.9</v>
      </c>
      <c r="C161" s="6" t="s">
        <v>110</v>
      </c>
      <c r="D161" s="58" t="n">
        <f aca="false">ABS(A161-B161)</f>
        <v>0.1</v>
      </c>
    </row>
    <row r="163" customFormat="false" ht="15" hidden="false" customHeight="true" outlineLevel="0" collapsed="false">
      <c r="A163" s="59" t="s">
        <v>189</v>
      </c>
      <c r="B163" s="60" t="n">
        <f aca="false">AVERAGE(D20:D161)</f>
        <v>1.98098591549296</v>
      </c>
    </row>
    <row r="164" customFormat="false" ht="39" hidden="false" customHeight="true" outlineLevel="0" collapsed="false">
      <c r="A164" s="61" t="s">
        <v>190</v>
      </c>
      <c r="B164" s="62" t="n">
        <f aca="false">SQRT(SUMPRODUCT((A20:A161-B20:B161)^2)/COUNT(A20:A161))</f>
        <v>2.57390753524675</v>
      </c>
      <c r="C164" s="19"/>
      <c r="D164" s="19"/>
      <c r="E164" s="19"/>
      <c r="F164" s="19"/>
      <c r="G164" s="19"/>
      <c r="H164" s="19"/>
    </row>
    <row r="165" customFormat="false" ht="23.25" hidden="false" customHeight="true" outlineLevel="0" collapsed="false">
      <c r="A165" s="63" t="s">
        <v>191</v>
      </c>
      <c r="B165" s="64" t="n">
        <f aca="false">1-SUMPRODUCT((A20:A161-B20:B161)^2)/SUMPRODUCT((A20:A161-AVERAGE(A20:A161))^2)</f>
        <v>0.758827777326437</v>
      </c>
      <c r="C165" s="9" t="s">
        <v>192</v>
      </c>
      <c r="D165" s="9" t="s">
        <v>193</v>
      </c>
      <c r="E165" s="9" t="s">
        <v>194</v>
      </c>
      <c r="F165" s="9" t="s">
        <v>195</v>
      </c>
      <c r="G165" s="9" t="s">
        <v>34</v>
      </c>
      <c r="H165" s="9" t="s">
        <v>196</v>
      </c>
    </row>
    <row r="166" customFormat="false" ht="15" hidden="false" customHeight="true" outlineLevel="0" collapsed="false">
      <c r="A166" s="7" t="s">
        <v>47</v>
      </c>
      <c r="B166" s="10" t="n">
        <v>67</v>
      </c>
      <c r="C166" s="12" t="n">
        <v>943</v>
      </c>
      <c r="D166" s="10" t="n">
        <v>166</v>
      </c>
      <c r="E166" s="37" t="n">
        <v>14.1</v>
      </c>
      <c r="F166" s="65" t="n">
        <v>2.5</v>
      </c>
      <c r="G166" s="10" t="n">
        <v>3</v>
      </c>
      <c r="H166" s="56" t="n">
        <f aca="false">E166/G166</f>
        <v>4.7</v>
      </c>
    </row>
    <row r="167" customFormat="false" ht="15" hidden="false" customHeight="true" outlineLevel="0" collapsed="false">
      <c r="A167" s="5" t="s">
        <v>93</v>
      </c>
      <c r="B167" s="14" t="n">
        <v>72</v>
      </c>
      <c r="C167" s="16" t="n">
        <v>1255</v>
      </c>
      <c r="D167" s="14" t="n">
        <v>196</v>
      </c>
      <c r="E167" s="36" t="n">
        <v>17.4</v>
      </c>
      <c r="F167" s="66" t="n">
        <v>2.7</v>
      </c>
      <c r="G167" s="14" t="n">
        <v>4</v>
      </c>
      <c r="H167" s="57" t="n">
        <f aca="false">E167/G167</f>
        <v>4.35</v>
      </c>
    </row>
    <row r="168" customFormat="false" ht="15" hidden="false" customHeight="true" outlineLevel="0" collapsed="false">
      <c r="A168" s="7" t="s">
        <v>103</v>
      </c>
      <c r="B168" s="10" t="n">
        <v>72</v>
      </c>
      <c r="C168" s="12" t="n">
        <v>874</v>
      </c>
      <c r="D168" s="10" t="n">
        <v>91</v>
      </c>
      <c r="E168" s="37" t="n">
        <v>12.1</v>
      </c>
      <c r="F168" s="65" t="n">
        <v>1.3</v>
      </c>
      <c r="G168" s="10" t="n">
        <v>8</v>
      </c>
      <c r="H168" s="56" t="n">
        <f aca="false">E168/G168</f>
        <v>1.5125</v>
      </c>
    </row>
    <row r="169" customFormat="false" ht="15" hidden="false" customHeight="true" outlineLevel="0" collapsed="false">
      <c r="A169" s="5" t="s">
        <v>107</v>
      </c>
      <c r="B169" s="14" t="n">
        <v>62</v>
      </c>
      <c r="C169" s="16" t="n">
        <v>1502</v>
      </c>
      <c r="D169" s="14" t="n">
        <v>127</v>
      </c>
      <c r="E169" s="36" t="n">
        <v>24.2</v>
      </c>
      <c r="F169" s="66" t="n">
        <v>2</v>
      </c>
      <c r="G169" s="14" t="n">
        <v>8</v>
      </c>
      <c r="H169" s="57" t="n">
        <f aca="false">E169/G169</f>
        <v>3.025</v>
      </c>
    </row>
    <row r="170" customFormat="false" ht="15" hidden="false" customHeight="true" outlineLevel="0" collapsed="false">
      <c r="A170" s="7" t="s">
        <v>108</v>
      </c>
      <c r="B170" s="10" t="n">
        <v>56</v>
      </c>
      <c r="C170" s="12" t="n">
        <v>880</v>
      </c>
      <c r="D170" s="10" t="n">
        <v>212</v>
      </c>
      <c r="E170" s="37" t="n">
        <v>15.7</v>
      </c>
      <c r="F170" s="65" t="n">
        <v>3.8</v>
      </c>
      <c r="G170" s="10" t="n">
        <v>7</v>
      </c>
      <c r="H170" s="56" t="n">
        <f aca="false">E170/G170</f>
        <v>2.24285714285714</v>
      </c>
    </row>
    <row r="171" customFormat="false" ht="15" hidden="false" customHeight="true" outlineLevel="0" collapsed="false">
      <c r="A171" s="5" t="s">
        <v>110</v>
      </c>
      <c r="B171" s="14" t="n">
        <v>38</v>
      </c>
      <c r="C171" s="16" t="n">
        <v>464</v>
      </c>
      <c r="D171" s="14" t="n">
        <v>105</v>
      </c>
      <c r="E171" s="36" t="n">
        <v>12.2</v>
      </c>
      <c r="F171" s="66" t="n">
        <v>2.8</v>
      </c>
      <c r="G171" s="14" t="n">
        <v>6</v>
      </c>
      <c r="H171" s="57" t="n">
        <f aca="false">E171/G171</f>
        <v>2.03333333333333</v>
      </c>
    </row>
  </sheetData>
  <mergeCells count="12">
    <mergeCell ref="A1:H1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8" min="7" style="1" width="10"/>
    <col collapsed="false" customWidth="true" hidden="false" outlineLevel="0" max="9" min="9" style="1" width="16"/>
  </cols>
  <sheetData>
    <row r="1" customFormat="false" ht="35.25" hidden="false" customHeight="true" outlineLevel="0" collapsed="false">
      <c r="A1" s="2" t="s">
        <v>197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9" t="s">
        <v>198</v>
      </c>
      <c r="B3" s="9" t="s">
        <v>199</v>
      </c>
      <c r="C3" s="9" t="s">
        <v>41</v>
      </c>
      <c r="D3" s="9" t="s">
        <v>200</v>
      </c>
      <c r="E3" s="9" t="s">
        <v>201</v>
      </c>
      <c r="F3" s="9" t="s">
        <v>202</v>
      </c>
    </row>
    <row r="4" customFormat="false" ht="15" hidden="false" customHeight="true" outlineLevel="0" collapsed="false">
      <c r="A4" s="7" t="s">
        <v>203</v>
      </c>
      <c r="B4" s="10" t="s">
        <v>204</v>
      </c>
      <c r="C4" s="10" t="s">
        <v>205</v>
      </c>
      <c r="D4" s="67" t="n">
        <v>0.6</v>
      </c>
      <c r="E4" s="68" t="n">
        <v>200.12</v>
      </c>
      <c r="F4" s="10" t="s">
        <v>206</v>
      </c>
    </row>
    <row r="5" customFormat="false" ht="15" hidden="false" customHeight="true" outlineLevel="0" collapsed="false">
      <c r="A5" s="5" t="s">
        <v>207</v>
      </c>
      <c r="B5" s="14" t="s">
        <v>204</v>
      </c>
      <c r="C5" s="14" t="s">
        <v>205</v>
      </c>
      <c r="D5" s="67" t="n">
        <v>0.4</v>
      </c>
      <c r="E5" s="68" t="n">
        <v>310</v>
      </c>
      <c r="F5" s="69" t="n">
        <f aca="false">D5*E5</f>
        <v>124</v>
      </c>
    </row>
    <row r="6" customFormat="false" ht="15" hidden="false" customHeight="true" outlineLevel="0" collapsed="false">
      <c r="A6" s="7" t="s">
        <v>208</v>
      </c>
      <c r="B6" s="10" t="s">
        <v>204</v>
      </c>
      <c r="C6" s="10" t="s">
        <v>209</v>
      </c>
      <c r="D6" s="67" t="n">
        <v>0.7</v>
      </c>
      <c r="E6" s="68" t="n">
        <v>85</v>
      </c>
      <c r="F6" s="70" t="n">
        <f aca="false">D6*E6</f>
        <v>59.5</v>
      </c>
    </row>
    <row r="7" customFormat="false" ht="15" hidden="false" customHeight="true" outlineLevel="0" collapsed="false">
      <c r="A7" s="5" t="s">
        <v>210</v>
      </c>
      <c r="B7" s="14" t="s">
        <v>204</v>
      </c>
      <c r="C7" s="14" t="s">
        <v>209</v>
      </c>
      <c r="D7" s="67" t="n">
        <v>0.3</v>
      </c>
      <c r="E7" s="68" t="n">
        <v>101.8</v>
      </c>
      <c r="F7" s="69" t="n">
        <f aca="false">D7*E7</f>
        <v>30.54</v>
      </c>
    </row>
    <row r="8" customFormat="false" ht="15" hidden="false" customHeight="true" outlineLevel="0" collapsed="false">
      <c r="A8" s="7" t="s">
        <v>211</v>
      </c>
      <c r="B8" s="10" t="s">
        <v>212</v>
      </c>
      <c r="C8" s="10" t="s">
        <v>205</v>
      </c>
      <c r="D8" s="67" t="n">
        <v>0.068</v>
      </c>
      <c r="E8" s="68" t="n">
        <v>3686</v>
      </c>
      <c r="F8" s="70" t="n">
        <f aca="false">D8*E8</f>
        <v>250.648</v>
      </c>
    </row>
    <row r="9" customFormat="false" ht="15" hidden="false" customHeight="true" outlineLevel="0" collapsed="false">
      <c r="A9" s="5" t="s">
        <v>213</v>
      </c>
      <c r="B9" s="14" t="s">
        <v>212</v>
      </c>
      <c r="C9" s="14" t="s">
        <v>205</v>
      </c>
      <c r="D9" s="67" t="n">
        <v>0.022</v>
      </c>
      <c r="E9" s="68" t="n">
        <v>1412</v>
      </c>
      <c r="F9" s="69" t="n">
        <f aca="false">D9*E9</f>
        <v>31.064</v>
      </c>
    </row>
    <row r="10" customFormat="false" ht="15" hidden="false" customHeight="true" outlineLevel="0" collapsed="false">
      <c r="A10" s="7" t="s">
        <v>214</v>
      </c>
      <c r="B10" s="10" t="s">
        <v>212</v>
      </c>
      <c r="C10" s="10" t="s">
        <v>205</v>
      </c>
      <c r="D10" s="67" t="n">
        <v>0.055</v>
      </c>
      <c r="E10" s="68" t="n">
        <v>1034</v>
      </c>
      <c r="F10" s="70" t="n">
        <f aca="false">D10*E10</f>
        <v>56.87</v>
      </c>
    </row>
    <row r="11" customFormat="false" ht="15" hidden="false" customHeight="true" outlineLevel="0" collapsed="false">
      <c r="A11" s="5" t="s">
        <v>215</v>
      </c>
      <c r="B11" s="14" t="s">
        <v>212</v>
      </c>
      <c r="C11" s="14" t="s">
        <v>209</v>
      </c>
      <c r="D11" s="67" t="n">
        <v>0.022</v>
      </c>
      <c r="E11" s="68" t="n">
        <v>660</v>
      </c>
      <c r="F11" s="69" t="n">
        <f aca="false">D11*E11</f>
        <v>14.52</v>
      </c>
    </row>
    <row r="12" customFormat="false" ht="15" hidden="false" customHeight="true" outlineLevel="0" collapsed="false">
      <c r="A12" s="7" t="s">
        <v>216</v>
      </c>
      <c r="B12" s="10" t="s">
        <v>212</v>
      </c>
      <c r="C12" s="10" t="s">
        <v>209</v>
      </c>
      <c r="D12" s="67" t="n">
        <v>0.017</v>
      </c>
      <c r="E12" s="68" t="n">
        <v>490</v>
      </c>
      <c r="F12" s="70" t="n">
        <f aca="false">D12*E12</f>
        <v>8.33</v>
      </c>
    </row>
    <row r="13" customFormat="false" ht="15" hidden="false" customHeight="true" outlineLevel="0" collapsed="false">
      <c r="A13" s="5" t="s">
        <v>217</v>
      </c>
      <c r="B13" s="14" t="s">
        <v>218</v>
      </c>
      <c r="C13" s="14" t="s">
        <v>219</v>
      </c>
      <c r="D13" s="67" t="n">
        <v>0.49</v>
      </c>
      <c r="E13" s="68" t="n">
        <v>160</v>
      </c>
      <c r="F13" s="69" t="n">
        <f aca="false">D13*E13</f>
        <v>78.4</v>
      </c>
    </row>
    <row r="14" customFormat="false" ht="15" hidden="false" customHeight="true" outlineLevel="0" collapsed="false">
      <c r="A14" s="7" t="s">
        <v>220</v>
      </c>
      <c r="B14" s="10" t="s">
        <v>218</v>
      </c>
      <c r="C14" s="10" t="s">
        <v>219</v>
      </c>
      <c r="D14" s="67" t="n">
        <v>0.22</v>
      </c>
      <c r="E14" s="68" t="n">
        <v>210</v>
      </c>
      <c r="F14" s="70" t="n">
        <f aca="false">D14*E14</f>
        <v>46.2</v>
      </c>
    </row>
    <row r="15" customFormat="false" ht="15" hidden="false" customHeight="true" outlineLevel="0" collapsed="false">
      <c r="A15" s="5" t="s">
        <v>221</v>
      </c>
      <c r="B15" s="14" t="s">
        <v>218</v>
      </c>
      <c r="C15" s="14" t="s">
        <v>219</v>
      </c>
      <c r="D15" s="67" t="n">
        <v>0.18</v>
      </c>
      <c r="E15" s="68" t="n">
        <v>720</v>
      </c>
      <c r="F15" s="69" t="n">
        <f aca="false">D15*E15</f>
        <v>129.6</v>
      </c>
    </row>
    <row r="16" customFormat="false" ht="15" hidden="false" customHeight="true" outlineLevel="0" collapsed="false">
      <c r="A16" s="7" t="s">
        <v>222</v>
      </c>
      <c r="B16" s="10" t="s">
        <v>223</v>
      </c>
      <c r="C16" s="10" t="s">
        <v>219</v>
      </c>
      <c r="D16" s="67" t="n">
        <v>0.22</v>
      </c>
      <c r="E16" s="68" t="n">
        <v>820</v>
      </c>
      <c r="F16" s="70" t="n">
        <f aca="false">D16*E16</f>
        <v>180.4</v>
      </c>
    </row>
    <row r="17" customFormat="false" ht="15" hidden="false" customHeight="true" outlineLevel="0" collapsed="false">
      <c r="A17" s="5" t="s">
        <v>224</v>
      </c>
      <c r="B17" s="14" t="s">
        <v>225</v>
      </c>
      <c r="C17" s="14" t="s">
        <v>219</v>
      </c>
      <c r="D17" s="67" t="n">
        <v>0.011</v>
      </c>
      <c r="E17" s="68" t="n">
        <v>120</v>
      </c>
      <c r="F17" s="69" t="n">
        <f aca="false">D17*E17</f>
        <v>1.32</v>
      </c>
    </row>
    <row r="20" customFormat="false" ht="39" hidden="false" customHeight="true" outlineLevel="0" collapsed="false">
      <c r="A20" s="33" t="s">
        <v>226</v>
      </c>
      <c r="B20" s="19"/>
      <c r="C20" s="19"/>
      <c r="D20" s="19"/>
      <c r="E20" s="19"/>
      <c r="F20" s="19"/>
      <c r="G20" s="19"/>
      <c r="H20" s="19"/>
      <c r="I20" s="19"/>
    </row>
    <row r="21" customFormat="false" ht="23.25" hidden="false" customHeight="true" outlineLevel="0" collapsed="false">
      <c r="A21" s="9" t="s">
        <v>198</v>
      </c>
      <c r="B21" s="9" t="s">
        <v>41</v>
      </c>
      <c r="C21" s="9" t="s">
        <v>122</v>
      </c>
      <c r="D21" s="9" t="s">
        <v>124</v>
      </c>
      <c r="E21" s="9" t="s">
        <v>125</v>
      </c>
      <c r="F21" s="9" t="s">
        <v>126</v>
      </c>
      <c r="G21" s="9" t="s">
        <v>127</v>
      </c>
      <c r="H21" s="9" t="s">
        <v>111</v>
      </c>
      <c r="I21" s="9" t="s">
        <v>227</v>
      </c>
    </row>
    <row r="22" customFormat="false" ht="15" hidden="false" customHeight="true" outlineLevel="0" collapsed="false">
      <c r="A22" s="7" t="str">
        <f aca="false">A4</f>
        <v>Tubo PVC DN200</v>
      </c>
      <c r="B22" s="10" t="str">
        <f aca="false">C4</f>
        <v>ESG</v>
      </c>
      <c r="C22" s="71" t="n">
        <f aca="false">MAX(0,SALDO!C4)*$D$4</f>
        <v>3420</v>
      </c>
      <c r="D22" s="71" t="n">
        <f aca="false">MAX(0,SALDO!C5)*$D$4</f>
        <v>1111.2</v>
      </c>
      <c r="E22" s="71" t="n">
        <f aca="false">MAX(0,SALDO!C6)*$D$4</f>
        <v>2864.4</v>
      </c>
      <c r="F22" s="71" t="n">
        <f aca="false">MAX(0,SALDO!C7)*$D$4</f>
        <v>2965.2</v>
      </c>
      <c r="G22" s="71" t="n">
        <f aca="false">MAX(0,SALDO!C8)*$D$4</f>
        <v>2298</v>
      </c>
      <c r="H22" s="72" t="n">
        <f aca="false">SUM(C22:G22)</f>
        <v>12658.8</v>
      </c>
      <c r="I22" s="73" t="n">
        <f aca="false">H22*$E$4</f>
        <v>2533279.056</v>
      </c>
    </row>
    <row r="23" customFormat="false" ht="15" hidden="false" customHeight="true" outlineLevel="0" collapsed="false">
      <c r="A23" s="5" t="str">
        <f aca="false">A5</f>
        <v>Tubo PVC DN300</v>
      </c>
      <c r="B23" s="14" t="str">
        <f aca="false">C5</f>
        <v>ESG</v>
      </c>
      <c r="C23" s="74" t="n">
        <f aca="false">MAX(0,SALDO!C4)*$D$5</f>
        <v>2280</v>
      </c>
      <c r="D23" s="74" t="n">
        <f aca="false">MAX(0,SALDO!C5)*$D$5</f>
        <v>740.8</v>
      </c>
      <c r="E23" s="74" t="n">
        <f aca="false">MAX(0,SALDO!C6)*$D$5</f>
        <v>1909.6</v>
      </c>
      <c r="F23" s="74" t="n">
        <f aca="false">MAX(0,SALDO!C7)*$D$5</f>
        <v>1976.8</v>
      </c>
      <c r="G23" s="74" t="n">
        <f aca="false">MAX(0,SALDO!C8)*$D$5</f>
        <v>1532</v>
      </c>
      <c r="H23" s="75" t="n">
        <f aca="false">SUM(C23:G23)</f>
        <v>8439.2</v>
      </c>
      <c r="I23" s="76" t="n">
        <f aca="false">H23*$E$5</f>
        <v>2616152</v>
      </c>
    </row>
    <row r="24" customFormat="false" ht="15" hidden="false" customHeight="true" outlineLevel="0" collapsed="false">
      <c r="A24" s="7" t="str">
        <f aca="false">A6</f>
        <v>Tubo PEAD DN63</v>
      </c>
      <c r="B24" s="10" t="str">
        <f aca="false">C6</f>
        <v>AG</v>
      </c>
      <c r="C24" s="71" t="n">
        <f aca="false">MAX(0,SALDO!B4)*$D$6</f>
        <v>2698.388</v>
      </c>
      <c r="D24" s="71" t="n">
        <f aca="false">MAX(0,SALDO!B5)*$D$6</f>
        <v>1038.8</v>
      </c>
      <c r="E24" s="71" t="n">
        <f aca="false">MAX(0,SALDO!B6)*$D$6</f>
        <v>2779.63</v>
      </c>
      <c r="F24" s="71" t="n">
        <f aca="false">MAX(0,SALDO!B7)*$D$6</f>
        <v>2924.6</v>
      </c>
      <c r="G24" s="71" t="n">
        <f aca="false">MAX(0,SALDO!B8)*$D$6</f>
        <v>2307.2</v>
      </c>
      <c r="H24" s="72" t="n">
        <f aca="false">SUM(C24:G24)</f>
        <v>11748.618</v>
      </c>
      <c r="I24" s="73" t="n">
        <f aca="false">H24*$E$6</f>
        <v>998632.53</v>
      </c>
    </row>
    <row r="25" customFormat="false" ht="15" hidden="false" customHeight="true" outlineLevel="0" collapsed="false">
      <c r="A25" s="5" t="str">
        <f aca="false">A7</f>
        <v>Tubo PEAD DN110</v>
      </c>
      <c r="B25" s="14" t="str">
        <f aca="false">C7</f>
        <v>AG</v>
      </c>
      <c r="C25" s="74" t="n">
        <f aca="false">MAX(0,SALDO!B4)*$D$7</f>
        <v>1156.452</v>
      </c>
      <c r="D25" s="74" t="n">
        <f aca="false">MAX(0,SALDO!B5)*$D$7</f>
        <v>445.2</v>
      </c>
      <c r="E25" s="74" t="n">
        <f aca="false">MAX(0,SALDO!B6)*$D$7</f>
        <v>1191.27</v>
      </c>
      <c r="F25" s="74" t="n">
        <f aca="false">MAX(0,SALDO!B7)*$D$7</f>
        <v>1253.4</v>
      </c>
      <c r="G25" s="74" t="n">
        <f aca="false">MAX(0,SALDO!B8)*$D$7</f>
        <v>988.8</v>
      </c>
      <c r="H25" s="75" t="n">
        <f aca="false">SUM(C25:G25)</f>
        <v>5035.122</v>
      </c>
      <c r="I25" s="76" t="n">
        <f aca="false">H25*$E$7</f>
        <v>512575.4196</v>
      </c>
    </row>
    <row r="26" customFormat="false" ht="15" hidden="false" customHeight="true" outlineLevel="0" collapsed="false">
      <c r="A26" s="7" t="str">
        <f aca="false">A8</f>
        <v>PV concreto DN1200</v>
      </c>
      <c r="B26" s="10" t="str">
        <f aca="false">C8</f>
        <v>ESG</v>
      </c>
      <c r="C26" s="71" t="n">
        <f aca="false">MAX(0,SALDO!C4)*$D$8</f>
        <v>387.6</v>
      </c>
      <c r="D26" s="71" t="n">
        <f aca="false">MAX(0,SALDO!C5)*$D$8</f>
        <v>125.936</v>
      </c>
      <c r="E26" s="71" t="n">
        <f aca="false">MAX(0,SALDO!C6)*$D$8</f>
        <v>324.632</v>
      </c>
      <c r="F26" s="71" t="n">
        <f aca="false">MAX(0,SALDO!C7)*$D$8</f>
        <v>336.056</v>
      </c>
      <c r="G26" s="71" t="n">
        <f aca="false">MAX(0,SALDO!C8)*$D$8</f>
        <v>260.44</v>
      </c>
      <c r="H26" s="72" t="n">
        <f aca="false">SUM(C26:G26)</f>
        <v>1434.664</v>
      </c>
      <c r="I26" s="73" t="n">
        <f aca="false">H26*$E$8</f>
        <v>5288171.504</v>
      </c>
    </row>
    <row r="27" customFormat="false" ht="15" hidden="false" customHeight="true" outlineLevel="0" collapsed="false">
      <c r="A27" s="5" t="str">
        <f aca="false">A9</f>
        <v>PI plástico DN600</v>
      </c>
      <c r="B27" s="14" t="str">
        <f aca="false">C9</f>
        <v>ESG</v>
      </c>
      <c r="C27" s="74" t="n">
        <f aca="false">MAX(0,SALDO!C4)*$D$9</f>
        <v>125.4</v>
      </c>
      <c r="D27" s="74" t="n">
        <f aca="false">MAX(0,SALDO!C5)*$D$9</f>
        <v>40.744</v>
      </c>
      <c r="E27" s="74" t="n">
        <f aca="false">MAX(0,SALDO!C6)*$D$9</f>
        <v>105.028</v>
      </c>
      <c r="F27" s="74" t="n">
        <f aca="false">MAX(0,SALDO!C7)*$D$9</f>
        <v>108.724</v>
      </c>
      <c r="G27" s="74" t="n">
        <f aca="false">MAX(0,SALDO!C8)*$D$9</f>
        <v>84.26</v>
      </c>
      <c r="H27" s="75" t="n">
        <f aca="false">SUM(C27:G27)</f>
        <v>464.156</v>
      </c>
      <c r="I27" s="76" t="n">
        <f aca="false">H27*$E$9</f>
        <v>655388.272</v>
      </c>
    </row>
    <row r="28" customFormat="false" ht="15" hidden="false" customHeight="true" outlineLevel="0" collapsed="false">
      <c r="A28" s="7" t="str">
        <f aca="false">A10</f>
        <v>Caixa inspeção</v>
      </c>
      <c r="B28" s="10" t="str">
        <f aca="false">C10</f>
        <v>ESG</v>
      </c>
      <c r="C28" s="71" t="n">
        <f aca="false">MAX(0,SALDO!C4)*$D$10</f>
        <v>313.5</v>
      </c>
      <c r="D28" s="71" t="n">
        <f aca="false">MAX(0,SALDO!C5)*$D$10</f>
        <v>101.86</v>
      </c>
      <c r="E28" s="71" t="n">
        <f aca="false">MAX(0,SALDO!C6)*$D$10</f>
        <v>262.57</v>
      </c>
      <c r="F28" s="71" t="n">
        <f aca="false">MAX(0,SALDO!C7)*$D$10</f>
        <v>271.81</v>
      </c>
      <c r="G28" s="71" t="n">
        <f aca="false">MAX(0,SALDO!C8)*$D$10</f>
        <v>210.65</v>
      </c>
      <c r="H28" s="72" t="n">
        <f aca="false">SUM(C28:G28)</f>
        <v>1160.39</v>
      </c>
      <c r="I28" s="73" t="n">
        <f aca="false">H28*$E$10</f>
        <v>1199843.26</v>
      </c>
    </row>
    <row r="29" customFormat="false" ht="15" hidden="false" customHeight="true" outlineLevel="0" collapsed="false">
      <c r="A29" s="5" t="str">
        <f aca="false">A11</f>
        <v>Sela eletrofusão</v>
      </c>
      <c r="B29" s="14" t="str">
        <f aca="false">C11</f>
        <v>AG</v>
      </c>
      <c r="C29" s="74" t="n">
        <f aca="false">MAX(0,SALDO!B4)*$D$11</f>
        <v>84.80648</v>
      </c>
      <c r="D29" s="74" t="n">
        <f aca="false">MAX(0,SALDO!B5)*$D$11</f>
        <v>32.648</v>
      </c>
      <c r="E29" s="74" t="n">
        <f aca="false">MAX(0,SALDO!B6)*$D$11</f>
        <v>87.3598</v>
      </c>
      <c r="F29" s="74" t="n">
        <f aca="false">MAX(0,SALDO!B7)*$D$11</f>
        <v>91.916</v>
      </c>
      <c r="G29" s="74" t="n">
        <f aca="false">MAX(0,SALDO!B8)*$D$11</f>
        <v>72.512</v>
      </c>
      <c r="H29" s="75" t="n">
        <f aca="false">SUM(C29:G29)</f>
        <v>369.24228</v>
      </c>
      <c r="I29" s="76" t="n">
        <f aca="false">H29*$E$11</f>
        <v>243699.9048</v>
      </c>
    </row>
    <row r="30" customFormat="false" ht="15" hidden="false" customHeight="true" outlineLevel="0" collapsed="false">
      <c r="A30" s="7" t="str">
        <f aca="false">A12</f>
        <v>Cavalete/hidrom.</v>
      </c>
      <c r="B30" s="10" t="str">
        <f aca="false">C12</f>
        <v>AG</v>
      </c>
      <c r="C30" s="71" t="n">
        <f aca="false">MAX(0,SALDO!B4)*$D$12</f>
        <v>65.53228</v>
      </c>
      <c r="D30" s="71" t="n">
        <f aca="false">MAX(0,SALDO!B5)*$D$12</f>
        <v>25.228</v>
      </c>
      <c r="E30" s="71" t="n">
        <f aca="false">MAX(0,SALDO!B6)*$D$12</f>
        <v>67.5053</v>
      </c>
      <c r="F30" s="71" t="n">
        <f aca="false">MAX(0,SALDO!B7)*$D$12</f>
        <v>71.026</v>
      </c>
      <c r="G30" s="71" t="n">
        <f aca="false">MAX(0,SALDO!B8)*$D$12</f>
        <v>56.032</v>
      </c>
      <c r="H30" s="72" t="n">
        <f aca="false">SUM(C30:G30)</f>
        <v>285.32358</v>
      </c>
      <c r="I30" s="73" t="n">
        <f aca="false">H30*$E$12</f>
        <v>139808.5542</v>
      </c>
    </row>
    <row r="31" customFormat="false" ht="15" hidden="false" customHeight="true" outlineLevel="0" collapsed="false">
      <c r="A31" s="5" t="str">
        <f aca="false">A13</f>
        <v>Areia berço</v>
      </c>
      <c r="B31" s="14" t="str">
        <f aca="false">C13</f>
        <v>AMB</v>
      </c>
      <c r="C31" s="74" t="n">
        <f aca="false">MAX(0,SALDO!D4)*$D$13</f>
        <v>4681.8716</v>
      </c>
      <c r="D31" s="74" t="n">
        <f aca="false">MAX(0,SALDO!D5)*$D$13</f>
        <v>1634.64</v>
      </c>
      <c r="E31" s="74" t="n">
        <f aca="false">MAX(0,SALDO!D6)*$D$13</f>
        <v>4285.001</v>
      </c>
      <c r="F31" s="74" t="n">
        <f aca="false">MAX(0,SALDO!D7)*$D$13</f>
        <v>4468.8</v>
      </c>
      <c r="G31" s="74" t="n">
        <f aca="false">MAX(0,SALDO!D8)*$D$13</f>
        <v>3491.74</v>
      </c>
      <c r="H31" s="75" t="n">
        <f aca="false">SUM(C31:G31)</f>
        <v>18562.0526</v>
      </c>
      <c r="I31" s="76" t="n">
        <f aca="false">H31*$E$13</f>
        <v>2969928.416</v>
      </c>
    </row>
    <row r="32" customFormat="false" ht="15" hidden="false" customHeight="true" outlineLevel="0" collapsed="false">
      <c r="A32" s="7" t="str">
        <f aca="false">A14</f>
        <v>Brita base</v>
      </c>
      <c r="B32" s="10" t="str">
        <f aca="false">C14</f>
        <v>AMB</v>
      </c>
      <c r="C32" s="71" t="n">
        <f aca="false">MAX(0,SALDO!D4)*$D$14</f>
        <v>2102.0648</v>
      </c>
      <c r="D32" s="71" t="n">
        <f aca="false">MAX(0,SALDO!D5)*$D$14</f>
        <v>733.92</v>
      </c>
      <c r="E32" s="71" t="n">
        <f aca="false">MAX(0,SALDO!D6)*$D$14</f>
        <v>1923.878</v>
      </c>
      <c r="F32" s="71" t="n">
        <f aca="false">MAX(0,SALDO!D7)*$D$14</f>
        <v>2006.4</v>
      </c>
      <c r="G32" s="71" t="n">
        <f aca="false">MAX(0,SALDO!D8)*$D$14</f>
        <v>1567.72</v>
      </c>
      <c r="H32" s="72" t="n">
        <f aca="false">SUM(C32:G32)</f>
        <v>8333.9828</v>
      </c>
      <c r="I32" s="73" t="n">
        <f aca="false">H32*$E$14</f>
        <v>1750136.388</v>
      </c>
    </row>
    <row r="33" customFormat="false" ht="15" hidden="false" customHeight="true" outlineLevel="0" collapsed="false">
      <c r="A33" s="5" t="str">
        <f aca="false">A15</f>
        <v>Concreto</v>
      </c>
      <c r="B33" s="14" t="str">
        <f aca="false">C15</f>
        <v>AMB</v>
      </c>
      <c r="C33" s="74" t="n">
        <f aca="false">MAX(0,SALDO!D4)*$D$15</f>
        <v>1719.8712</v>
      </c>
      <c r="D33" s="74" t="n">
        <f aca="false">MAX(0,SALDO!D5)*$D$15</f>
        <v>600.48</v>
      </c>
      <c r="E33" s="74" t="n">
        <f aca="false">MAX(0,SALDO!D6)*$D$15</f>
        <v>1574.082</v>
      </c>
      <c r="F33" s="74" t="n">
        <f aca="false">MAX(0,SALDO!D7)*$D$15</f>
        <v>1641.6</v>
      </c>
      <c r="G33" s="74" t="n">
        <f aca="false">MAX(0,SALDO!D8)*$D$15</f>
        <v>1282.68</v>
      </c>
      <c r="H33" s="75" t="n">
        <f aca="false">SUM(C33:G33)</f>
        <v>6818.7132</v>
      </c>
      <c r="I33" s="76" t="n">
        <f aca="false">H33*$E$15</f>
        <v>4909473.504</v>
      </c>
    </row>
    <row r="34" customFormat="false" ht="15" hidden="false" customHeight="true" outlineLevel="0" collapsed="false">
      <c r="A34" s="7" t="str">
        <f aca="false">A16</f>
        <v>CBUQ repavim.</v>
      </c>
      <c r="B34" s="10" t="str">
        <f aca="false">C16</f>
        <v>AMB</v>
      </c>
      <c r="C34" s="71" t="n">
        <f aca="false">MAX(0,SALDO!D4)*$D$16</f>
        <v>2102.0648</v>
      </c>
      <c r="D34" s="71" t="n">
        <f aca="false">MAX(0,SALDO!D5)*$D$16</f>
        <v>733.92</v>
      </c>
      <c r="E34" s="71" t="n">
        <f aca="false">MAX(0,SALDO!D6)*$D$16</f>
        <v>1923.878</v>
      </c>
      <c r="F34" s="71" t="n">
        <f aca="false">MAX(0,SALDO!D7)*$D$16</f>
        <v>2006.4</v>
      </c>
      <c r="G34" s="71" t="n">
        <f aca="false">MAX(0,SALDO!D8)*$D$16</f>
        <v>1567.72</v>
      </c>
      <c r="H34" s="72" t="n">
        <f aca="false">SUM(C34:G34)</f>
        <v>8333.9828</v>
      </c>
      <c r="I34" s="73" t="n">
        <f aca="false">H34*$E$16</f>
        <v>6833865.896</v>
      </c>
    </row>
    <row r="35" customFormat="false" ht="15" hidden="false" customHeight="true" outlineLevel="0" collapsed="false">
      <c r="A35" s="5" t="str">
        <f aca="false">A17</f>
        <v>Conexões diversas</v>
      </c>
      <c r="B35" s="14" t="str">
        <f aca="false">C17</f>
        <v>AMB</v>
      </c>
      <c r="C35" s="74" t="n">
        <f aca="false">MAX(0,SALDO!D4)*$D$17</f>
        <v>105.10324</v>
      </c>
      <c r="D35" s="74" t="n">
        <f aca="false">MAX(0,SALDO!D5)*$D$17</f>
        <v>36.696</v>
      </c>
      <c r="E35" s="74" t="n">
        <f aca="false">MAX(0,SALDO!D6)*$D$17</f>
        <v>96.1939</v>
      </c>
      <c r="F35" s="74" t="n">
        <f aca="false">MAX(0,SALDO!D7)*$D$17</f>
        <v>100.32</v>
      </c>
      <c r="G35" s="74" t="n">
        <f aca="false">MAX(0,SALDO!D8)*$D$17</f>
        <v>78.386</v>
      </c>
      <c r="H35" s="75" t="n">
        <f aca="false">SUM(C35:G35)</f>
        <v>416.69914</v>
      </c>
      <c r="I35" s="76" t="n">
        <f aca="false">H35*$E$17</f>
        <v>50003.8968</v>
      </c>
    </row>
    <row r="36" customFormat="false" ht="32.25" hidden="false" customHeight="true" outlineLevel="0" collapsed="false">
      <c r="A36" s="18" t="s">
        <v>111</v>
      </c>
      <c r="B36" s="19"/>
      <c r="C36" s="19"/>
      <c r="D36" s="19"/>
      <c r="E36" s="19"/>
      <c r="F36" s="19"/>
      <c r="G36" s="19"/>
      <c r="H36" s="19"/>
      <c r="I36" s="77" t="n">
        <f aca="false">SUM(I22:I35)</f>
        <v>30700958.6014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8"/>
  </cols>
  <sheetData>
    <row r="1" customFormat="false" ht="35.25" hidden="false" customHeight="true" outlineLevel="0" collapsed="false">
      <c r="A1" s="2" t="s">
        <v>228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9" t="s">
        <v>198</v>
      </c>
      <c r="B3" s="9" t="s">
        <v>199</v>
      </c>
      <c r="C3" s="9" t="s">
        <v>229</v>
      </c>
      <c r="D3" s="9" t="s">
        <v>201</v>
      </c>
      <c r="E3" s="9" t="s">
        <v>230</v>
      </c>
      <c r="F3" s="9" t="s">
        <v>202</v>
      </c>
    </row>
    <row r="4" customFormat="false" ht="15" hidden="false" customHeight="true" outlineLevel="0" collapsed="false">
      <c r="A4" s="7" t="str">
        <f aca="false">MATERIAIS!A22</f>
        <v>Tubo PVC DN200</v>
      </c>
      <c r="B4" s="10" t="str">
        <f aca="false">MATERIAIS!B4</f>
        <v>m</v>
      </c>
      <c r="C4" s="71" t="n">
        <f aca="false">IF(MAX(PROJETO!H4:H8)&gt;0,MATERIAIS!H22/MAX(PROJETO!H4:H8),0)</f>
        <v>2531.76</v>
      </c>
      <c r="D4" s="78" t="n">
        <f aca="false">MATERIAIS!E4</f>
        <v>200.12</v>
      </c>
      <c r="E4" s="73" t="n">
        <f aca="false">C4*D4</f>
        <v>506655.8112</v>
      </c>
      <c r="F4" s="10" t="str">
        <f aca="false">MATERIAIS!F4</f>
        <v>3 sem</v>
      </c>
    </row>
    <row r="5" customFormat="false" ht="15" hidden="false" customHeight="true" outlineLevel="0" collapsed="false">
      <c r="A5" s="5" t="str">
        <f aca="false">MATERIAIS!A23</f>
        <v>Tubo PVC DN300</v>
      </c>
      <c r="B5" s="14" t="str">
        <f aca="false">MATERIAIS!B5</f>
        <v>m</v>
      </c>
      <c r="C5" s="74" t="n">
        <f aca="false">IF(MAX(PROJETO!H4:H8)&gt;0,MATERIAIS!H23/MAX(PROJETO!H4:H8),0)</f>
        <v>1687.84</v>
      </c>
      <c r="D5" s="79" t="n">
        <f aca="false">MATERIAIS!E5</f>
        <v>310</v>
      </c>
      <c r="E5" s="76" t="n">
        <f aca="false">C5*D5</f>
        <v>523230.4</v>
      </c>
      <c r="F5" s="80" t="n">
        <f aca="false">MATERIAIS!F5</f>
        <v>124</v>
      </c>
    </row>
    <row r="6" customFormat="false" ht="15" hidden="false" customHeight="true" outlineLevel="0" collapsed="false">
      <c r="A6" s="7" t="str">
        <f aca="false">MATERIAIS!A24</f>
        <v>Tubo PEAD DN63</v>
      </c>
      <c r="B6" s="10" t="str">
        <f aca="false">MATERIAIS!B6</f>
        <v>m</v>
      </c>
      <c r="C6" s="71" t="n">
        <f aca="false">IF(MAX(PROJETO!H4:H8)&gt;0,MATERIAIS!H24/MAX(PROJETO!H4:H8),0)</f>
        <v>2349.7236</v>
      </c>
      <c r="D6" s="78" t="n">
        <f aca="false">MATERIAIS!E6</f>
        <v>85</v>
      </c>
      <c r="E6" s="73" t="n">
        <f aca="false">C6*D6</f>
        <v>199726.506</v>
      </c>
      <c r="F6" s="81" t="n">
        <f aca="false">MATERIAIS!F6</f>
        <v>59.5</v>
      </c>
    </row>
    <row r="7" customFormat="false" ht="15" hidden="false" customHeight="true" outlineLevel="0" collapsed="false">
      <c r="A7" s="5" t="str">
        <f aca="false">MATERIAIS!A25</f>
        <v>Tubo PEAD DN110</v>
      </c>
      <c r="B7" s="14" t="str">
        <f aca="false">MATERIAIS!B7</f>
        <v>m</v>
      </c>
      <c r="C7" s="74" t="n">
        <f aca="false">IF(MAX(PROJETO!H4:H8)&gt;0,MATERIAIS!H25/MAX(PROJETO!H4:H8),0)</f>
        <v>1007.0244</v>
      </c>
      <c r="D7" s="79" t="n">
        <f aca="false">MATERIAIS!E7</f>
        <v>101.8</v>
      </c>
      <c r="E7" s="76" t="n">
        <f aca="false">C7*D7</f>
        <v>102515.08392</v>
      </c>
      <c r="F7" s="80" t="n">
        <f aca="false">MATERIAIS!F7</f>
        <v>30.54</v>
      </c>
    </row>
    <row r="8" customFormat="false" ht="15" hidden="false" customHeight="true" outlineLevel="0" collapsed="false">
      <c r="A8" s="7" t="str">
        <f aca="false">MATERIAIS!A26</f>
        <v>PV concreto DN1200</v>
      </c>
      <c r="B8" s="10" t="str">
        <f aca="false">MATERIAIS!B8</f>
        <v>un</v>
      </c>
      <c r="C8" s="71" t="n">
        <f aca="false">IF(MAX(PROJETO!H4:H8)&gt;0,MATERIAIS!H26/MAX(PROJETO!H4:H8),0)</f>
        <v>286.9328</v>
      </c>
      <c r="D8" s="78" t="n">
        <f aca="false">MATERIAIS!E8</f>
        <v>3686</v>
      </c>
      <c r="E8" s="73" t="n">
        <f aca="false">C8*D8</f>
        <v>1057634.3008</v>
      </c>
      <c r="F8" s="81" t="n">
        <f aca="false">MATERIAIS!F8</f>
        <v>250.648</v>
      </c>
    </row>
    <row r="9" customFormat="false" ht="15" hidden="false" customHeight="true" outlineLevel="0" collapsed="false">
      <c r="A9" s="5" t="str">
        <f aca="false">MATERIAIS!A27</f>
        <v>PI plástico DN600</v>
      </c>
      <c r="B9" s="14" t="str">
        <f aca="false">MATERIAIS!B9</f>
        <v>un</v>
      </c>
      <c r="C9" s="74" t="n">
        <f aca="false">IF(MAX(PROJETO!H4:H8)&gt;0,MATERIAIS!H27/MAX(PROJETO!H4:H8),0)</f>
        <v>92.8312</v>
      </c>
      <c r="D9" s="79" t="n">
        <f aca="false">MATERIAIS!E9</f>
        <v>1412</v>
      </c>
      <c r="E9" s="76" t="n">
        <f aca="false">C9*D9</f>
        <v>131077.6544</v>
      </c>
      <c r="F9" s="80" t="n">
        <f aca="false">MATERIAIS!F9</f>
        <v>31.064</v>
      </c>
    </row>
    <row r="10" customFormat="false" ht="15" hidden="false" customHeight="true" outlineLevel="0" collapsed="false">
      <c r="A10" s="7" t="str">
        <f aca="false">MATERIAIS!A28</f>
        <v>Caixa inspeção</v>
      </c>
      <c r="B10" s="10" t="str">
        <f aca="false">MATERIAIS!B10</f>
        <v>un</v>
      </c>
      <c r="C10" s="71" t="n">
        <f aca="false">IF(MAX(PROJETO!H4:H8)&gt;0,MATERIAIS!H28/MAX(PROJETO!H4:H8),0)</f>
        <v>232.078</v>
      </c>
      <c r="D10" s="78" t="n">
        <f aca="false">MATERIAIS!E10</f>
        <v>1034</v>
      </c>
      <c r="E10" s="73" t="n">
        <f aca="false">C10*D10</f>
        <v>239968.652</v>
      </c>
      <c r="F10" s="81" t="n">
        <f aca="false">MATERIAIS!F10</f>
        <v>56.87</v>
      </c>
    </row>
    <row r="11" customFormat="false" ht="15" hidden="false" customHeight="true" outlineLevel="0" collapsed="false">
      <c r="A11" s="5" t="str">
        <f aca="false">MATERIAIS!A29</f>
        <v>Sela eletrofusão</v>
      </c>
      <c r="B11" s="14" t="str">
        <f aca="false">MATERIAIS!B11</f>
        <v>un</v>
      </c>
      <c r="C11" s="74" t="n">
        <f aca="false">IF(MAX(PROJETO!H4:H8)&gt;0,MATERIAIS!H29/MAX(PROJETO!H4:H8),0)</f>
        <v>73.848456</v>
      </c>
      <c r="D11" s="79" t="n">
        <f aca="false">MATERIAIS!E11</f>
        <v>660</v>
      </c>
      <c r="E11" s="76" t="n">
        <f aca="false">C11*D11</f>
        <v>48739.98096</v>
      </c>
      <c r="F11" s="80" t="n">
        <f aca="false">MATERIAIS!F11</f>
        <v>14.52</v>
      </c>
    </row>
    <row r="12" customFormat="false" ht="15" hidden="false" customHeight="true" outlineLevel="0" collapsed="false">
      <c r="A12" s="7" t="str">
        <f aca="false">MATERIAIS!A30</f>
        <v>Cavalete/hidrom.</v>
      </c>
      <c r="B12" s="10" t="str">
        <f aca="false">MATERIAIS!B12</f>
        <v>un</v>
      </c>
      <c r="C12" s="71" t="n">
        <f aca="false">IF(MAX(PROJETO!H4:H8)&gt;0,MATERIAIS!H30/MAX(PROJETO!H4:H8),0)</f>
        <v>57.064716</v>
      </c>
      <c r="D12" s="78" t="n">
        <f aca="false">MATERIAIS!E12</f>
        <v>490</v>
      </c>
      <c r="E12" s="73" t="n">
        <f aca="false">C12*D12</f>
        <v>27961.71084</v>
      </c>
      <c r="F12" s="81" t="n">
        <f aca="false">MATERIAIS!F12</f>
        <v>8.33</v>
      </c>
    </row>
    <row r="13" customFormat="false" ht="15" hidden="false" customHeight="true" outlineLevel="0" collapsed="false">
      <c r="A13" s="5" t="str">
        <f aca="false">MATERIAIS!A31</f>
        <v>Areia berço</v>
      </c>
      <c r="B13" s="14" t="str">
        <f aca="false">MATERIAIS!B13</f>
        <v>m³</v>
      </c>
      <c r="C13" s="74" t="n">
        <f aca="false">IF(MAX(PROJETO!H4:H8)&gt;0,MATERIAIS!H31/MAX(PROJETO!H4:H8),0)</f>
        <v>3712.41052</v>
      </c>
      <c r="D13" s="79" t="n">
        <f aca="false">MATERIAIS!E13</f>
        <v>160</v>
      </c>
      <c r="E13" s="76" t="n">
        <f aca="false">C13*D13</f>
        <v>593985.6832</v>
      </c>
      <c r="F13" s="80" t="n">
        <f aca="false">MATERIAIS!F13</f>
        <v>78.4</v>
      </c>
    </row>
    <row r="14" customFormat="false" ht="15" hidden="false" customHeight="true" outlineLevel="0" collapsed="false">
      <c r="A14" s="7" t="str">
        <f aca="false">MATERIAIS!A32</f>
        <v>Brita base</v>
      </c>
      <c r="B14" s="10" t="str">
        <f aca="false">MATERIAIS!B14</f>
        <v>m³</v>
      </c>
      <c r="C14" s="71" t="n">
        <f aca="false">IF(MAX(PROJETO!H4:H8)&gt;0,MATERIAIS!H32/MAX(PROJETO!H4:H8),0)</f>
        <v>1666.79656</v>
      </c>
      <c r="D14" s="78" t="n">
        <f aca="false">MATERIAIS!E14</f>
        <v>210</v>
      </c>
      <c r="E14" s="73" t="n">
        <f aca="false">C14*D14</f>
        <v>350027.2776</v>
      </c>
      <c r="F14" s="81" t="n">
        <f aca="false">MATERIAIS!F14</f>
        <v>46.2</v>
      </c>
    </row>
    <row r="15" customFormat="false" ht="15" hidden="false" customHeight="true" outlineLevel="0" collapsed="false">
      <c r="A15" s="5" t="str">
        <f aca="false">MATERIAIS!A33</f>
        <v>Concreto</v>
      </c>
      <c r="B15" s="14" t="str">
        <f aca="false">MATERIAIS!B15</f>
        <v>m³</v>
      </c>
      <c r="C15" s="74" t="n">
        <f aca="false">IF(MAX(PROJETO!H4:H8)&gt;0,MATERIAIS!H33/MAX(PROJETO!H4:H8),0)</f>
        <v>1363.74264</v>
      </c>
      <c r="D15" s="79" t="n">
        <f aca="false">MATERIAIS!E15</f>
        <v>720</v>
      </c>
      <c r="E15" s="76" t="n">
        <f aca="false">C15*D15</f>
        <v>981894.7008</v>
      </c>
      <c r="F15" s="80" t="n">
        <f aca="false">MATERIAIS!F15</f>
        <v>129.6</v>
      </c>
    </row>
    <row r="16" customFormat="false" ht="15" hidden="false" customHeight="true" outlineLevel="0" collapsed="false">
      <c r="A16" s="7" t="str">
        <f aca="false">MATERIAIS!A34</f>
        <v>CBUQ repavim.</v>
      </c>
      <c r="B16" s="10" t="str">
        <f aca="false">MATERIAIS!B16</f>
        <v>t</v>
      </c>
      <c r="C16" s="71" t="n">
        <f aca="false">IF(MAX(PROJETO!H4:H8)&gt;0,MATERIAIS!H34/MAX(PROJETO!H4:H8),0)</f>
        <v>1666.79656</v>
      </c>
      <c r="D16" s="78" t="n">
        <f aca="false">MATERIAIS!E16</f>
        <v>820</v>
      </c>
      <c r="E16" s="73" t="n">
        <f aca="false">C16*D16</f>
        <v>1366773.1792</v>
      </c>
      <c r="F16" s="81" t="n">
        <f aca="false">MATERIAIS!F16</f>
        <v>180.4</v>
      </c>
    </row>
    <row r="17" customFormat="false" ht="15" hidden="false" customHeight="true" outlineLevel="0" collapsed="false">
      <c r="A17" s="5" t="str">
        <f aca="false">MATERIAIS!A35</f>
        <v>Conexões diversas</v>
      </c>
      <c r="B17" s="14" t="str">
        <f aca="false">MATERIAIS!B17</f>
        <v>vb</v>
      </c>
      <c r="C17" s="74" t="n">
        <f aca="false">IF(MAX(PROJETO!H4:H8)&gt;0,MATERIAIS!H35/MAX(PROJETO!H4:H8),0)</f>
        <v>83.339828</v>
      </c>
      <c r="D17" s="79" t="n">
        <f aca="false">MATERIAIS!E17</f>
        <v>120</v>
      </c>
      <c r="E17" s="76" t="n">
        <f aca="false">C17*D17</f>
        <v>10000.77936</v>
      </c>
      <c r="F17" s="80" t="n">
        <f aca="false">MATERIAIS!F17</f>
        <v>1.32</v>
      </c>
    </row>
    <row r="18" customFormat="false" ht="32.25" hidden="false" customHeight="true" outlineLevel="0" collapsed="false">
      <c r="A18" s="18" t="s">
        <v>111</v>
      </c>
      <c r="B18" s="19"/>
      <c r="C18" s="19"/>
      <c r="D18" s="19"/>
      <c r="E18" s="77" t="n">
        <f aca="false">SUM(E4:E17)</f>
        <v>6140191.72028</v>
      </c>
      <c r="F18" s="3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0"/>
    <col collapsed="false" customWidth="true" hidden="false" outlineLevel="0" max="5" min="5" style="1" width="8"/>
    <col collapsed="false" customWidth="true" hidden="false" outlineLevel="0" max="7" min="6" style="1" width="14"/>
    <col collapsed="false" customWidth="true" hidden="false" outlineLevel="0" max="9" min="8" style="1" width="12"/>
    <col collapsed="false" customWidth="true" hidden="false" outlineLevel="0" max="10" min="10" style="1" width="6"/>
    <col collapsed="false" customWidth="true" hidden="false" outlineLevel="0" max="11" min="11" style="1" width="14"/>
  </cols>
  <sheetData>
    <row r="1" customFormat="false" ht="45" hidden="false" customHeight="true" outlineLevel="0" collapsed="false">
      <c r="A1" s="82" t="s">
        <v>231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customFormat="false" ht="15" hidden="false" customHeight="true" outlineLevel="0" collapsed="false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49.5" hidden="false" customHeight="true" outlineLevel="0" collapsed="false">
      <c r="A3" s="84" t="n">
        <f aca="false">PROJETO!B17</f>
        <v>15120</v>
      </c>
      <c r="B3" s="84"/>
      <c r="C3" s="84"/>
      <c r="D3" s="85" t="n">
        <f aca="false">SALDO!G9</f>
        <v>0.135120091324201</v>
      </c>
      <c r="E3" s="85"/>
      <c r="F3" s="85"/>
      <c r="G3" s="86" t="n">
        <f aca="false">SALDO!D9</f>
        <v>37881.74</v>
      </c>
      <c r="H3" s="86"/>
      <c r="I3" s="86"/>
      <c r="J3" s="87" t="n">
        <f aca="false">MATERIAIS!I36</f>
        <v>30700958.6014</v>
      </c>
      <c r="K3" s="87"/>
    </row>
    <row r="4" customFormat="false" ht="24.75" hidden="false" customHeight="true" outlineLevel="0" collapsed="false">
      <c r="A4" s="88" t="s">
        <v>232</v>
      </c>
      <c r="B4" s="88"/>
      <c r="C4" s="88"/>
      <c r="D4" s="89" t="s">
        <v>233</v>
      </c>
      <c r="E4" s="89"/>
      <c r="F4" s="89"/>
      <c r="G4" s="90" t="s">
        <v>234</v>
      </c>
      <c r="H4" s="90"/>
      <c r="I4" s="90"/>
      <c r="J4" s="91" t="s">
        <v>235</v>
      </c>
      <c r="K4" s="91"/>
    </row>
    <row r="5" customFormat="false" ht="15" hidden="false" customHeight="true" outlineLevel="0" collapsed="false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</row>
    <row r="6" customFormat="false" ht="17.25" hidden="false" customHeight="true" outlineLevel="0" collapsed="false">
      <c r="A6" s="92" t="s">
        <v>236</v>
      </c>
      <c r="B6" s="92"/>
      <c r="C6" s="92"/>
      <c r="D6" s="92"/>
      <c r="E6" s="92"/>
      <c r="F6" s="92"/>
      <c r="G6" s="92"/>
      <c r="H6" s="92"/>
      <c r="I6" s="92"/>
      <c r="J6" s="92"/>
      <c r="K6" s="92"/>
    </row>
    <row r="7" customFormat="false" ht="15" hidden="false" customHeight="true" outlineLevel="0" collapsed="false">
      <c r="A7" s="9" t="s">
        <v>33</v>
      </c>
      <c r="B7" s="9" t="s">
        <v>237</v>
      </c>
      <c r="C7" s="9" t="s">
        <v>238</v>
      </c>
      <c r="D7" s="9" t="s">
        <v>239</v>
      </c>
      <c r="E7" s="9" t="s">
        <v>155</v>
      </c>
      <c r="F7" s="9" t="s">
        <v>147</v>
      </c>
      <c r="G7" s="9" t="s">
        <v>148</v>
      </c>
      <c r="H7" s="9" t="s">
        <v>240</v>
      </c>
      <c r="I7" s="9" t="s">
        <v>241</v>
      </c>
      <c r="J7" s="9" t="s">
        <v>120</v>
      </c>
      <c r="K7" s="9" t="s">
        <v>242</v>
      </c>
    </row>
    <row r="8" customFormat="false" ht="15" hidden="false" customHeight="true" outlineLevel="0" collapsed="false">
      <c r="A8" s="7" t="str">
        <f aca="false">PROJETO!A4</f>
        <v>SM+JC</v>
      </c>
      <c r="B8" s="12" t="n">
        <f aca="false">PROJETO!D4</f>
        <v>12000</v>
      </c>
      <c r="C8" s="12" t="n">
        <f aca="false">PROJETO!G4</f>
        <v>2445.16</v>
      </c>
      <c r="D8" s="40" t="n">
        <f aca="false">SALDO!D4</f>
        <v>9554.84</v>
      </c>
      <c r="E8" s="39" t="n">
        <f aca="false">SALDO!G4</f>
        <v>0.203763333333333</v>
      </c>
      <c r="F8" s="93" t="str">
        <f aca="false">SALDO!H4</f>
        <v>EM EXECUÇÃO</v>
      </c>
      <c r="G8" s="10" t="str">
        <f aca="false">SALDO!I4</f>
        <v>EM EXECUÇÃO</v>
      </c>
      <c r="H8" s="25" t="n">
        <f aca="false">SALDO!K4</f>
        <v>963.71</v>
      </c>
      <c r="I8" s="40" t="n">
        <f aca="false">SALDO!L4</f>
        <v>1425</v>
      </c>
      <c r="J8" s="10" t="n">
        <f aca="false">PROJETO!I4</f>
        <v>9</v>
      </c>
      <c r="K8" s="73" t="n">
        <f aca="false">SALDO!D4*910</f>
        <v>8694904.4</v>
      </c>
    </row>
    <row r="9" customFormat="false" ht="15" hidden="false" customHeight="true" outlineLevel="0" collapsed="false">
      <c r="A9" s="5" t="str">
        <f aca="false">PROJETO!A5</f>
        <v>ISRAEL</v>
      </c>
      <c r="B9" s="16" t="n">
        <f aca="false">PROJETO!D5</f>
        <v>3800</v>
      </c>
      <c r="C9" s="16" t="n">
        <f aca="false">PROJETO!G5</f>
        <v>464</v>
      </c>
      <c r="D9" s="43" t="n">
        <f aca="false">SALDO!D5</f>
        <v>3336</v>
      </c>
      <c r="E9" s="42" t="n">
        <f aca="false">SALDO!G5</f>
        <v>0.122105263157895</v>
      </c>
      <c r="F9" s="94" t="str">
        <f aca="false">SALDO!H5</f>
        <v>EM EXECUÇÃO</v>
      </c>
      <c r="G9" s="14" t="str">
        <f aca="false">SALDO!I5</f>
        <v>EM EXECUÇÃO</v>
      </c>
      <c r="H9" s="29" t="n">
        <f aca="false">SALDO!K5</f>
        <v>0</v>
      </c>
      <c r="I9" s="43" t="n">
        <f aca="false">SALDO!L5</f>
        <v>0</v>
      </c>
      <c r="J9" s="14" t="n">
        <f aca="false">PROJETO!I5</f>
        <v>4</v>
      </c>
      <c r="K9" s="76" t="n">
        <f aca="false">SALDO!D5*910</f>
        <v>3035760</v>
      </c>
    </row>
    <row r="10" customFormat="false" ht="15" hidden="false" customHeight="true" outlineLevel="0" collapsed="false">
      <c r="A10" s="7" t="str">
        <f aca="false">PROJETO!A6</f>
        <v>TETEU</v>
      </c>
      <c r="B10" s="12" t="n">
        <f aca="false">PROJETO!D6</f>
        <v>10000</v>
      </c>
      <c r="C10" s="12" t="n">
        <f aca="false">PROJETO!G6</f>
        <v>1255.1</v>
      </c>
      <c r="D10" s="40" t="n">
        <f aca="false">SALDO!D6</f>
        <v>8744.9</v>
      </c>
      <c r="E10" s="39" t="n">
        <f aca="false">SALDO!G6</f>
        <v>0.12551</v>
      </c>
      <c r="F10" s="93" t="str">
        <f aca="false">SALDO!H6</f>
        <v>EM EXECUÇÃO</v>
      </c>
      <c r="G10" s="10" t="str">
        <f aca="false">SALDO!I6</f>
        <v>EM EXECUÇÃO</v>
      </c>
      <c r="H10" s="25" t="n">
        <f aca="false">SALDO!K6</f>
        <v>794.18</v>
      </c>
      <c r="I10" s="40" t="n">
        <f aca="false">SALDO!L6</f>
        <v>954.8</v>
      </c>
      <c r="J10" s="10" t="n">
        <f aca="false">PROJETO!I6</f>
        <v>10</v>
      </c>
      <c r="K10" s="73" t="n">
        <f aca="false">SALDO!D6*910</f>
        <v>7957859</v>
      </c>
    </row>
    <row r="11" customFormat="false" ht="15" hidden="false" customHeight="true" outlineLevel="0" collapsed="false">
      <c r="A11" s="5" t="str">
        <f aca="false">PROJETO!A7</f>
        <v>CRIADORES</v>
      </c>
      <c r="B11" s="16" t="n">
        <f aca="false">PROJETO!D7</f>
        <v>10000</v>
      </c>
      <c r="C11" s="16" t="n">
        <f aca="false">PROJETO!G7</f>
        <v>880</v>
      </c>
      <c r="D11" s="43" t="n">
        <f aca="false">SALDO!D7</f>
        <v>9120</v>
      </c>
      <c r="E11" s="42" t="n">
        <f aca="false">SALDO!G7</f>
        <v>0.088</v>
      </c>
      <c r="F11" s="94" t="str">
        <f aca="false">SALDO!H7</f>
        <v>EM EXECUÇÃO</v>
      </c>
      <c r="G11" s="14" t="str">
        <f aca="false">SALDO!I7</f>
        <v>EM EXECUÇÃO</v>
      </c>
      <c r="H11" s="29" t="n">
        <f aca="false">SALDO!K7</f>
        <v>835.6</v>
      </c>
      <c r="I11" s="43" t="n">
        <f aca="false">SALDO!L7</f>
        <v>988.4</v>
      </c>
      <c r="J11" s="14" t="n">
        <f aca="false">PROJETO!I7</f>
        <v>8</v>
      </c>
      <c r="K11" s="76" t="n">
        <f aca="false">SALDO!D7*910</f>
        <v>8299200</v>
      </c>
    </row>
    <row r="12" customFormat="false" ht="15" hidden="false" customHeight="true" outlineLevel="0" collapsed="false">
      <c r="A12" s="7" t="str">
        <f aca="false">PROJETO!A8</f>
        <v>PANTANAL</v>
      </c>
      <c r="B12" s="12" t="n">
        <f aca="false">PROJETO!D8</f>
        <v>8000</v>
      </c>
      <c r="C12" s="12" t="n">
        <f aca="false">PROJETO!G8</f>
        <v>874</v>
      </c>
      <c r="D12" s="40" t="n">
        <f aca="false">SALDO!D8</f>
        <v>7126</v>
      </c>
      <c r="E12" s="39" t="n">
        <f aca="false">SALDO!G8</f>
        <v>0.10925</v>
      </c>
      <c r="F12" s="93" t="str">
        <f aca="false">SALDO!H8</f>
        <v>EM EXECUÇÃO</v>
      </c>
      <c r="G12" s="10" t="str">
        <f aca="false">SALDO!I8</f>
        <v>EM EXECUÇÃO</v>
      </c>
      <c r="H12" s="25" t="n">
        <f aca="false">SALDO!K8</f>
        <v>659.2</v>
      </c>
      <c r="I12" s="40" t="n">
        <f aca="false">SALDO!L8</f>
        <v>766</v>
      </c>
      <c r="J12" s="10" t="n">
        <f aca="false">PROJETO!I8</f>
        <v>8</v>
      </c>
      <c r="K12" s="73" t="n">
        <f aca="false">SALDO!D8*910</f>
        <v>6484660</v>
      </c>
    </row>
    <row r="13" customFormat="false" ht="26.25" hidden="false" customHeight="true" outlineLevel="0" collapsed="false">
      <c r="A13" s="18" t="s">
        <v>111</v>
      </c>
      <c r="B13" s="20" t="n">
        <f aca="false">SUM(B8:B12)</f>
        <v>43800</v>
      </c>
      <c r="C13" s="20" t="n">
        <f aca="false">SUM(C8:C12)</f>
        <v>5918.26</v>
      </c>
      <c r="D13" s="20" t="n">
        <f aca="false">SUM(D8:D12)</f>
        <v>37881.74</v>
      </c>
      <c r="E13" s="44" t="n">
        <f aca="false">IF(B13&gt;0,C13/B13,0)</f>
        <v>0.135120091324201</v>
      </c>
      <c r="F13" s="32"/>
      <c r="G13" s="32"/>
      <c r="H13" s="32"/>
      <c r="I13" s="32"/>
      <c r="J13" s="32" t="n">
        <f aca="false">SUM(J8:J12)</f>
        <v>39</v>
      </c>
      <c r="K13" s="95" t="n">
        <f aca="false">SUM(K8:K12)</f>
        <v>34472383.4</v>
      </c>
    </row>
    <row r="14" customFormat="false" ht="15" hidden="false" customHeight="true" outlineLevel="0" collapsed="false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</row>
    <row r="15" customFormat="false" ht="30" hidden="false" customHeight="true" outlineLevel="0" collapsed="false">
      <c r="A15" s="96" t="str">
        <f aca="false">"Saldo: "&amp;TEXT(SALDO!D9,"#,##0")&amp;"m | Faturamento: R$ "&amp;TEXT(SALDO!D9*910,"#,##0")&amp;" | Compras: "&amp;TEXT(MATERIAIS!I36,"R$ #,##0")&amp;" | Urgente/mês: "&amp;TEXT(PEDIDO_URGENTE!E18,"R$ #,##0")</f>
        <v>Saldo: 37,882m | Faturamento: R$ 34,472,383 | Compras: R$ 30,700,959 | Urgente/mês: R$ 6,140,192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customFormat="false" ht="15" hidden="false" customHeight="true" outlineLevel="0" collapsed="false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</row>
    <row r="17" customFormat="false" ht="15" hidden="false" customHeight="true" outlineLevel="0" collapsed="false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</row>
    <row r="18" customFormat="false" ht="15" hidden="false" customHeight="true" outlineLevel="0" collapsed="false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</row>
    <row r="19" customFormat="false" ht="15" hidden="false" customHeight="true" outlineLevel="0" collapsed="false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</row>
    <row r="20" customFormat="false" ht="15" hidden="false" customHeight="true" outlineLevel="0" collapsed="false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</row>
    <row r="21" customFormat="false" ht="15" hidden="false" customHeight="true" outlineLevel="0" collapsed="false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</row>
    <row r="22" customFormat="false" ht="15" hidden="false" customHeight="true" outlineLevel="0" collapsed="false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</row>
    <row r="23" customFormat="false" ht="15" hidden="false" customHeight="true" outlineLevel="0" collapsed="false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</row>
    <row r="24" customFormat="false" ht="15" hidden="false" customHeight="true" outlineLevel="0" collapsed="false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</row>
    <row r="25" customFormat="false" ht="15" hidden="false" customHeight="true" outlineLevel="0" collapsed="false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</row>
    <row r="26" customFormat="false" ht="15" hidden="false" customHeight="true" outlineLevel="0" collapsed="false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</row>
    <row r="27" customFormat="false" ht="15" hidden="false" customHeight="true" outlineLevel="0" collapsed="false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</row>
    <row r="28" customFormat="false" ht="15" hidden="false" customHeight="true" outlineLevel="0" collapsed="false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</row>
    <row r="29" customFormat="false" ht="15" hidden="false" customHeight="true" outlineLevel="0" collapsed="false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</row>
  </sheetData>
  <mergeCells count="11">
    <mergeCell ref="A1:K1"/>
    <mergeCell ref="A3:C3"/>
    <mergeCell ref="D3:F3"/>
    <mergeCell ref="G3:I3"/>
    <mergeCell ref="J3:K3"/>
    <mergeCell ref="A4:C4"/>
    <mergeCell ref="D4:F4"/>
    <mergeCell ref="G4:I4"/>
    <mergeCell ref="J4:K4"/>
    <mergeCell ref="A6:K6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0"/>
    <col collapsed="false" customWidth="true" hidden="false" outlineLevel="0" max="8" min="3" style="1" width="10"/>
  </cols>
  <sheetData>
    <row r="1" customFormat="false" ht="37.5" hidden="false" customHeight="true" outlineLevel="0" collapsed="false">
      <c r="A1" s="2" t="s">
        <v>243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97" t="s">
        <v>244</v>
      </c>
      <c r="B3" s="97"/>
      <c r="C3" s="97"/>
      <c r="D3" s="97"/>
      <c r="E3" s="97"/>
      <c r="F3" s="97"/>
      <c r="G3" s="97"/>
      <c r="H3" s="97"/>
    </row>
    <row r="4" customFormat="false" ht="15" hidden="false" customHeight="true" outlineLevel="0" collapsed="false">
      <c r="A4" s="7" t="s">
        <v>245</v>
      </c>
      <c r="B4" s="98" t="s">
        <v>246</v>
      </c>
      <c r="C4" s="98"/>
      <c r="D4" s="98"/>
      <c r="E4" s="98"/>
      <c r="F4" s="98"/>
      <c r="G4" s="98"/>
      <c r="H4" s="98"/>
    </row>
    <row r="5" customFormat="false" ht="15" hidden="false" customHeight="true" outlineLevel="0" collapsed="false">
      <c r="A5" s="5" t="s">
        <v>247</v>
      </c>
      <c r="B5" s="99" t="s">
        <v>248</v>
      </c>
      <c r="C5" s="99"/>
      <c r="D5" s="99"/>
      <c r="E5" s="99"/>
      <c r="F5" s="99"/>
      <c r="G5" s="99"/>
      <c r="H5" s="99"/>
    </row>
    <row r="6" customFormat="false" ht="15" hidden="false" customHeight="true" outlineLevel="0" collapsed="false">
      <c r="A6" s="7" t="s">
        <v>249</v>
      </c>
      <c r="B6" s="98" t="s">
        <v>250</v>
      </c>
      <c r="C6" s="98"/>
      <c r="D6" s="98"/>
      <c r="E6" s="98"/>
      <c r="F6" s="98"/>
      <c r="G6" s="98"/>
      <c r="H6" s="98"/>
    </row>
    <row r="7" customFormat="false" ht="15" hidden="false" customHeight="true" outlineLevel="0" collapsed="false">
      <c r="A7" s="5"/>
      <c r="B7" s="99" t="s">
        <v>251</v>
      </c>
      <c r="C7" s="99"/>
      <c r="D7" s="99"/>
      <c r="E7" s="99"/>
      <c r="F7" s="99"/>
      <c r="G7" s="99"/>
      <c r="H7" s="99"/>
    </row>
    <row r="8" customFormat="false" ht="15" hidden="false" customHeight="true" outlineLevel="0" collapsed="false">
      <c r="A8" s="7" t="s">
        <v>252</v>
      </c>
      <c r="B8" s="98" t="s">
        <v>253</v>
      </c>
      <c r="C8" s="98"/>
      <c r="D8" s="98"/>
      <c r="E8" s="98"/>
      <c r="F8" s="98"/>
      <c r="G8" s="98"/>
      <c r="H8" s="98"/>
    </row>
    <row r="9" customFormat="false" ht="15" hidden="false" customHeight="true" outlineLevel="0" collapsed="false">
      <c r="A9" s="5"/>
      <c r="B9" s="99" t="s">
        <v>254</v>
      </c>
      <c r="C9" s="99"/>
      <c r="D9" s="99"/>
      <c r="E9" s="99"/>
      <c r="F9" s="99"/>
      <c r="G9" s="99"/>
      <c r="H9" s="99"/>
    </row>
    <row r="11" customFormat="false" ht="15" hidden="false" customHeight="true" outlineLevel="0" collapsed="false">
      <c r="A11" s="97" t="s">
        <v>255</v>
      </c>
      <c r="B11" s="97"/>
      <c r="C11" s="97"/>
      <c r="D11" s="97"/>
      <c r="E11" s="97"/>
      <c r="F11" s="97"/>
      <c r="G11" s="97"/>
      <c r="H11" s="97"/>
    </row>
    <row r="12" customFormat="false" ht="15" hidden="false" customHeight="true" outlineLevel="0" collapsed="false">
      <c r="A12" s="7" t="s">
        <v>256</v>
      </c>
      <c r="B12" s="98" t="s">
        <v>257</v>
      </c>
      <c r="C12" s="98"/>
      <c r="D12" s="98"/>
      <c r="E12" s="98"/>
      <c r="F12" s="98"/>
      <c r="G12" s="98"/>
      <c r="H12" s="98"/>
    </row>
    <row r="13" customFormat="false" ht="15" hidden="false" customHeight="true" outlineLevel="0" collapsed="false">
      <c r="A13" s="5" t="s">
        <v>258</v>
      </c>
      <c r="B13" s="99" t="s">
        <v>259</v>
      </c>
      <c r="C13" s="99"/>
      <c r="D13" s="99"/>
      <c r="E13" s="99"/>
      <c r="F13" s="99"/>
      <c r="G13" s="99"/>
      <c r="H13" s="99"/>
    </row>
    <row r="14" customFormat="false" ht="15" hidden="false" customHeight="true" outlineLevel="0" collapsed="false">
      <c r="A14" s="7"/>
      <c r="B14" s="98" t="s">
        <v>260</v>
      </c>
      <c r="C14" s="98"/>
      <c r="D14" s="98"/>
      <c r="E14" s="98"/>
      <c r="F14" s="98"/>
      <c r="G14" s="98"/>
      <c r="H14" s="98"/>
    </row>
    <row r="15" customFormat="false" ht="15" hidden="false" customHeight="true" outlineLevel="0" collapsed="false">
      <c r="A15" s="5" t="s">
        <v>261</v>
      </c>
      <c r="B15" s="99" t="s">
        <v>262</v>
      </c>
      <c r="C15" s="99"/>
      <c r="D15" s="99"/>
      <c r="E15" s="99"/>
      <c r="F15" s="99"/>
      <c r="G15" s="99"/>
      <c r="H15" s="99"/>
    </row>
    <row r="16" customFormat="false" ht="15" hidden="false" customHeight="true" outlineLevel="0" collapsed="false">
      <c r="A16" s="7"/>
      <c r="B16" s="98" t="s">
        <v>263</v>
      </c>
      <c r="C16" s="98"/>
      <c r="D16" s="98"/>
      <c r="E16" s="98"/>
      <c r="F16" s="98"/>
      <c r="G16" s="98"/>
      <c r="H16" s="98"/>
    </row>
    <row r="17" customFormat="false" ht="15" hidden="false" customHeight="true" outlineLevel="0" collapsed="false">
      <c r="A17" s="5" t="s">
        <v>264</v>
      </c>
      <c r="B17" s="99" t="s">
        <v>265</v>
      </c>
      <c r="C17" s="99"/>
      <c r="D17" s="99"/>
      <c r="E17" s="99"/>
      <c r="F17" s="99"/>
      <c r="G17" s="99"/>
      <c r="H17" s="99"/>
    </row>
    <row r="18" customFormat="false" ht="15" hidden="false" customHeight="true" outlineLevel="0" collapsed="false">
      <c r="A18" s="7"/>
      <c r="B18" s="98" t="s">
        <v>266</v>
      </c>
      <c r="C18" s="98"/>
      <c r="D18" s="98"/>
      <c r="E18" s="98"/>
      <c r="F18" s="98"/>
      <c r="G18" s="98"/>
      <c r="H18" s="98"/>
    </row>
    <row r="19" customFormat="false" ht="15" hidden="false" customHeight="true" outlineLevel="0" collapsed="false">
      <c r="A19" s="5" t="s">
        <v>267</v>
      </c>
      <c r="B19" s="99" t="s">
        <v>268</v>
      </c>
      <c r="C19" s="99"/>
      <c r="D19" s="99"/>
      <c r="E19" s="99"/>
      <c r="F19" s="99"/>
      <c r="G19" s="99"/>
      <c r="H19" s="99"/>
    </row>
    <row r="21" customFormat="false" ht="15" hidden="false" customHeight="true" outlineLevel="0" collapsed="false">
      <c r="A21" s="97" t="s">
        <v>269</v>
      </c>
      <c r="B21" s="97"/>
      <c r="C21" s="97"/>
      <c r="D21" s="97"/>
      <c r="E21" s="97"/>
      <c r="F21" s="97"/>
      <c r="G21" s="97"/>
      <c r="H21" s="97"/>
    </row>
    <row r="22" customFormat="false" ht="15" hidden="false" customHeight="true" outlineLevel="0" collapsed="false">
      <c r="A22" s="7" t="s">
        <v>256</v>
      </c>
      <c r="B22" s="98" t="s">
        <v>270</v>
      </c>
      <c r="C22" s="98"/>
      <c r="D22" s="98"/>
      <c r="E22" s="98"/>
      <c r="F22" s="98"/>
      <c r="G22" s="98"/>
      <c r="H22" s="98"/>
    </row>
    <row r="23" customFormat="false" ht="15" hidden="false" customHeight="true" outlineLevel="0" collapsed="false">
      <c r="A23" s="5" t="s">
        <v>271</v>
      </c>
      <c r="B23" s="100" t="s">
        <v>272</v>
      </c>
      <c r="C23" s="100"/>
      <c r="D23" s="100"/>
      <c r="E23" s="100"/>
      <c r="F23" s="100"/>
      <c r="G23" s="100"/>
      <c r="H23" s="100"/>
    </row>
    <row r="24" customFormat="false" ht="15" hidden="false" customHeight="true" outlineLevel="0" collapsed="false">
      <c r="A24" s="8"/>
      <c r="B24" s="101" t="s">
        <v>273</v>
      </c>
      <c r="C24" s="101"/>
      <c r="D24" s="101"/>
      <c r="E24" s="101"/>
      <c r="F24" s="101"/>
      <c r="G24" s="101"/>
      <c r="H24" s="101"/>
    </row>
    <row r="25" customFormat="false" ht="15" hidden="false" customHeight="true" outlineLevel="0" collapsed="false">
      <c r="A25" s="6"/>
      <c r="B25" s="100" t="s">
        <v>274</v>
      </c>
      <c r="C25" s="100"/>
      <c r="D25" s="100"/>
      <c r="E25" s="100"/>
      <c r="F25" s="100"/>
      <c r="G25" s="100"/>
      <c r="H25" s="100"/>
    </row>
    <row r="26" customFormat="false" ht="15" hidden="false" customHeight="true" outlineLevel="0" collapsed="false">
      <c r="A26" s="8"/>
      <c r="B26" s="101" t="s">
        <v>275</v>
      </c>
      <c r="C26" s="101"/>
      <c r="D26" s="101"/>
      <c r="E26" s="101"/>
      <c r="F26" s="101"/>
      <c r="G26" s="101"/>
      <c r="H26" s="101"/>
    </row>
    <row r="27" customFormat="false" ht="15" hidden="false" customHeight="true" outlineLevel="0" collapsed="false">
      <c r="A27" s="5" t="s">
        <v>276</v>
      </c>
      <c r="B27" s="99" t="s">
        <v>277</v>
      </c>
      <c r="C27" s="99"/>
      <c r="D27" s="99"/>
      <c r="E27" s="99"/>
      <c r="F27" s="99"/>
      <c r="G27" s="99"/>
      <c r="H27" s="99"/>
    </row>
    <row r="28" customFormat="false" ht="15" hidden="false" customHeight="true" outlineLevel="0" collapsed="false">
      <c r="A28" s="7" t="s">
        <v>278</v>
      </c>
      <c r="B28" s="98" t="s">
        <v>279</v>
      </c>
      <c r="C28" s="98"/>
      <c r="D28" s="98"/>
      <c r="E28" s="98"/>
      <c r="F28" s="98"/>
      <c r="G28" s="98"/>
      <c r="H28" s="98"/>
    </row>
    <row r="29" customFormat="false" ht="15" hidden="false" customHeight="true" outlineLevel="0" collapsed="false">
      <c r="A29" s="6"/>
      <c r="B29" s="99" t="s">
        <v>280</v>
      </c>
      <c r="C29" s="99"/>
      <c r="D29" s="99"/>
      <c r="E29" s="99"/>
      <c r="F29" s="99"/>
      <c r="G29" s="99"/>
      <c r="H29" s="99"/>
    </row>
    <row r="30" customFormat="false" ht="15" hidden="false" customHeight="true" outlineLevel="0" collapsed="false">
      <c r="A30" s="7" t="s">
        <v>281</v>
      </c>
      <c r="B30" s="98" t="s">
        <v>282</v>
      </c>
      <c r="C30" s="98"/>
      <c r="D30" s="98"/>
      <c r="E30" s="98"/>
      <c r="F30" s="98"/>
      <c r="G30" s="98"/>
      <c r="H30" s="98"/>
    </row>
    <row r="31" customFormat="false" ht="15" hidden="false" customHeight="true" outlineLevel="0" collapsed="false">
      <c r="A31" s="5" t="s">
        <v>283</v>
      </c>
      <c r="B31" s="100" t="s">
        <v>284</v>
      </c>
      <c r="C31" s="100"/>
      <c r="D31" s="100"/>
      <c r="E31" s="100"/>
      <c r="F31" s="100"/>
      <c r="G31" s="100"/>
      <c r="H31" s="100"/>
    </row>
    <row r="32" customFormat="false" ht="15" hidden="false" customHeight="true" outlineLevel="0" collapsed="false">
      <c r="A32" s="7" t="s">
        <v>285</v>
      </c>
      <c r="B32" s="98" t="s">
        <v>286</v>
      </c>
      <c r="C32" s="98"/>
      <c r="D32" s="98"/>
      <c r="E32" s="98"/>
      <c r="F32" s="98"/>
      <c r="G32" s="98"/>
      <c r="H32" s="98"/>
    </row>
    <row r="34" customFormat="false" ht="15" hidden="false" customHeight="true" outlineLevel="0" collapsed="false">
      <c r="A34" s="97" t="s">
        <v>287</v>
      </c>
      <c r="B34" s="97"/>
      <c r="C34" s="97"/>
      <c r="D34" s="97"/>
      <c r="E34" s="97"/>
      <c r="F34" s="97"/>
      <c r="G34" s="97"/>
      <c r="H34" s="97"/>
    </row>
    <row r="35" customFormat="false" ht="15" hidden="false" customHeight="true" outlineLevel="0" collapsed="false">
      <c r="A35" s="7" t="s">
        <v>288</v>
      </c>
      <c r="B35" s="98" t="s">
        <v>289</v>
      </c>
      <c r="C35" s="98"/>
      <c r="D35" s="98"/>
      <c r="E35" s="98"/>
      <c r="F35" s="98"/>
      <c r="G35" s="98"/>
      <c r="H35" s="98"/>
    </row>
    <row r="36" customFormat="false" ht="15" hidden="false" customHeight="true" outlineLevel="0" collapsed="false">
      <c r="A36" s="5" t="s">
        <v>290</v>
      </c>
      <c r="B36" s="99" t="s">
        <v>291</v>
      </c>
      <c r="C36" s="99"/>
      <c r="D36" s="99"/>
      <c r="E36" s="99"/>
      <c r="F36" s="99"/>
      <c r="G36" s="99"/>
      <c r="H36" s="99"/>
    </row>
    <row r="37" customFormat="false" ht="15" hidden="false" customHeight="true" outlineLevel="0" collapsed="false">
      <c r="A37" s="7" t="s">
        <v>292</v>
      </c>
      <c r="B37" s="98" t="s">
        <v>293</v>
      </c>
      <c r="C37" s="98"/>
      <c r="D37" s="98"/>
      <c r="E37" s="98"/>
      <c r="F37" s="98"/>
      <c r="G37" s="98"/>
      <c r="H37" s="98"/>
    </row>
    <row r="38" customFormat="false" ht="15" hidden="false" customHeight="true" outlineLevel="0" collapsed="false">
      <c r="A38" s="5"/>
      <c r="B38" s="99" t="s">
        <v>294</v>
      </c>
      <c r="C38" s="99"/>
      <c r="D38" s="99"/>
      <c r="E38" s="99"/>
      <c r="F38" s="99"/>
      <c r="G38" s="99"/>
      <c r="H38" s="99"/>
    </row>
    <row r="39" customFormat="false" ht="15" hidden="false" customHeight="true" outlineLevel="0" collapsed="false">
      <c r="A39" s="7"/>
      <c r="B39" s="98" t="s">
        <v>295</v>
      </c>
      <c r="C39" s="98"/>
      <c r="D39" s="98"/>
      <c r="E39" s="98"/>
      <c r="F39" s="98"/>
      <c r="G39" s="98"/>
      <c r="H39" s="98"/>
    </row>
    <row r="40" customFormat="false" ht="15" hidden="false" customHeight="true" outlineLevel="0" collapsed="false">
      <c r="A40" s="5"/>
      <c r="B40" s="99" t="s">
        <v>296</v>
      </c>
      <c r="C40" s="99"/>
      <c r="D40" s="99"/>
      <c r="E40" s="99"/>
      <c r="F40" s="99"/>
      <c r="G40" s="99"/>
      <c r="H40" s="99"/>
    </row>
    <row r="41" customFormat="false" ht="15" hidden="false" customHeight="true" outlineLevel="0" collapsed="false">
      <c r="A41" s="3" t="s">
        <v>297</v>
      </c>
      <c r="B41" s="102" t="s">
        <v>298</v>
      </c>
      <c r="C41" s="102"/>
      <c r="D41" s="102"/>
      <c r="E41" s="102"/>
      <c r="F41" s="102"/>
      <c r="G41" s="102"/>
      <c r="H41" s="102"/>
    </row>
    <row r="42" customFormat="false" ht="15" hidden="false" customHeight="true" outlineLevel="0" collapsed="false">
      <c r="A42" s="5"/>
      <c r="B42" s="99" t="s">
        <v>299</v>
      </c>
      <c r="C42" s="99"/>
      <c r="D42" s="99"/>
      <c r="E42" s="99"/>
      <c r="F42" s="99"/>
      <c r="G42" s="99"/>
      <c r="H42" s="99"/>
    </row>
    <row r="43" customFormat="false" ht="15" hidden="false" customHeight="true" outlineLevel="0" collapsed="false">
      <c r="A43" s="7"/>
      <c r="B43" s="98" t="s">
        <v>300</v>
      </c>
      <c r="C43" s="98"/>
      <c r="D43" s="98"/>
      <c r="E43" s="98"/>
      <c r="F43" s="98"/>
      <c r="G43" s="98"/>
      <c r="H43" s="98"/>
    </row>
    <row r="44" customFormat="false" ht="15" hidden="false" customHeight="true" outlineLevel="0" collapsed="false">
      <c r="A44" s="5"/>
      <c r="B44" s="99" t="s">
        <v>301</v>
      </c>
      <c r="C44" s="99"/>
      <c r="D44" s="99"/>
      <c r="E44" s="99"/>
      <c r="F44" s="99"/>
      <c r="G44" s="99"/>
      <c r="H44" s="99"/>
    </row>
    <row r="45" customFormat="false" ht="15" hidden="false" customHeight="true" outlineLevel="0" collapsed="false">
      <c r="A45" s="3" t="s">
        <v>302</v>
      </c>
      <c r="B45" s="102" t="s">
        <v>303</v>
      </c>
      <c r="C45" s="102"/>
      <c r="D45" s="102"/>
      <c r="E45" s="102"/>
      <c r="F45" s="102"/>
      <c r="G45" s="102"/>
      <c r="H45" s="102"/>
    </row>
    <row r="47" customFormat="false" ht="15" hidden="false" customHeight="true" outlineLevel="0" collapsed="false">
      <c r="A47" s="97" t="s">
        <v>304</v>
      </c>
      <c r="B47" s="97"/>
      <c r="C47" s="97"/>
      <c r="D47" s="97"/>
      <c r="E47" s="97"/>
      <c r="F47" s="97"/>
      <c r="G47" s="97"/>
      <c r="H47" s="97"/>
    </row>
    <row r="48" customFormat="false" ht="15" hidden="false" customHeight="true" outlineLevel="0" collapsed="false">
      <c r="A48" s="7" t="s">
        <v>305</v>
      </c>
      <c r="B48" s="98" t="s">
        <v>306</v>
      </c>
      <c r="C48" s="98"/>
      <c r="D48" s="98"/>
      <c r="E48" s="98"/>
      <c r="F48" s="98"/>
      <c r="G48" s="98"/>
      <c r="H48" s="98"/>
    </row>
    <row r="49" customFormat="false" ht="15" hidden="false" customHeight="true" outlineLevel="0" collapsed="false">
      <c r="A49" s="5" t="s">
        <v>307</v>
      </c>
      <c r="B49" s="99" t="s">
        <v>308</v>
      </c>
      <c r="C49" s="99"/>
      <c r="D49" s="99"/>
      <c r="E49" s="99"/>
      <c r="F49" s="99"/>
      <c r="G49" s="99"/>
      <c r="H49" s="99"/>
    </row>
    <row r="50" customFormat="false" ht="15" hidden="false" customHeight="true" outlineLevel="0" collapsed="false">
      <c r="A50" s="7" t="s">
        <v>309</v>
      </c>
      <c r="B50" s="98" t="s">
        <v>310</v>
      </c>
      <c r="C50" s="98"/>
      <c r="D50" s="98"/>
      <c r="E50" s="98"/>
      <c r="F50" s="98"/>
      <c r="G50" s="98"/>
      <c r="H50" s="98"/>
    </row>
    <row r="51" customFormat="false" ht="15" hidden="false" customHeight="true" outlineLevel="0" collapsed="false">
      <c r="A51" s="5" t="s">
        <v>311</v>
      </c>
      <c r="B51" s="99" t="s">
        <v>312</v>
      </c>
      <c r="C51" s="99"/>
      <c r="D51" s="99"/>
      <c r="E51" s="99"/>
      <c r="F51" s="99"/>
      <c r="G51" s="99"/>
      <c r="H51" s="99"/>
    </row>
    <row r="52" customFormat="false" ht="15" hidden="false" customHeight="true" outlineLevel="0" collapsed="false">
      <c r="A52" s="7" t="s">
        <v>313</v>
      </c>
      <c r="B52" s="98" t="s">
        <v>314</v>
      </c>
      <c r="C52" s="98"/>
      <c r="D52" s="98"/>
      <c r="E52" s="98"/>
      <c r="F52" s="98"/>
      <c r="G52" s="98"/>
      <c r="H52" s="98"/>
    </row>
    <row r="53" customFormat="false" ht="15" hidden="false" customHeight="true" outlineLevel="0" collapsed="false">
      <c r="A53" s="5" t="s">
        <v>315</v>
      </c>
      <c r="B53" s="99" t="s">
        <v>316</v>
      </c>
      <c r="C53" s="99"/>
      <c r="D53" s="99"/>
      <c r="E53" s="99"/>
      <c r="F53" s="99"/>
      <c r="G53" s="99"/>
      <c r="H53" s="99"/>
    </row>
    <row r="54" customFormat="false" ht="15" hidden="false" customHeight="true" outlineLevel="0" collapsed="false">
      <c r="A54" s="7" t="s">
        <v>317</v>
      </c>
      <c r="B54" s="98" t="s">
        <v>318</v>
      </c>
      <c r="C54" s="98"/>
      <c r="D54" s="98"/>
      <c r="E54" s="98"/>
      <c r="F54" s="98"/>
      <c r="G54" s="98"/>
      <c r="H54" s="98"/>
    </row>
    <row r="56" customFormat="false" ht="15" hidden="false" customHeight="true" outlineLevel="0" collapsed="false">
      <c r="A56" s="97" t="s">
        <v>319</v>
      </c>
      <c r="B56" s="97"/>
      <c r="C56" s="97"/>
      <c r="D56" s="97"/>
      <c r="E56" s="97"/>
      <c r="F56" s="97"/>
      <c r="G56" s="97"/>
      <c r="H56" s="97"/>
    </row>
    <row r="57" customFormat="false" ht="15" hidden="false" customHeight="true" outlineLevel="0" collapsed="false">
      <c r="A57" s="102" t="s">
        <v>320</v>
      </c>
      <c r="B57" s="102"/>
      <c r="C57" s="102"/>
      <c r="D57" s="102"/>
      <c r="E57" s="102"/>
      <c r="F57" s="102"/>
      <c r="G57" s="102"/>
      <c r="H57" s="102"/>
    </row>
    <row r="58" customFormat="false" ht="15" hidden="false" customHeight="true" outlineLevel="0" collapsed="false">
      <c r="A58" s="7" t="s">
        <v>321</v>
      </c>
      <c r="B58" s="98" t="s">
        <v>322</v>
      </c>
      <c r="C58" s="98"/>
      <c r="D58" s="98"/>
      <c r="E58" s="98"/>
      <c r="F58" s="98"/>
      <c r="G58" s="98"/>
      <c r="H58" s="98"/>
    </row>
    <row r="59" customFormat="false" ht="15" hidden="false" customHeight="true" outlineLevel="0" collapsed="false">
      <c r="A59" s="5" t="s">
        <v>323</v>
      </c>
      <c r="B59" s="99" t="s">
        <v>324</v>
      </c>
      <c r="C59" s="99"/>
      <c r="D59" s="99"/>
      <c r="E59" s="99"/>
      <c r="F59" s="99"/>
      <c r="G59" s="99"/>
      <c r="H59" s="99"/>
    </row>
    <row r="60" customFormat="false" ht="15" hidden="false" customHeight="true" outlineLevel="0" collapsed="false">
      <c r="A60" s="7" t="s">
        <v>325</v>
      </c>
      <c r="B60" s="98" t="s">
        <v>326</v>
      </c>
      <c r="C60" s="98"/>
      <c r="D60" s="98"/>
      <c r="E60" s="98"/>
      <c r="F60" s="98"/>
      <c r="G60" s="98"/>
      <c r="H60" s="98"/>
    </row>
    <row r="61" customFormat="false" ht="15" hidden="false" customHeight="true" outlineLevel="0" collapsed="false">
      <c r="A61" s="3" t="s">
        <v>327</v>
      </c>
      <c r="B61" s="103" t="s">
        <v>328</v>
      </c>
      <c r="C61" s="103"/>
      <c r="D61" s="103"/>
      <c r="E61" s="103"/>
      <c r="F61" s="103"/>
      <c r="G61" s="103"/>
      <c r="H61" s="103"/>
    </row>
  </sheetData>
  <mergeCells count="55">
    <mergeCell ref="A1:H1"/>
    <mergeCell ref="A3:H3"/>
    <mergeCell ref="B4:H4"/>
    <mergeCell ref="B5:H5"/>
    <mergeCell ref="B6:H6"/>
    <mergeCell ref="B7:H7"/>
    <mergeCell ref="B8:H8"/>
    <mergeCell ref="B9:H9"/>
    <mergeCell ref="A11:H11"/>
    <mergeCell ref="B12:H12"/>
    <mergeCell ref="B13:H13"/>
    <mergeCell ref="B14:H14"/>
    <mergeCell ref="B15:H15"/>
    <mergeCell ref="B16:H16"/>
    <mergeCell ref="B17:H17"/>
    <mergeCell ref="B18:H18"/>
    <mergeCell ref="B19:H19"/>
    <mergeCell ref="A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A47:H47"/>
    <mergeCell ref="B48:H48"/>
    <mergeCell ref="B49:H49"/>
    <mergeCell ref="B50:H50"/>
    <mergeCell ref="B51:H51"/>
    <mergeCell ref="B52:H52"/>
    <mergeCell ref="B53:H53"/>
    <mergeCell ref="B54:H54"/>
    <mergeCell ref="A56:H56"/>
    <mergeCell ref="A57:H57"/>
    <mergeCell ref="B58:H58"/>
    <mergeCell ref="B59:H59"/>
    <mergeCell ref="B60:H60"/>
    <mergeCell ref="B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2026-03-23T17:28:20Z</dcterms:created>
  <dc:creator>openpyxl</dc:creator>
  <dc:description/>
  <dc:language>en-US</dc:language>
  <cp:lastModifiedBy/>
  <dcterms:modified xsi:type="dcterms:W3CDTF">2026-03-23T18:18:57Z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