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donamp\Documents\eagle\Quadcopter\"/>
    </mc:Choice>
  </mc:AlternateContent>
  <bookViews>
    <workbookView xWindow="0" yWindow="0" windowWidth="15270" windowHeight="8160"/>
  </bookViews>
  <sheets>
    <sheet name="Board" sheetId="1" r:id="rId1"/>
    <sheet name="Flight" sheetId="2" r:id="rId2"/>
    <sheet name="Hardware" sheetId="3" r:id="rId3"/>
  </sheets>
  <definedNames>
    <definedName name="quadcopter_cape_v3_2" localSheetId="0">Board!$G$6:$S$33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5" i="2"/>
  <c r="L10" i="1"/>
  <c r="L7" i="1"/>
  <c r="K10" i="1"/>
  <c r="K7" i="1"/>
  <c r="M7" i="1" s="1"/>
  <c r="N6" i="2"/>
  <c r="M6" i="2"/>
  <c r="N5" i="2"/>
  <c r="M5" i="2"/>
  <c r="N4" i="2"/>
  <c r="M4" i="2"/>
  <c r="N3" i="2"/>
  <c r="M3" i="2"/>
  <c r="N2" i="2"/>
  <c r="N7" i="2" s="1"/>
  <c r="M2" i="2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N6" i="1"/>
  <c r="M6" i="1"/>
  <c r="N5" i="1"/>
  <c r="M5" i="1"/>
  <c r="N4" i="1"/>
  <c r="M4" i="1"/>
  <c r="N3" i="1"/>
  <c r="M3" i="1"/>
  <c r="N24" i="1"/>
  <c r="M24" i="1"/>
  <c r="N23" i="1"/>
  <c r="M23" i="1"/>
  <c r="N22" i="1"/>
  <c r="M22" i="1"/>
  <c r="N21" i="1"/>
  <c r="M21" i="1"/>
  <c r="N20" i="1"/>
  <c r="M20" i="1"/>
  <c r="N19" i="1"/>
  <c r="M19" i="1"/>
  <c r="N2" i="1"/>
  <c r="M2" i="1"/>
  <c r="M7" i="2" l="1"/>
  <c r="M25" i="1"/>
  <c r="N25" i="1"/>
</calcChain>
</file>

<file path=xl/connections.xml><?xml version="1.0" encoding="utf-8"?>
<connections xmlns="http://schemas.openxmlformats.org/spreadsheetml/2006/main">
  <connection id="1" name="quadcopter_cape_v3-2" type="6" refreshedVersion="5" background="1" saveData="1">
    <textPr codePage="437" sourceFile="C:\Users\mcdonamp\Documents\eagle\Quadcopter\quadcopter_cape_v3-2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<sst xmlns="http://schemas.openxmlformats.org/spreadsheetml/2006/main" count="235" uniqueCount="166">
  <si>
    <t>Qty</t>
  </si>
  <si>
    <t>Value</t>
  </si>
  <si>
    <t>Device</t>
  </si>
  <si>
    <t>Package</t>
  </si>
  <si>
    <t>Parts</t>
  </si>
  <si>
    <t>Description</t>
  </si>
  <si>
    <t>MF</t>
  </si>
  <si>
    <t>MPN</t>
  </si>
  <si>
    <t>CPOL-RADIAL-10UF-25V</t>
  </si>
  <si>
    <t>C5</t>
  </si>
  <si>
    <t>CAP-08440</t>
  </si>
  <si>
    <t>GPS_FGPMMOPA6H</t>
  </si>
  <si>
    <t>FGPMMOPA6H</t>
  </si>
  <si>
    <t>U3</t>
  </si>
  <si>
    <t>GPS Module - MTK MT3339 Chipset, -165dBm sensitivity, 22 channels, 10Hz, auto-select external antenna options</t>
  </si>
  <si>
    <t>LEDCHIP-LED0805</t>
  </si>
  <si>
    <t>CHIP-LED0805</t>
  </si>
  <si>
    <t>LED1</t>
  </si>
  <si>
    <t>M03PTH</t>
  </si>
  <si>
    <t>1X03</t>
  </si>
  <si>
    <t>JP2, JP3, JP4, JP5</t>
  </si>
  <si>
    <t>SOT23</t>
  </si>
  <si>
    <t>Q1, Q2</t>
  </si>
  <si>
    <t>N-Channel Mosfet</t>
  </si>
  <si>
    <t>MPU-9150QFN-24-NP</t>
  </si>
  <si>
    <t>QFN-24-NP</t>
  </si>
  <si>
    <t>U2</t>
  </si>
  <si>
    <t>9DOF (3mag, 3accel, 3rotat). I2C interface.</t>
  </si>
  <si>
    <t>R-US_M0805</t>
  </si>
  <si>
    <t>M0805</t>
  </si>
  <si>
    <t>R1, R5, R9, R10, R11, R12</t>
  </si>
  <si>
    <t>RESISTOR, American symbol</t>
  </si>
  <si>
    <t>C-USC0805</t>
  </si>
  <si>
    <t>C0805</t>
  </si>
  <si>
    <t>CAPACITOR, American symbol</t>
  </si>
  <si>
    <t>R2, R3, R4, R6, R13, R14, R15, R16</t>
  </si>
  <si>
    <t>R17</t>
  </si>
  <si>
    <t>R7, R8</t>
  </si>
  <si>
    <t>C8, C10</t>
  </si>
  <si>
    <t>2.2nF 50V</t>
  </si>
  <si>
    <t>C3</t>
  </si>
  <si>
    <t>BMP180</t>
  </si>
  <si>
    <t>U1</t>
  </si>
  <si>
    <t>BOSCH BMP180 DIGITAL BAROMETRIC PRESSURE SENSOR</t>
  </si>
  <si>
    <t>FB</t>
  </si>
  <si>
    <t>INDUCTOR0805</t>
  </si>
  <si>
    <t>L1</t>
  </si>
  <si>
    <t>Inductors</t>
  </si>
  <si>
    <t>M025MM</t>
  </si>
  <si>
    <t>SCREWTERMINAL-5MM-2</t>
  </si>
  <si>
    <t>JP6, JP7, JP8, JP9</t>
  </si>
  <si>
    <t>M02PTH</t>
  </si>
  <si>
    <t>1X02</t>
  </si>
  <si>
    <t>JP1</t>
  </si>
  <si>
    <t>MAX1704X</t>
  </si>
  <si>
    <t>TDFN-8</t>
  </si>
  <si>
    <t>U4</t>
  </si>
  <si>
    <t>MAX17043/MAX17044: Battery Fuel Guage (43 is 1cell, 44 is 2cell)</t>
  </si>
  <si>
    <t>OMV-CAMERA</t>
  </si>
  <si>
    <t>10uF 25V</t>
  </si>
  <si>
    <t>L0805</t>
  </si>
  <si>
    <t>JP10</t>
  </si>
  <si>
    <t>1x04</t>
  </si>
  <si>
    <t>M02PTH RA</t>
  </si>
  <si>
    <t>M03PTH RA</t>
  </si>
  <si>
    <t>GPS</t>
  </si>
  <si>
    <t>M04PTH</t>
  </si>
  <si>
    <t>MPU9150</t>
  </si>
  <si>
    <t>U5</t>
  </si>
  <si>
    <t>Bosch Sensortec</t>
  </si>
  <si>
    <t>Purchase Link</t>
  </si>
  <si>
    <t>MF Link</t>
  </si>
  <si>
    <t>https://www.bosch-sensortec.com/en/homepage/products_3/environmental_sensors_1/bmp180_1/bmp180</t>
  </si>
  <si>
    <t>Invensense</t>
  </si>
  <si>
    <t>BMP 180</t>
  </si>
  <si>
    <t>MPU 9150</t>
  </si>
  <si>
    <t>Maxim Semiconductor</t>
  </si>
  <si>
    <t>MAX 17044</t>
  </si>
  <si>
    <t>http://www.invensense.com/mems/gyro/mpu9150.html</t>
  </si>
  <si>
    <t>GlobalTop Technology</t>
  </si>
  <si>
    <t>http://www.adafruit.com/products/790#Description</t>
  </si>
  <si>
    <t>http://www.gtop-tech.com/en/product/PA6H-GPS-Module/MT3339_GPS_Module_04.html</t>
  </si>
  <si>
    <t>http://www.maximintegrated.com/datasheet/index.mvp/id/6546</t>
  </si>
  <si>
    <t>M1, M2, M3, M4</t>
  </si>
  <si>
    <t>BATT</t>
  </si>
  <si>
    <t>ESC1, ESC2, ESC3, ESC4</t>
  </si>
  <si>
    <t>M211PTH</t>
  </si>
  <si>
    <t>2x11</t>
  </si>
  <si>
    <t>JP11</t>
  </si>
  <si>
    <t>Standard 2x11-pin 0.1 header</t>
  </si>
  <si>
    <t>Standard 2-pin 0.1 header</t>
  </si>
  <si>
    <t>Standard 4-pin 0.1 header</t>
  </si>
  <si>
    <t>Standard 3-pin 0.1 header</t>
  </si>
  <si>
    <t>Samtec</t>
  </si>
  <si>
    <t>2-pin 5mm screw terminal</t>
  </si>
  <si>
    <t>GREEN</t>
  </si>
  <si>
    <t>LED GREEN</t>
  </si>
  <si>
    <t>Omnivision Camera Module</t>
  </si>
  <si>
    <t>Omnivision</t>
  </si>
  <si>
    <t>1k Volume Cost</t>
  </si>
  <si>
    <t>Individual</t>
  </si>
  <si>
    <t>Line Total (Individual)</t>
  </si>
  <si>
    <t>Line Total (Volume)</t>
  </si>
  <si>
    <t>P1, P2</t>
  </si>
  <si>
    <t>P3, P4</t>
  </si>
  <si>
    <t>http://www.hobbyking.com/hobbyking/store/__7520__2205C_1400Kv_Brushless_motor.html</t>
  </si>
  <si>
    <t>2203/4/5C</t>
  </si>
  <si>
    <t>http://www.hobbyking.com/hobbyking/store/__6455__Hobbyking_SS_Series_8_10A_ESC.html</t>
  </si>
  <si>
    <t>http://www.hobbyking.com/hobbyking/store/__9169__Turnigy_1800mAh_2S_20C_Lipo_Pack.html</t>
  </si>
  <si>
    <t>1800 mAh 2S</t>
  </si>
  <si>
    <t>8/10A</t>
  </si>
  <si>
    <t>Board</t>
  </si>
  <si>
    <t>Printed Circuit Board</t>
  </si>
  <si>
    <t>http://www.digikey.com/product-detail/en/MPU-9150/1428-1009-1-ND/4038014</t>
  </si>
  <si>
    <t>http://www.mouser.com/ProductDetail/Bosch-Sensortec/BMP180/?qs=sGAEpiMZZMsrChSOYEGTCcbpL13VfRyojs5HQb1tBiU%3d</t>
  </si>
  <si>
    <t>SSQ-111-21-G-D</t>
  </si>
  <si>
    <t>SSQ-104-02-G-S-RA</t>
  </si>
  <si>
    <t>TSW-103-25-G-S-RA</t>
  </si>
  <si>
    <t>TSW-102-25-G-S-RA</t>
  </si>
  <si>
    <t>Hobbyking</t>
  </si>
  <si>
    <t>Turnigy</t>
  </si>
  <si>
    <t>0.1uF 6.3V</t>
  </si>
  <si>
    <t>C1, C2, C6, C7</t>
  </si>
  <si>
    <t>http://www.digikey.com/product-detail/en/C0805C104K9RACTU/399-9155-1-ND/3522673</t>
  </si>
  <si>
    <t>C0805C104K9RACTU</t>
  </si>
  <si>
    <t>Kemet</t>
  </si>
  <si>
    <t>http://www.digikey.com/product-detail/en/C0805C103K4RACTU/399-7995-1-ND/3471718</t>
  </si>
  <si>
    <t>C0805C103K4RACTU</t>
  </si>
  <si>
    <t>10nF 16V</t>
  </si>
  <si>
    <t>C0805C222K5RACTU</t>
  </si>
  <si>
    <t>http://www.digikey.com/product-detail/en/C0805C222K5RACTU/399-1151-1-ND/411426</t>
  </si>
  <si>
    <t>C4, C9, C11</t>
  </si>
  <si>
    <t>C0805C105K4RACTU</t>
  </si>
  <si>
    <t>http://www.digikey.com/product-detail/en/C0805C105K4RACTU/399-1284-1-ND/416060</t>
  </si>
  <si>
    <t>1uF 16V</t>
  </si>
  <si>
    <t>http://www.digikey.com/product-detail/en/SK100M025ST/338-1697-ND/1627382</t>
  </si>
  <si>
    <t>SK100M025ST</t>
  </si>
  <si>
    <t>CDE</t>
  </si>
  <si>
    <t>Laird</t>
  </si>
  <si>
    <t>http://www.digikey.com/product-detail/en/HZ0805E601R-10/240-2399-1-ND/806759</t>
  </si>
  <si>
    <t>HZ0805E601R-10</t>
  </si>
  <si>
    <t>Fairchild</t>
  </si>
  <si>
    <t>http://www.digikey.com/product-detail/en/BSS138/BSS138CT-ND/244294</t>
  </si>
  <si>
    <t>BSS 138</t>
  </si>
  <si>
    <t>OST</t>
  </si>
  <si>
    <t>http://www.digikey.com/product-detail/en/OSTTC020162/ED2600-ND/614549</t>
  </si>
  <si>
    <t>OSTTC020162</t>
  </si>
  <si>
    <t>http://www.digikey.com/product-detail/en/LG%20R971-KN-1/475-1410-1-ND/1802598</t>
  </si>
  <si>
    <t>OSRAM Opto Semi</t>
  </si>
  <si>
    <t>LG R971-KN-1</t>
  </si>
  <si>
    <t>Stackpole</t>
  </si>
  <si>
    <t>http://www.digikey.com/product-detail/en/RMCF0805FT10K0/RMCF0805FT10K0CT-ND/1942435</t>
  </si>
  <si>
    <t>RMCF0805ZT0R00</t>
  </si>
  <si>
    <t>http://www.digikey.com/product-detail/en/RMCF0805ZT0R00/RMCF0805ZT0R00CT-ND/1942606</t>
  </si>
  <si>
    <t>RMCF0805FT10K0</t>
  </si>
  <si>
    <t>RMCF0805JT1K00</t>
  </si>
  <si>
    <t>http://www.digikey.com/product-detail/en/RMCF0805JT1K00/RMCF0805JT1K00CT-ND/1942557</t>
  </si>
  <si>
    <t>RMCF0805JT150R</t>
  </si>
  <si>
    <t>http://www.digikey.com/product-detail/en/RMCF0805JT150R/RMCF0805JT150RCT-ND/1942541</t>
  </si>
  <si>
    <t>http://www.hobbyking.com/hobbyking/store/__27329__GWS_EP_Counter_Rotating_Propeller_RH_8060_203x152mm_Green_6pcs_set_.html</t>
  </si>
  <si>
    <t>GWS</t>
  </si>
  <si>
    <t>CR Prop</t>
  </si>
  <si>
    <t>Prop</t>
  </si>
  <si>
    <t>http://www.hobbyking.com/hobbyking/store/__27362__GWS_EP_Propeller_RD_8060_203x152mm_green_6pcs_set_.html</t>
  </si>
  <si>
    <t>???</t>
  </si>
  <si>
    <t>MFGR As Of Yet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</si>
</sst>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_cape_v3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afruit.com/products/790" TargetMode="External"/><Relationship Id="rId13" Type="http://schemas.openxmlformats.org/officeDocument/2006/relationships/hyperlink" Target="http://www.digikey.com/product-detail/en/RMCF0805FT10K0/RMCF0805FT10K0CT-ND/1942435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://www.digikey.com/product-detail/en/C0805C103K4RACTU/399-7995-1-ND/3471718" TargetMode="External"/><Relationship Id="rId7" Type="http://schemas.openxmlformats.org/officeDocument/2006/relationships/hyperlink" Target="http://www.digikey.com/product-detail/en/MPU-9150/1428-1009-1-ND/4038014" TargetMode="External"/><Relationship Id="rId12" Type="http://schemas.openxmlformats.org/officeDocument/2006/relationships/hyperlink" Target="http://www.digikey.com/product-detail/en/LG%20R971-KN-1/475-1410-1-ND/180259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C0805C105K4RACTU/399-1284-1-ND/416060" TargetMode="External"/><Relationship Id="rId16" Type="http://schemas.openxmlformats.org/officeDocument/2006/relationships/hyperlink" Target="http://www.digikey.com/product-detail/en/RMCF0805JT150R/RMCF0805JT150RCT-ND/1942541" TargetMode="External"/><Relationship Id="rId1" Type="http://schemas.openxmlformats.org/officeDocument/2006/relationships/hyperlink" Target="http://www.digikey.com/product-detail/en/SK100M025ST/338-1697-ND/1627382" TargetMode="External"/><Relationship Id="rId6" Type="http://schemas.openxmlformats.org/officeDocument/2006/relationships/hyperlink" Target="http://www.mouser.com/ProductDetail/Bosch-Sensortec/BMP180/?qs=sGAEpiMZZMsrChSOYEGTCcbpL13VfRyojs5HQb1tBiU%3d" TargetMode="External"/><Relationship Id="rId11" Type="http://schemas.openxmlformats.org/officeDocument/2006/relationships/hyperlink" Target="http://www.digikey.com/product-detail/en/OSTTC020162/ED2600-ND/614549" TargetMode="External"/><Relationship Id="rId5" Type="http://schemas.openxmlformats.org/officeDocument/2006/relationships/hyperlink" Target="http://www.digikey.com/product-detail/en/C0805C104K9RACTU/399-9155-1-ND/3522673" TargetMode="External"/><Relationship Id="rId15" Type="http://schemas.openxmlformats.org/officeDocument/2006/relationships/hyperlink" Target="http://www.digikey.com/product-detail/en/RMCF0805JT1K00/RMCF0805JT1K00CT-ND/1942557" TargetMode="External"/><Relationship Id="rId10" Type="http://schemas.openxmlformats.org/officeDocument/2006/relationships/hyperlink" Target="http://www.digikey.com/product-detail/en/BSS138/BSS138CT-ND/244294" TargetMode="External"/><Relationship Id="rId4" Type="http://schemas.openxmlformats.org/officeDocument/2006/relationships/hyperlink" Target="http://www.digikey.com/product-detail/en/C0805C222K5RACTU/399-1151-1-ND/411426" TargetMode="External"/><Relationship Id="rId9" Type="http://schemas.openxmlformats.org/officeDocument/2006/relationships/hyperlink" Target="http://www.digikey.com/product-detail/en/HZ0805E601R-10/240-2399-1-ND/806759" TargetMode="External"/><Relationship Id="rId14" Type="http://schemas.openxmlformats.org/officeDocument/2006/relationships/hyperlink" Target="http://www.digikey.com/product-detail/en/RMCF0805ZT0R00/RMCF0805ZT0R00CT-ND/1942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bbyking.com/hobbyking/store/__9169__Turnigy_1800mAh_2S_20C_Lipo_Pack.html" TargetMode="External"/><Relationship Id="rId2" Type="http://schemas.openxmlformats.org/officeDocument/2006/relationships/hyperlink" Target="http://www.hobbyking.com/hobbyking/store/__6455__Hobbyking_SS_Series_8_10A_ESC.html" TargetMode="External"/><Relationship Id="rId1" Type="http://schemas.openxmlformats.org/officeDocument/2006/relationships/hyperlink" Target="http://www.hobbyking.com/hobbyking/store/__7520__2205C_1400Kv_Brushless_motor.html" TargetMode="External"/><Relationship Id="rId5" Type="http://schemas.openxmlformats.org/officeDocument/2006/relationships/hyperlink" Target="http://www.hobbyking.com/hobbyking/store/__27362__GWS_EP_Propeller_RD_8060_203x152mm_green_6pcs_set_.html" TargetMode="External"/><Relationship Id="rId4" Type="http://schemas.openxmlformats.org/officeDocument/2006/relationships/hyperlink" Target="http://www.hobbyking.com/hobbyking/store/__27329__GWS_EP_Counter_Rotating_Propeller_RH_8060_203x152mm_Green_6pcs_set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G1" zoomScaleNormal="100" zoomScaleSheetLayoutView="100" workbookViewId="0">
      <selection activeCell="O18" sqref="O18"/>
    </sheetView>
  </sheetViews>
  <sheetFormatPr defaultRowHeight="15" x14ac:dyDescent="0.25"/>
  <cols>
    <col min="2" max="2" width="18.140625" bestFit="1" customWidth="1"/>
    <col min="3" max="3" width="20" bestFit="1" customWidth="1"/>
    <col min="4" max="4" width="23.42578125" bestFit="1" customWidth="1"/>
    <col min="5" max="5" width="47" bestFit="1" customWidth="1"/>
    <col min="6" max="6" width="103" bestFit="1" customWidth="1"/>
    <col min="7" max="7" width="22" customWidth="1"/>
    <col min="8" max="8" width="100.42578125" hidden="1" customWidth="1"/>
    <col min="9" max="9" width="18.140625" bestFit="1" customWidth="1"/>
    <col min="10" max="10" width="117.42578125" bestFit="1" customWidth="1"/>
    <col min="11" max="11" width="9.85546875" bestFit="1" customWidth="1"/>
    <col min="12" max="12" width="14.85546875" bestFit="1" customWidth="1"/>
    <col min="13" max="13" width="20.5703125" bestFit="1" customWidth="1"/>
    <col min="14" max="14" width="18.7109375" bestFit="1" customWidth="1"/>
    <col min="15" max="15" width="23.85546875" bestFit="1" customWidth="1"/>
    <col min="16" max="16" width="12.140625" bestFit="1" customWidth="1"/>
    <col min="17" max="17" width="12.42578125" bestFit="1" customWidth="1"/>
    <col min="18" max="18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70</v>
      </c>
      <c r="K1" s="1" t="s">
        <v>100</v>
      </c>
      <c r="L1" s="1" t="s">
        <v>99</v>
      </c>
      <c r="M1" s="1" t="s">
        <v>101</v>
      </c>
      <c r="N1" s="1" t="s">
        <v>102</v>
      </c>
    </row>
    <row r="2" spans="1:14" ht="30" x14ac:dyDescent="0.25">
      <c r="A2">
        <v>4</v>
      </c>
      <c r="B2" t="s">
        <v>121</v>
      </c>
      <c r="C2" t="s">
        <v>32</v>
      </c>
      <c r="D2" t="s">
        <v>33</v>
      </c>
      <c r="E2" t="s">
        <v>122</v>
      </c>
      <c r="F2" t="s">
        <v>34</v>
      </c>
      <c r="G2" t="s">
        <v>125</v>
      </c>
      <c r="I2" s="3" t="s">
        <v>124</v>
      </c>
      <c r="J2" s="4" t="s">
        <v>123</v>
      </c>
      <c r="K2">
        <v>0.12</v>
      </c>
      <c r="L2">
        <v>2.2280000000000001E-2</v>
      </c>
      <c r="M2">
        <f t="shared" ref="M2:M22" si="0">K2*A2</f>
        <v>0.48</v>
      </c>
      <c r="N2">
        <f t="shared" ref="N2:N22" si="1">L2*A2</f>
        <v>8.9120000000000005E-2</v>
      </c>
    </row>
    <row r="3" spans="1:14" ht="30" x14ac:dyDescent="0.25">
      <c r="A3">
        <v>1</v>
      </c>
      <c r="B3" t="s">
        <v>39</v>
      </c>
      <c r="C3" t="s">
        <v>32</v>
      </c>
      <c r="D3" t="s">
        <v>33</v>
      </c>
      <c r="E3" t="s">
        <v>40</v>
      </c>
      <c r="F3" t="s">
        <v>34</v>
      </c>
      <c r="G3" t="s">
        <v>125</v>
      </c>
      <c r="I3" s="3" t="s">
        <v>129</v>
      </c>
      <c r="J3" s="4" t="s">
        <v>130</v>
      </c>
      <c r="K3">
        <v>0.1</v>
      </c>
      <c r="L3">
        <v>1.0200000000000001E-2</v>
      </c>
      <c r="M3">
        <f t="shared" ref="M3:M18" si="2">K3*A3</f>
        <v>0.1</v>
      </c>
      <c r="N3">
        <f t="shared" ref="N3:N18" si="3">L3*A3</f>
        <v>1.0200000000000001E-2</v>
      </c>
    </row>
    <row r="4" spans="1:14" ht="30" x14ac:dyDescent="0.25">
      <c r="A4">
        <v>3</v>
      </c>
      <c r="B4" t="s">
        <v>128</v>
      </c>
      <c r="C4" t="s">
        <v>32</v>
      </c>
      <c r="D4" t="s">
        <v>33</v>
      </c>
      <c r="E4" t="s">
        <v>131</v>
      </c>
      <c r="F4" t="s">
        <v>34</v>
      </c>
      <c r="G4" t="s">
        <v>125</v>
      </c>
      <c r="I4" s="3" t="s">
        <v>127</v>
      </c>
      <c r="J4" s="4" t="s">
        <v>126</v>
      </c>
      <c r="K4">
        <v>0.24</v>
      </c>
      <c r="L4">
        <v>5.8749999999999997E-2</v>
      </c>
      <c r="M4">
        <f t="shared" si="2"/>
        <v>0.72</v>
      </c>
      <c r="N4">
        <f t="shared" si="3"/>
        <v>0.17624999999999999</v>
      </c>
    </row>
    <row r="5" spans="1:14" x14ac:dyDescent="0.25">
      <c r="A5">
        <v>1</v>
      </c>
      <c r="B5" t="s">
        <v>59</v>
      </c>
      <c r="D5" t="s">
        <v>8</v>
      </c>
      <c r="E5" t="s">
        <v>9</v>
      </c>
      <c r="F5" t="s">
        <v>10</v>
      </c>
      <c r="G5" t="s">
        <v>137</v>
      </c>
      <c r="I5" s="3" t="s">
        <v>136</v>
      </c>
      <c r="J5" s="4" t="s">
        <v>135</v>
      </c>
      <c r="K5">
        <v>0.21</v>
      </c>
      <c r="L5">
        <v>7.8E-2</v>
      </c>
      <c r="M5">
        <f t="shared" si="2"/>
        <v>0.21</v>
      </c>
      <c r="N5">
        <f t="shared" si="3"/>
        <v>7.8E-2</v>
      </c>
    </row>
    <row r="6" spans="1:14" ht="30" x14ac:dyDescent="0.25">
      <c r="A6">
        <v>2</v>
      </c>
      <c r="B6" t="s">
        <v>134</v>
      </c>
      <c r="C6" t="s">
        <v>32</v>
      </c>
      <c r="D6" t="s">
        <v>33</v>
      </c>
      <c r="E6" t="s">
        <v>38</v>
      </c>
      <c r="F6" t="s">
        <v>34</v>
      </c>
      <c r="G6" t="s">
        <v>125</v>
      </c>
      <c r="I6" s="3" t="s">
        <v>132</v>
      </c>
      <c r="J6" s="4" t="s">
        <v>133</v>
      </c>
      <c r="K6">
        <v>0.12</v>
      </c>
      <c r="L6">
        <v>0.222</v>
      </c>
      <c r="M6">
        <f t="shared" si="2"/>
        <v>0.24</v>
      </c>
      <c r="N6">
        <f t="shared" si="3"/>
        <v>0.44400000000000001</v>
      </c>
    </row>
    <row r="7" spans="1:14" x14ac:dyDescent="0.25">
      <c r="A7">
        <v>1</v>
      </c>
      <c r="B7" t="s">
        <v>51</v>
      </c>
      <c r="C7" t="s">
        <v>51</v>
      </c>
      <c r="D7" t="s">
        <v>52</v>
      </c>
      <c r="E7" t="s">
        <v>53</v>
      </c>
      <c r="F7" t="s">
        <v>90</v>
      </c>
      <c r="G7" t="s">
        <v>93</v>
      </c>
      <c r="I7" s="2" t="s">
        <v>118</v>
      </c>
      <c r="K7">
        <f>2.18/75</f>
        <v>2.9066666666666668E-2</v>
      </c>
      <c r="L7">
        <f>1.09013/75</f>
        <v>1.4535066666666667E-2</v>
      </c>
      <c r="M7">
        <f t="shared" si="2"/>
        <v>2.9066666666666668E-2</v>
      </c>
      <c r="N7">
        <f t="shared" si="3"/>
        <v>1.4535066666666667E-2</v>
      </c>
    </row>
    <row r="8" spans="1:14" x14ac:dyDescent="0.25">
      <c r="A8">
        <v>1</v>
      </c>
      <c r="B8" t="s">
        <v>66</v>
      </c>
      <c r="C8" t="s">
        <v>63</v>
      </c>
      <c r="D8" t="s">
        <v>62</v>
      </c>
      <c r="E8" t="s">
        <v>61</v>
      </c>
      <c r="F8" t="s">
        <v>91</v>
      </c>
      <c r="G8" t="s">
        <v>93</v>
      </c>
      <c r="I8" s="2" t="s">
        <v>116</v>
      </c>
      <c r="K8">
        <v>1.1100000000000001</v>
      </c>
      <c r="L8">
        <v>0.55418000000000001</v>
      </c>
      <c r="M8">
        <f t="shared" si="2"/>
        <v>1.1100000000000001</v>
      </c>
      <c r="N8">
        <f t="shared" si="3"/>
        <v>0.55418000000000001</v>
      </c>
    </row>
    <row r="9" spans="1:14" x14ac:dyDescent="0.25">
      <c r="A9">
        <v>1</v>
      </c>
      <c r="B9" t="s">
        <v>86</v>
      </c>
      <c r="C9" t="s">
        <v>86</v>
      </c>
      <c r="D9" t="s">
        <v>87</v>
      </c>
      <c r="E9" t="s">
        <v>88</v>
      </c>
      <c r="F9" t="s">
        <v>89</v>
      </c>
      <c r="G9" t="s">
        <v>93</v>
      </c>
      <c r="I9" s="2" t="s">
        <v>115</v>
      </c>
      <c r="K9">
        <v>2.58</v>
      </c>
      <c r="L9">
        <v>1.2896000000000001</v>
      </c>
      <c r="M9">
        <f t="shared" si="2"/>
        <v>2.58</v>
      </c>
      <c r="N9">
        <f t="shared" si="3"/>
        <v>1.2896000000000001</v>
      </c>
    </row>
    <row r="10" spans="1:14" x14ac:dyDescent="0.25">
      <c r="A10">
        <v>4</v>
      </c>
      <c r="B10" t="s">
        <v>18</v>
      </c>
      <c r="C10" t="s">
        <v>64</v>
      </c>
      <c r="D10" t="s">
        <v>19</v>
      </c>
      <c r="E10" t="s">
        <v>20</v>
      </c>
      <c r="F10" t="s">
        <v>92</v>
      </c>
      <c r="G10" t="s">
        <v>93</v>
      </c>
      <c r="I10" s="2" t="s">
        <v>117</v>
      </c>
      <c r="K10">
        <f>2.18/50</f>
        <v>4.36E-2</v>
      </c>
      <c r="L10">
        <f>1.09013/50</f>
        <v>2.1802600000000002E-2</v>
      </c>
      <c r="M10">
        <f t="shared" si="2"/>
        <v>0.1744</v>
      </c>
      <c r="N10">
        <f t="shared" si="3"/>
        <v>8.7210400000000007E-2</v>
      </c>
    </row>
    <row r="11" spans="1:14" x14ac:dyDescent="0.25">
      <c r="A11">
        <v>4</v>
      </c>
      <c r="B11" t="s">
        <v>48</v>
      </c>
      <c r="C11" t="s">
        <v>48</v>
      </c>
      <c r="D11" t="s">
        <v>49</v>
      </c>
      <c r="E11" t="s">
        <v>50</v>
      </c>
      <c r="F11" t="s">
        <v>94</v>
      </c>
      <c r="G11" t="s">
        <v>144</v>
      </c>
      <c r="I11" s="3" t="s">
        <v>146</v>
      </c>
      <c r="J11" s="4" t="s">
        <v>145</v>
      </c>
      <c r="K11">
        <v>0.41</v>
      </c>
      <c r="L11">
        <v>0.1925</v>
      </c>
      <c r="M11">
        <f t="shared" si="2"/>
        <v>1.64</v>
      </c>
      <c r="N11">
        <f t="shared" si="3"/>
        <v>0.77</v>
      </c>
    </row>
    <row r="12" spans="1:14" ht="30" x14ac:dyDescent="0.25">
      <c r="A12">
        <v>1</v>
      </c>
      <c r="B12" t="s">
        <v>44</v>
      </c>
      <c r="C12" t="s">
        <v>45</v>
      </c>
      <c r="D12" t="s">
        <v>60</v>
      </c>
      <c r="E12" t="s">
        <v>46</v>
      </c>
      <c r="F12" t="s">
        <v>47</v>
      </c>
      <c r="G12" t="s">
        <v>138</v>
      </c>
      <c r="I12" s="3" t="s">
        <v>140</v>
      </c>
      <c r="J12" s="4" t="s">
        <v>139</v>
      </c>
      <c r="K12">
        <v>0.1</v>
      </c>
      <c r="L12">
        <v>2.1950000000000001E-2</v>
      </c>
      <c r="M12">
        <f t="shared" si="2"/>
        <v>0.1</v>
      </c>
      <c r="N12">
        <f t="shared" si="3"/>
        <v>2.1950000000000001E-2</v>
      </c>
    </row>
    <row r="13" spans="1:14" x14ac:dyDescent="0.25">
      <c r="A13">
        <v>1</v>
      </c>
      <c r="B13" t="s">
        <v>95</v>
      </c>
      <c r="C13" t="s">
        <v>15</v>
      </c>
      <c r="D13" t="s">
        <v>16</v>
      </c>
      <c r="E13" t="s">
        <v>17</v>
      </c>
      <c r="F13" t="s">
        <v>96</v>
      </c>
      <c r="G13" t="s">
        <v>148</v>
      </c>
      <c r="I13" s="3" t="s">
        <v>149</v>
      </c>
      <c r="J13" s="4" t="s">
        <v>147</v>
      </c>
      <c r="K13">
        <v>0.08</v>
      </c>
      <c r="L13">
        <v>4.3700000000000003E-2</v>
      </c>
      <c r="M13">
        <f t="shared" si="2"/>
        <v>0.08</v>
      </c>
      <c r="N13">
        <f t="shared" si="3"/>
        <v>4.3700000000000003E-2</v>
      </c>
    </row>
    <row r="14" spans="1:14" x14ac:dyDescent="0.25">
      <c r="A14">
        <v>2</v>
      </c>
      <c r="C14" t="s">
        <v>143</v>
      </c>
      <c r="D14" t="s">
        <v>21</v>
      </c>
      <c r="E14" t="s">
        <v>22</v>
      </c>
      <c r="F14" t="s">
        <v>23</v>
      </c>
      <c r="G14" t="s">
        <v>141</v>
      </c>
      <c r="I14" t="s">
        <v>143</v>
      </c>
      <c r="J14" s="4" t="s">
        <v>142</v>
      </c>
      <c r="K14">
        <v>0.22</v>
      </c>
      <c r="L14">
        <v>3.9980000000000002E-2</v>
      </c>
      <c r="M14">
        <f t="shared" si="2"/>
        <v>0.44</v>
      </c>
      <c r="N14">
        <f t="shared" si="3"/>
        <v>7.9960000000000003E-2</v>
      </c>
    </row>
    <row r="15" spans="1:14" ht="30" x14ac:dyDescent="0.25">
      <c r="A15">
        <v>6</v>
      </c>
      <c r="B15">
        <v>0</v>
      </c>
      <c r="C15" t="s">
        <v>28</v>
      </c>
      <c r="D15" t="s">
        <v>29</v>
      </c>
      <c r="E15" t="s">
        <v>30</v>
      </c>
      <c r="F15" t="s">
        <v>31</v>
      </c>
      <c r="G15" t="s">
        <v>150</v>
      </c>
      <c r="I15" s="3" t="s">
        <v>152</v>
      </c>
      <c r="J15" s="4" t="s">
        <v>153</v>
      </c>
      <c r="K15">
        <v>0.03</v>
      </c>
      <c r="L15">
        <v>3.2000000000000002E-3</v>
      </c>
      <c r="M15">
        <f t="shared" si="2"/>
        <v>0.18</v>
      </c>
      <c r="N15">
        <f t="shared" si="3"/>
        <v>1.9200000000000002E-2</v>
      </c>
    </row>
    <row r="16" spans="1:14" ht="30" x14ac:dyDescent="0.25">
      <c r="A16">
        <v>1</v>
      </c>
      <c r="B16">
        <v>150</v>
      </c>
      <c r="C16" t="s">
        <v>28</v>
      </c>
      <c r="D16" t="s">
        <v>29</v>
      </c>
      <c r="E16" t="s">
        <v>36</v>
      </c>
      <c r="F16" t="s">
        <v>31</v>
      </c>
      <c r="G16" t="s">
        <v>150</v>
      </c>
      <c r="I16" s="3" t="s">
        <v>157</v>
      </c>
      <c r="J16" s="4" t="s">
        <v>158</v>
      </c>
      <c r="K16">
        <v>0.03</v>
      </c>
      <c r="L16">
        <v>3.2000000000000002E-3</v>
      </c>
      <c r="M16">
        <f t="shared" si="2"/>
        <v>0.03</v>
      </c>
      <c r="N16">
        <f t="shared" si="3"/>
        <v>3.2000000000000002E-3</v>
      </c>
    </row>
    <row r="17" spans="1:15" ht="30" x14ac:dyDescent="0.25">
      <c r="A17">
        <v>8</v>
      </c>
      <c r="B17">
        <v>10000</v>
      </c>
      <c r="C17" t="s">
        <v>28</v>
      </c>
      <c r="D17" t="s">
        <v>29</v>
      </c>
      <c r="E17" t="s">
        <v>35</v>
      </c>
      <c r="F17" t="s">
        <v>31</v>
      </c>
      <c r="G17" t="s">
        <v>150</v>
      </c>
      <c r="I17" s="3" t="s">
        <v>154</v>
      </c>
      <c r="J17" s="4" t="s">
        <v>151</v>
      </c>
      <c r="K17">
        <v>0.04</v>
      </c>
      <c r="L17">
        <v>4.4799999999999996E-3</v>
      </c>
      <c r="M17">
        <f t="shared" si="2"/>
        <v>0.32</v>
      </c>
      <c r="N17">
        <f t="shared" si="3"/>
        <v>3.5839999999999997E-2</v>
      </c>
    </row>
    <row r="18" spans="1:15" ht="30" x14ac:dyDescent="0.25">
      <c r="A18">
        <v>2</v>
      </c>
      <c r="B18">
        <v>1000</v>
      </c>
      <c r="C18" t="s">
        <v>28</v>
      </c>
      <c r="D18" t="s">
        <v>29</v>
      </c>
      <c r="E18" t="s">
        <v>37</v>
      </c>
      <c r="F18" t="s">
        <v>31</v>
      </c>
      <c r="G18" t="s">
        <v>150</v>
      </c>
      <c r="I18" s="3" t="s">
        <v>155</v>
      </c>
      <c r="J18" s="4" t="s">
        <v>156</v>
      </c>
      <c r="K18">
        <v>0.03</v>
      </c>
      <c r="L18">
        <v>3.2000000000000002E-3</v>
      </c>
      <c r="M18">
        <f t="shared" si="2"/>
        <v>0.06</v>
      </c>
      <c r="N18">
        <f t="shared" si="3"/>
        <v>6.4000000000000003E-3</v>
      </c>
    </row>
    <row r="19" spans="1:15" x14ac:dyDescent="0.25">
      <c r="A19">
        <v>1</v>
      </c>
      <c r="B19" t="s">
        <v>41</v>
      </c>
      <c r="C19" t="s">
        <v>41</v>
      </c>
      <c r="D19" t="s">
        <v>41</v>
      </c>
      <c r="E19" t="s">
        <v>42</v>
      </c>
      <c r="F19" t="s">
        <v>43</v>
      </c>
      <c r="G19" t="s">
        <v>69</v>
      </c>
      <c r="H19" t="s">
        <v>72</v>
      </c>
      <c r="I19" t="s">
        <v>74</v>
      </c>
      <c r="J19" s="4" t="s">
        <v>114</v>
      </c>
      <c r="K19">
        <v>3.71</v>
      </c>
      <c r="L19">
        <v>2.2400000000000002</v>
      </c>
      <c r="M19">
        <f t="shared" si="0"/>
        <v>3.71</v>
      </c>
      <c r="N19">
        <f t="shared" si="1"/>
        <v>2.2400000000000002</v>
      </c>
    </row>
    <row r="20" spans="1:15" x14ac:dyDescent="0.25">
      <c r="A20">
        <v>1</v>
      </c>
      <c r="B20" t="s">
        <v>67</v>
      </c>
      <c r="C20" t="s">
        <v>24</v>
      </c>
      <c r="D20" t="s">
        <v>25</v>
      </c>
      <c r="E20" t="s">
        <v>26</v>
      </c>
      <c r="F20" t="s">
        <v>27</v>
      </c>
      <c r="G20" t="s">
        <v>73</v>
      </c>
      <c r="H20" t="s">
        <v>78</v>
      </c>
      <c r="I20" t="s">
        <v>75</v>
      </c>
      <c r="J20" s="4" t="s">
        <v>113</v>
      </c>
      <c r="K20">
        <v>14.53</v>
      </c>
      <c r="L20">
        <v>8.3000000000000007</v>
      </c>
      <c r="M20">
        <f t="shared" si="0"/>
        <v>14.53</v>
      </c>
      <c r="N20">
        <f t="shared" si="1"/>
        <v>8.3000000000000007</v>
      </c>
    </row>
    <row r="21" spans="1:15" x14ac:dyDescent="0.25">
      <c r="A21">
        <v>1</v>
      </c>
      <c r="B21" t="s">
        <v>65</v>
      </c>
      <c r="C21" t="s">
        <v>11</v>
      </c>
      <c r="D21" t="s">
        <v>12</v>
      </c>
      <c r="E21" t="s">
        <v>13</v>
      </c>
      <c r="F21" t="s">
        <v>14</v>
      </c>
      <c r="G21" t="s">
        <v>79</v>
      </c>
      <c r="H21" t="s">
        <v>81</v>
      </c>
      <c r="I21" t="s">
        <v>12</v>
      </c>
      <c r="J21" s="4" t="s">
        <v>80</v>
      </c>
      <c r="K21">
        <v>29.95</v>
      </c>
      <c r="L21">
        <v>15</v>
      </c>
      <c r="M21">
        <f t="shared" si="0"/>
        <v>29.95</v>
      </c>
      <c r="N21">
        <f t="shared" si="1"/>
        <v>15</v>
      </c>
    </row>
    <row r="22" spans="1:15" x14ac:dyDescent="0.25">
      <c r="A22">
        <v>1</v>
      </c>
      <c r="B22" t="s">
        <v>54</v>
      </c>
      <c r="C22" t="s">
        <v>54</v>
      </c>
      <c r="D22" t="s">
        <v>55</v>
      </c>
      <c r="E22" t="s">
        <v>56</v>
      </c>
      <c r="F22" t="s">
        <v>57</v>
      </c>
      <c r="G22" t="s">
        <v>76</v>
      </c>
      <c r="H22" t="s">
        <v>82</v>
      </c>
      <c r="I22" t="s">
        <v>77</v>
      </c>
      <c r="K22">
        <v>2.15</v>
      </c>
      <c r="L22">
        <v>1.22</v>
      </c>
      <c r="M22">
        <f t="shared" si="0"/>
        <v>2.15</v>
      </c>
      <c r="N22">
        <f t="shared" si="1"/>
        <v>1.22</v>
      </c>
    </row>
    <row r="23" spans="1:15" x14ac:dyDescent="0.25">
      <c r="A23">
        <v>1</v>
      </c>
      <c r="B23" t="s">
        <v>58</v>
      </c>
      <c r="C23" t="s">
        <v>58</v>
      </c>
      <c r="D23" t="s">
        <v>58</v>
      </c>
      <c r="E23" t="s">
        <v>68</v>
      </c>
      <c r="F23" t="s">
        <v>97</v>
      </c>
      <c r="G23" t="s">
        <v>98</v>
      </c>
      <c r="K23">
        <v>5</v>
      </c>
      <c r="L23">
        <v>5</v>
      </c>
      <c r="M23">
        <f>K23*A23</f>
        <v>5</v>
      </c>
      <c r="N23">
        <f>L23*A23</f>
        <v>5</v>
      </c>
      <c r="O23" s="5" t="s">
        <v>164</v>
      </c>
    </row>
    <row r="24" spans="1:15" x14ac:dyDescent="0.25">
      <c r="A24">
        <v>1</v>
      </c>
      <c r="E24" t="s">
        <v>111</v>
      </c>
      <c r="F24" t="s">
        <v>112</v>
      </c>
      <c r="K24">
        <v>33</v>
      </c>
      <c r="L24">
        <v>1.39</v>
      </c>
      <c r="M24">
        <f>K24*A24</f>
        <v>33</v>
      </c>
      <c r="N24">
        <f>L24*A24</f>
        <v>1.39</v>
      </c>
      <c r="O24" s="5" t="s">
        <v>165</v>
      </c>
    </row>
    <row r="25" spans="1:15" x14ac:dyDescent="0.25">
      <c r="M25" s="1">
        <f>SUM(M2:M24)</f>
        <v>96.833466666666652</v>
      </c>
      <c r="N25" s="1">
        <f>SUM(N2:N24)</f>
        <v>36.873345466666663</v>
      </c>
    </row>
    <row r="35" spans="13:14" x14ac:dyDescent="0.25">
      <c r="M35" s="1"/>
      <c r="N35" s="1"/>
    </row>
  </sheetData>
  <sortState ref="A2:I26">
    <sortCondition ref="E2:E26"/>
  </sortState>
  <hyperlinks>
    <hyperlink ref="J5" r:id="rId1"/>
    <hyperlink ref="J6" r:id="rId2"/>
    <hyperlink ref="J4" r:id="rId3"/>
    <hyperlink ref="J3" r:id="rId4"/>
    <hyperlink ref="J2" r:id="rId5"/>
    <hyperlink ref="J19" r:id="rId6"/>
    <hyperlink ref="J20" r:id="rId7"/>
    <hyperlink ref="J21" r:id="rId8" location="Description"/>
    <hyperlink ref="J12" r:id="rId9"/>
    <hyperlink ref="J14" r:id="rId10"/>
    <hyperlink ref="J11" r:id="rId11"/>
    <hyperlink ref="J13" r:id="rId12"/>
    <hyperlink ref="J17" r:id="rId13"/>
    <hyperlink ref="J15" r:id="rId14"/>
    <hyperlink ref="J18" r:id="rId15"/>
    <hyperlink ref="J16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J10" sqref="J10"/>
    </sheetView>
  </sheetViews>
  <sheetFormatPr defaultRowHeight="15" x14ac:dyDescent="0.25"/>
  <cols>
    <col min="1" max="1" width="4.140625" bestFit="1" customWidth="1"/>
    <col min="2" max="2" width="6.140625" bestFit="1" customWidth="1"/>
    <col min="3" max="3" width="7" bestFit="1" customWidth="1"/>
    <col min="4" max="4" width="8.140625" bestFit="1" customWidth="1"/>
    <col min="5" max="5" width="20.85546875" bestFit="1" customWidth="1"/>
    <col min="6" max="6" width="11.140625" bestFit="1" customWidth="1"/>
    <col min="7" max="7" width="10.42578125" bestFit="1" customWidth="1"/>
    <col min="8" max="8" width="7.85546875" bestFit="1" customWidth="1"/>
    <col min="9" max="9" width="12" bestFit="1" customWidth="1"/>
    <col min="10" max="10" width="129.140625" bestFit="1" customWidth="1"/>
    <col min="11" max="11" width="9.85546875" bestFit="1" customWidth="1"/>
    <col min="12" max="12" width="14.85546875" bestFit="1" customWidth="1"/>
    <col min="13" max="13" width="20.5703125" bestFit="1" customWidth="1"/>
    <col min="14" max="14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70</v>
      </c>
      <c r="K1" s="1" t="s">
        <v>100</v>
      </c>
      <c r="L1" s="1" t="s">
        <v>99</v>
      </c>
      <c r="M1" s="1" t="s">
        <v>101</v>
      </c>
      <c r="N1" s="1" t="s">
        <v>102</v>
      </c>
    </row>
    <row r="2" spans="1:15" x14ac:dyDescent="0.25">
      <c r="A2">
        <v>4</v>
      </c>
      <c r="E2" t="s">
        <v>83</v>
      </c>
      <c r="G2" t="s">
        <v>120</v>
      </c>
      <c r="I2" t="s">
        <v>106</v>
      </c>
      <c r="J2" s="4" t="s">
        <v>105</v>
      </c>
      <c r="K2">
        <v>10.29</v>
      </c>
      <c r="L2">
        <v>6.5</v>
      </c>
      <c r="M2">
        <f>K2*A2</f>
        <v>41.16</v>
      </c>
      <c r="N2">
        <f>L2*A2</f>
        <v>26</v>
      </c>
    </row>
    <row r="3" spans="1:15" x14ac:dyDescent="0.25">
      <c r="A3">
        <v>4</v>
      </c>
      <c r="E3" t="s">
        <v>85</v>
      </c>
      <c r="G3" t="s">
        <v>119</v>
      </c>
      <c r="I3" t="s">
        <v>110</v>
      </c>
      <c r="J3" s="4" t="s">
        <v>107</v>
      </c>
      <c r="K3">
        <v>6.15</v>
      </c>
      <c r="L3">
        <v>4.5</v>
      </c>
      <c r="M3">
        <f>K3*A3</f>
        <v>24.6</v>
      </c>
      <c r="N3">
        <f>L3*A3</f>
        <v>18</v>
      </c>
    </row>
    <row r="4" spans="1:15" x14ac:dyDescent="0.25">
      <c r="A4">
        <v>1</v>
      </c>
      <c r="E4" t="s">
        <v>84</v>
      </c>
      <c r="G4" t="s">
        <v>120</v>
      </c>
      <c r="I4" t="s">
        <v>109</v>
      </c>
      <c r="J4" s="4" t="s">
        <v>108</v>
      </c>
      <c r="K4">
        <v>8.19</v>
      </c>
      <c r="L4">
        <v>6.6</v>
      </c>
      <c r="M4">
        <f>K4*A4</f>
        <v>8.19</v>
      </c>
      <c r="N4">
        <f>L4*A4</f>
        <v>6.6</v>
      </c>
    </row>
    <row r="5" spans="1:15" x14ac:dyDescent="0.25">
      <c r="A5">
        <v>2</v>
      </c>
      <c r="E5" t="s">
        <v>103</v>
      </c>
      <c r="F5" t="s">
        <v>161</v>
      </c>
      <c r="G5" t="s">
        <v>160</v>
      </c>
      <c r="J5" s="4" t="s">
        <v>159</v>
      </c>
      <c r="K5">
        <f>3.92/6</f>
        <v>0.65333333333333332</v>
      </c>
      <c r="L5">
        <v>0.4</v>
      </c>
      <c r="M5">
        <f>K5*A5</f>
        <v>1.3066666666666666</v>
      </c>
      <c r="N5">
        <f>L5*A5</f>
        <v>0.8</v>
      </c>
      <c r="O5" s="5" t="s">
        <v>164</v>
      </c>
    </row>
    <row r="6" spans="1:15" x14ac:dyDescent="0.25">
      <c r="A6">
        <v>2</v>
      </c>
      <c r="E6" t="s">
        <v>104</v>
      </c>
      <c r="F6" t="s">
        <v>162</v>
      </c>
      <c r="G6" t="s">
        <v>160</v>
      </c>
      <c r="J6" s="4" t="s">
        <v>163</v>
      </c>
      <c r="K6">
        <f>3.92/6</f>
        <v>0.65333333333333332</v>
      </c>
      <c r="L6">
        <v>0.4</v>
      </c>
      <c r="M6">
        <f>K6*A6</f>
        <v>1.3066666666666666</v>
      </c>
      <c r="N6">
        <f>L6*A6</f>
        <v>0.8</v>
      </c>
      <c r="O6" s="5" t="s">
        <v>164</v>
      </c>
    </row>
    <row r="7" spans="1:15" x14ac:dyDescent="0.25">
      <c r="M7" s="1">
        <f>SUM(M2:M6)</f>
        <v>76.563333333333333</v>
      </c>
      <c r="N7" s="1">
        <f>SUM(N2:N6)</f>
        <v>52.199999999999996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6" sqref="D36"/>
    </sheetView>
  </sheetViews>
  <sheetFormatPr defaultRowHeight="15" x14ac:dyDescent="0.25"/>
  <cols>
    <col min="1" max="1" width="4.140625" bestFit="1" customWidth="1"/>
    <col min="2" max="2" width="6.140625" bestFit="1" customWidth="1"/>
    <col min="3" max="3" width="7" bestFit="1" customWidth="1"/>
    <col min="4" max="4" width="8.140625" bestFit="1" customWidth="1"/>
    <col min="5" max="5" width="5.42578125" bestFit="1" customWidth="1"/>
    <col min="6" max="6" width="11.140625" bestFit="1" customWidth="1"/>
    <col min="7" max="7" width="3.85546875" bestFit="1" customWidth="1"/>
    <col min="8" max="8" width="7.85546875" bestFit="1" customWidth="1"/>
    <col min="9" max="9" width="5.42578125" bestFit="1" customWidth="1"/>
    <col min="10" max="10" width="13.140625" bestFit="1" customWidth="1"/>
    <col min="11" max="11" width="9.85546875" bestFit="1" customWidth="1"/>
    <col min="12" max="12" width="14.85546875" bestFit="1" customWidth="1"/>
    <col min="13" max="13" width="20.5703125" bestFit="1" customWidth="1"/>
    <col min="14" max="14" width="1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70</v>
      </c>
      <c r="K1" s="1" t="s">
        <v>100</v>
      </c>
      <c r="L1" s="1" t="s">
        <v>99</v>
      </c>
      <c r="M1" s="1" t="s">
        <v>101</v>
      </c>
      <c r="N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Board</vt:lpstr>
      <vt:lpstr>Flight</vt:lpstr>
      <vt:lpstr>Hardware</vt:lpstr>
      <vt:lpstr>Board!quadcopter_cape_v3_2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 McDonald</dc:creator>
  <cp:lastModifiedBy>Michael P McDonald</cp:lastModifiedBy>
  <dcterms:created xsi:type="dcterms:W3CDTF">2014-05-05T00:35:24Z</dcterms:created>
  <dcterms:modified xsi:type="dcterms:W3CDTF">2014-05-05T03:24:23Z</dcterms:modified>
</cp:coreProperties>
</file>