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5d599fc69de2409/Documents/Koko Analytics/R/Case Study/"/>
    </mc:Choice>
  </mc:AlternateContent>
  <xr:revisionPtr revIDLastSave="92" documentId="13_ncr:1_{BEE29E86-8DF9-4E00-94E4-7F21264C70C1}" xr6:coauthVersionLast="47" xr6:coauthVersionMax="47" xr10:uidLastSave="{EFE34A0C-E74D-4728-B2BD-9162C6AA8FAC}"/>
  <bookViews>
    <workbookView xWindow="-108" yWindow="-108" windowWidth="23256" windowHeight="12456" xr2:uid="{634B0879-24C9-4B48-9067-E04F543CDD2E}"/>
  </bookViews>
  <sheets>
    <sheet name="Cow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1" l="1"/>
  <c r="BE45" i="1"/>
  <c r="AS45" i="1"/>
  <c r="AG45" i="1"/>
  <c r="U45" i="1"/>
  <c r="L38" i="1"/>
  <c r="M38" i="1"/>
  <c r="N38" i="1"/>
  <c r="O38" i="1"/>
  <c r="P38" i="1"/>
  <c r="Q38" i="1"/>
  <c r="R38" i="1"/>
  <c r="S38" i="1"/>
  <c r="T38" i="1"/>
  <c r="K38" i="1"/>
  <c r="J38" i="1"/>
  <c r="I38" i="1"/>
  <c r="BP36" i="1"/>
  <c r="BP41" i="1" s="1"/>
  <c r="BO36" i="1"/>
  <c r="BO41" i="1" s="1"/>
  <c r="U38" i="1"/>
  <c r="I37" i="1"/>
  <c r="U36" i="1"/>
  <c r="U41" i="1" s="1"/>
  <c r="I36" i="1"/>
  <c r="I41" i="1" s="1"/>
  <c r="BF38" i="1"/>
  <c r="BG38" i="1"/>
  <c r="BH38" i="1"/>
  <c r="BI38" i="1"/>
  <c r="BJ38" i="1"/>
  <c r="BK38" i="1"/>
  <c r="BL38" i="1"/>
  <c r="BM38" i="1"/>
  <c r="BN38" i="1"/>
  <c r="BO38" i="1"/>
  <c r="BP38" i="1"/>
  <c r="BE38" i="1"/>
  <c r="AT38" i="1"/>
  <c r="AU38" i="1"/>
  <c r="AV38" i="1"/>
  <c r="AW38" i="1"/>
  <c r="AX38" i="1"/>
  <c r="AY38" i="1"/>
  <c r="AZ38" i="1"/>
  <c r="BA38" i="1"/>
  <c r="BB38" i="1"/>
  <c r="BC38" i="1"/>
  <c r="BD38" i="1"/>
  <c r="AS38" i="1"/>
  <c r="AH38" i="1"/>
  <c r="AI38" i="1"/>
  <c r="AJ38" i="1"/>
  <c r="AK38" i="1"/>
  <c r="AL38" i="1"/>
  <c r="AM38" i="1"/>
  <c r="AN38" i="1"/>
  <c r="AO38" i="1"/>
  <c r="AP38" i="1"/>
  <c r="AQ38" i="1"/>
  <c r="AR38" i="1"/>
  <c r="AG38" i="1"/>
  <c r="V38" i="1"/>
  <c r="W38" i="1"/>
  <c r="X38" i="1"/>
  <c r="Y38" i="1"/>
  <c r="Z38" i="1"/>
  <c r="AA38" i="1"/>
  <c r="AB38" i="1"/>
  <c r="AC38" i="1"/>
  <c r="AD38" i="1"/>
  <c r="AE38" i="1"/>
  <c r="AF38" i="1"/>
  <c r="BF37" i="1"/>
  <c r="BG37" i="1"/>
  <c r="BH37" i="1"/>
  <c r="BI37" i="1"/>
  <c r="BJ37" i="1"/>
  <c r="BK37" i="1"/>
  <c r="BL37" i="1"/>
  <c r="BM37" i="1"/>
  <c r="BN37" i="1"/>
  <c r="BO37" i="1"/>
  <c r="BP37" i="1"/>
  <c r="BE37" i="1"/>
  <c r="AT37" i="1"/>
  <c r="AU37" i="1"/>
  <c r="AU42" i="1" s="1"/>
  <c r="AV37" i="1"/>
  <c r="AW37" i="1"/>
  <c r="AX37" i="1"/>
  <c r="AY37" i="1"/>
  <c r="AZ37" i="1"/>
  <c r="BA37" i="1"/>
  <c r="BB37" i="1"/>
  <c r="BC37" i="1"/>
  <c r="BD37" i="1"/>
  <c r="AS37" i="1"/>
  <c r="AH37" i="1"/>
  <c r="AI37" i="1"/>
  <c r="AJ37" i="1"/>
  <c r="AK37" i="1"/>
  <c r="AL37" i="1"/>
  <c r="AL42" i="1" s="1"/>
  <c r="AM37" i="1"/>
  <c r="AM42" i="1" s="1"/>
  <c r="AN37" i="1"/>
  <c r="AO37" i="1"/>
  <c r="AP37" i="1"/>
  <c r="AQ37" i="1"/>
  <c r="AR37" i="1"/>
  <c r="AG37" i="1"/>
  <c r="V37" i="1"/>
  <c r="W37" i="1"/>
  <c r="X37" i="1"/>
  <c r="Y37" i="1"/>
  <c r="Z37" i="1"/>
  <c r="AA37" i="1"/>
  <c r="AB37" i="1"/>
  <c r="AC37" i="1"/>
  <c r="AD37" i="1"/>
  <c r="AE37" i="1"/>
  <c r="AE42" i="1" s="1"/>
  <c r="AF37" i="1"/>
  <c r="U37" i="1"/>
  <c r="J37" i="1"/>
  <c r="K37" i="1"/>
  <c r="L37" i="1"/>
  <c r="M37" i="1"/>
  <c r="M42" i="1" s="1"/>
  <c r="N37" i="1"/>
  <c r="N42" i="1" s="1"/>
  <c r="O37" i="1"/>
  <c r="O42" i="1" s="1"/>
  <c r="P37" i="1"/>
  <c r="Q37" i="1"/>
  <c r="R37" i="1"/>
  <c r="S37" i="1"/>
  <c r="T37" i="1"/>
  <c r="BF36" i="1"/>
  <c r="BF41" i="1" s="1"/>
  <c r="BG36" i="1"/>
  <c r="BG41" i="1" s="1"/>
  <c r="BH36" i="1"/>
  <c r="BH41" i="1" s="1"/>
  <c r="BI36" i="1"/>
  <c r="BI41" i="1" s="1"/>
  <c r="BJ36" i="1"/>
  <c r="BJ41" i="1" s="1"/>
  <c r="BK36" i="1"/>
  <c r="BK41" i="1" s="1"/>
  <c r="BL36" i="1"/>
  <c r="BL41" i="1" s="1"/>
  <c r="BM36" i="1"/>
  <c r="BM41" i="1" s="1"/>
  <c r="BN36" i="1"/>
  <c r="BN41" i="1" s="1"/>
  <c r="BE36" i="1"/>
  <c r="BE41" i="1" s="1"/>
  <c r="AT36" i="1"/>
  <c r="AT41" i="1" s="1"/>
  <c r="AU36" i="1"/>
  <c r="AU41" i="1" s="1"/>
  <c r="AV36" i="1"/>
  <c r="AV41" i="1" s="1"/>
  <c r="AW36" i="1"/>
  <c r="AW41" i="1" s="1"/>
  <c r="AX36" i="1"/>
  <c r="AX41" i="1" s="1"/>
  <c r="AY36" i="1"/>
  <c r="AY41" i="1" s="1"/>
  <c r="AZ36" i="1"/>
  <c r="AZ41" i="1" s="1"/>
  <c r="BA36" i="1"/>
  <c r="BA41" i="1" s="1"/>
  <c r="BB36" i="1"/>
  <c r="BB41" i="1" s="1"/>
  <c r="BC36" i="1"/>
  <c r="BC41" i="1" s="1"/>
  <c r="BD36" i="1"/>
  <c r="BD41" i="1" s="1"/>
  <c r="AS36" i="1"/>
  <c r="AS41" i="1" s="1"/>
  <c r="AH36" i="1"/>
  <c r="AH41" i="1" s="1"/>
  <c r="AI36" i="1"/>
  <c r="AI41" i="1" s="1"/>
  <c r="AJ36" i="1"/>
  <c r="AJ41" i="1" s="1"/>
  <c r="AK36" i="1"/>
  <c r="AK41" i="1" s="1"/>
  <c r="AL36" i="1"/>
  <c r="AL41" i="1" s="1"/>
  <c r="AM36" i="1"/>
  <c r="AM41" i="1" s="1"/>
  <c r="AN36" i="1"/>
  <c r="AN41" i="1" s="1"/>
  <c r="AO36" i="1"/>
  <c r="AO41" i="1" s="1"/>
  <c r="AP36" i="1"/>
  <c r="AP41" i="1" s="1"/>
  <c r="AQ36" i="1"/>
  <c r="AQ41" i="1" s="1"/>
  <c r="AR36" i="1"/>
  <c r="AR41" i="1" s="1"/>
  <c r="AG36" i="1"/>
  <c r="AG41" i="1" s="1"/>
  <c r="V36" i="1"/>
  <c r="V41" i="1" s="1"/>
  <c r="W36" i="1"/>
  <c r="W41" i="1" s="1"/>
  <c r="X36" i="1"/>
  <c r="X41" i="1" s="1"/>
  <c r="Y36" i="1"/>
  <c r="Y41" i="1" s="1"/>
  <c r="Z36" i="1"/>
  <c r="Z41" i="1" s="1"/>
  <c r="AA36" i="1"/>
  <c r="AA41" i="1" s="1"/>
  <c r="AB36" i="1"/>
  <c r="AB41" i="1" s="1"/>
  <c r="AC36" i="1"/>
  <c r="AC41" i="1" s="1"/>
  <c r="AD36" i="1"/>
  <c r="AD41" i="1" s="1"/>
  <c r="AE36" i="1"/>
  <c r="AE41" i="1" s="1"/>
  <c r="AF36" i="1"/>
  <c r="AF41" i="1" s="1"/>
  <c r="T36" i="1"/>
  <c r="T41" i="1" s="1"/>
  <c r="K36" i="1"/>
  <c r="K41" i="1" s="1"/>
  <c r="L36" i="1"/>
  <c r="L41" i="1" s="1"/>
  <c r="M36" i="1"/>
  <c r="M41" i="1" s="1"/>
  <c r="N36" i="1"/>
  <c r="N41" i="1" s="1"/>
  <c r="O36" i="1"/>
  <c r="O41" i="1" s="1"/>
  <c r="P36" i="1"/>
  <c r="P41" i="1" s="1"/>
  <c r="Q36" i="1"/>
  <c r="Q41" i="1" s="1"/>
  <c r="R36" i="1"/>
  <c r="R41" i="1" s="1"/>
  <c r="S36" i="1"/>
  <c r="S41" i="1" s="1"/>
  <c r="J36" i="1"/>
  <c r="J41" i="1" s="1"/>
  <c r="AT42" i="1" l="1"/>
  <c r="AT44" i="1" s="1"/>
  <c r="AD42" i="1"/>
  <c r="BJ42" i="1"/>
  <c r="BJ44" i="1" s="1"/>
  <c r="BG42" i="1"/>
  <c r="AF42" i="1"/>
  <c r="AF44" i="1" s="1"/>
  <c r="AN42" i="1"/>
  <c r="AV42" i="1"/>
  <c r="AV44" i="1" s="1"/>
  <c r="V42" i="1"/>
  <c r="V44" i="1" s="1"/>
  <c r="BA42" i="1"/>
  <c r="BA44" i="1" s="1"/>
  <c r="BH42" i="1"/>
  <c r="BH44" i="1" s="1"/>
  <c r="AY42" i="1"/>
  <c r="AY44" i="1" s="1"/>
  <c r="AX42" i="1"/>
  <c r="AX44" i="1" s="1"/>
  <c r="AW42" i="1"/>
  <c r="AW44" i="1" s="1"/>
  <c r="BB42" i="1"/>
  <c r="BB44" i="1" s="1"/>
  <c r="BI42" i="1"/>
  <c r="BI44" i="1" s="1"/>
  <c r="AZ42" i="1"/>
  <c r="AZ44" i="1" s="1"/>
  <c r="AQ42" i="1"/>
  <c r="AQ44" i="1" s="1"/>
  <c r="BF42" i="1"/>
  <c r="BF44" i="1" s="1"/>
  <c r="AG42" i="1"/>
  <c r="AG44" i="1" s="1"/>
  <c r="AR42" i="1"/>
  <c r="AP42" i="1"/>
  <c r="AO42" i="1"/>
  <c r="BD42" i="1"/>
  <c r="BD44" i="1" s="1"/>
  <c r="AP44" i="1"/>
  <c r="AO44" i="1"/>
  <c r="AC42" i="1"/>
  <c r="AC44" i="1" s="1"/>
  <c r="AK42" i="1"/>
  <c r="AK44" i="1" s="1"/>
  <c r="BE42" i="1"/>
  <c r="BE44" i="1" s="1"/>
  <c r="BL42" i="1"/>
  <c r="BL44" i="1" s="1"/>
  <c r="J42" i="1"/>
  <c r="J44" i="1" s="1"/>
  <c r="AN44" i="1"/>
  <c r="AM44" i="1"/>
  <c r="BP42" i="1"/>
  <c r="BP44" i="1" s="1"/>
  <c r="BG44" i="1"/>
  <c r="BO42" i="1"/>
  <c r="BO44" i="1" s="1"/>
  <c r="BM42" i="1"/>
  <c r="BM44" i="1" s="1"/>
  <c r="AR44" i="1"/>
  <c r="W42" i="1"/>
  <c r="W44" i="1" s="1"/>
  <c r="BC42" i="1"/>
  <c r="BC44" i="1" s="1"/>
  <c r="BK42" i="1"/>
  <c r="BK44" i="1" s="1"/>
  <c r="O44" i="1"/>
  <c r="M44" i="1"/>
  <c r="N44" i="1"/>
  <c r="Q42" i="1"/>
  <c r="Q44" i="1" s="1"/>
  <c r="P42" i="1"/>
  <c r="P44" i="1" s="1"/>
  <c r="I42" i="1"/>
  <c r="I44" i="1" s="1"/>
  <c r="BN42" i="1"/>
  <c r="BN44" i="1" s="1"/>
  <c r="AE44" i="1"/>
  <c r="AU44" i="1"/>
  <c r="AD44" i="1"/>
  <c r="L42" i="1"/>
  <c r="L44" i="1" s="1"/>
  <c r="AL44" i="1"/>
  <c r="U44" i="1"/>
  <c r="T42" i="1"/>
  <c r="T44" i="1" s="1"/>
  <c r="S42" i="1"/>
  <c r="S44" i="1" s="1"/>
  <c r="X42" i="1"/>
  <c r="X44" i="1" s="1"/>
  <c r="AI42" i="1"/>
  <c r="AI44" i="1" s="1"/>
  <c r="AH42" i="1"/>
  <c r="AH44" i="1" s="1"/>
  <c r="AJ42" i="1"/>
  <c r="AJ44" i="1" s="1"/>
  <c r="AS42" i="1"/>
  <c r="AS44" i="1" s="1"/>
  <c r="R42" i="1"/>
  <c r="R44" i="1" s="1"/>
  <c r="K42" i="1"/>
  <c r="K44" i="1" s="1"/>
  <c r="Z42" i="1"/>
  <c r="Z44" i="1" s="1"/>
  <c r="AB42" i="1"/>
  <c r="AB44" i="1" s="1"/>
  <c r="U42" i="1"/>
  <c r="AA42" i="1"/>
  <c r="AA44" i="1" s="1"/>
  <c r="Y42" i="1"/>
  <c r="Y44" i="1" s="1"/>
  <c r="E41" i="1"/>
  <c r="J33" i="1"/>
  <c r="J34" i="1"/>
  <c r="K33" i="1" s="1"/>
  <c r="H45" i="1" l="1"/>
  <c r="E48" i="1" s="1"/>
  <c r="E44" i="1"/>
  <c r="E42" i="1"/>
  <c r="K34" i="1"/>
  <c r="L34" i="1" s="1"/>
  <c r="M34" i="1" s="1"/>
  <c r="L33" i="1" l="1"/>
  <c r="M33" i="1" s="1"/>
  <c r="N33" i="1" s="1"/>
  <c r="N34" i="1"/>
  <c r="O33" i="1" l="1"/>
  <c r="O34" i="1"/>
  <c r="P33" i="1" l="1"/>
  <c r="P34" i="1"/>
  <c r="Q33" i="1" l="1"/>
  <c r="Q34" i="1"/>
  <c r="R34" i="1" l="1"/>
  <c r="R33" i="1"/>
  <c r="S33" i="1" l="1"/>
  <c r="S34" i="1"/>
  <c r="T34" i="1" l="1"/>
  <c r="T33" i="1"/>
  <c r="U34" i="1" l="1"/>
  <c r="U33" i="1"/>
  <c r="V33" i="1" l="1"/>
  <c r="V34" i="1"/>
  <c r="W33" i="1" l="1"/>
  <c r="W34" i="1"/>
  <c r="X33" i="1" l="1"/>
  <c r="X34" i="1"/>
  <c r="Y33" i="1" l="1"/>
  <c r="Y34" i="1"/>
  <c r="Z34" i="1" l="1"/>
  <c r="Z33" i="1"/>
  <c r="AA33" i="1" l="1"/>
  <c r="AA34" i="1"/>
  <c r="AB34" i="1" l="1"/>
  <c r="AC34" i="1" s="1"/>
  <c r="AD34" i="1" s="1"/>
  <c r="AE34" i="1" s="1"/>
  <c r="AF34" i="1" s="1"/>
  <c r="AG34" i="1" s="1"/>
  <c r="AH34" i="1" s="1"/>
  <c r="AI34" i="1" s="1"/>
  <c r="AJ34" i="1" s="1"/>
  <c r="AK34" i="1" s="1"/>
  <c r="AL34" i="1" s="1"/>
  <c r="AM34" i="1" s="1"/>
  <c r="AN34" i="1" s="1"/>
  <c r="AO34" i="1" s="1"/>
  <c r="AP34" i="1" s="1"/>
  <c r="AQ34" i="1" s="1"/>
  <c r="AR34" i="1" s="1"/>
  <c r="AS34" i="1" s="1"/>
  <c r="AT34" i="1" s="1"/>
  <c r="AB33" i="1"/>
  <c r="AC33" i="1" l="1"/>
  <c r="AD33" i="1" s="1"/>
  <c r="AE33" i="1" s="1"/>
  <c r="AF33" i="1" s="1"/>
  <c r="AG33" i="1" s="1"/>
  <c r="AH33" i="1" s="1"/>
  <c r="AI33" i="1" s="1"/>
  <c r="AJ33" i="1" s="1"/>
  <c r="AK33" i="1" s="1"/>
  <c r="AL33" i="1" s="1"/>
  <c r="AM33" i="1" s="1"/>
  <c r="AN33" i="1" s="1"/>
  <c r="AO33" i="1" s="1"/>
  <c r="AP33" i="1" s="1"/>
  <c r="AQ33" i="1" s="1"/>
  <c r="AR33" i="1" s="1"/>
  <c r="AS33" i="1" s="1"/>
  <c r="AT33" i="1" s="1"/>
  <c r="AU33" i="1" s="1"/>
  <c r="AU34" i="1"/>
  <c r="AV34" i="1" l="1"/>
  <c r="AV33" i="1"/>
  <c r="AW34" i="1" l="1"/>
  <c r="AW33" i="1"/>
  <c r="AX33" i="1" l="1"/>
  <c r="AX34" i="1"/>
  <c r="AY33" i="1" l="1"/>
  <c r="AY34" i="1"/>
  <c r="AZ33" i="1" l="1"/>
  <c r="AZ34" i="1"/>
  <c r="BA33" i="1" l="1"/>
  <c r="BA34" i="1"/>
  <c r="BB34" i="1" l="1"/>
  <c r="BB33" i="1"/>
  <c r="BC34" i="1" l="1"/>
  <c r="BC33" i="1"/>
  <c r="BD34" i="1" l="1"/>
  <c r="BD33" i="1"/>
  <c r="BE34" i="1" l="1"/>
  <c r="BE33" i="1"/>
  <c r="BF33" i="1" l="1"/>
  <c r="BF34" i="1"/>
  <c r="BG34" i="1" l="1"/>
  <c r="BG33" i="1"/>
  <c r="BH34" i="1" l="1"/>
  <c r="BH33" i="1"/>
  <c r="BI33" i="1" l="1"/>
  <c r="BI34" i="1"/>
  <c r="BJ34" i="1" l="1"/>
  <c r="BJ33" i="1"/>
  <c r="BK34" i="1" l="1"/>
  <c r="BK33" i="1"/>
  <c r="BL34" i="1" l="1"/>
  <c r="BL33" i="1"/>
  <c r="BM34" i="1" l="1"/>
  <c r="BM33" i="1"/>
  <c r="BN33" i="1" l="1"/>
  <c r="BN34" i="1"/>
  <c r="BO34" i="1" l="1"/>
  <c r="BO33" i="1"/>
  <c r="BP34" i="1" l="1"/>
  <c r="BP33" i="1"/>
</calcChain>
</file>

<file path=xl/sharedStrings.xml><?xml version="1.0" encoding="utf-8"?>
<sst xmlns="http://schemas.openxmlformats.org/spreadsheetml/2006/main" count="38" uniqueCount="32">
  <si>
    <t>Revenue</t>
  </si>
  <si>
    <t>Price</t>
  </si>
  <si>
    <t>Operational Costs</t>
  </si>
  <si>
    <t>Food</t>
  </si>
  <si>
    <t>Cost per animal per month</t>
  </si>
  <si>
    <t>Year</t>
  </si>
  <si>
    <t>Yield</t>
  </si>
  <si>
    <t>Litres/day</t>
  </si>
  <si>
    <t>Per litre milk</t>
  </si>
  <si>
    <t>Per cow at the butcher</t>
  </si>
  <si>
    <t>How many cows do you want to model?</t>
  </si>
  <si>
    <t>Cash Flow</t>
  </si>
  <si>
    <t>Income</t>
  </si>
  <si>
    <t>Expenditure</t>
  </si>
  <si>
    <t>Net Income</t>
  </si>
  <si>
    <t>Month</t>
  </si>
  <si>
    <t>Other costs</t>
  </si>
  <si>
    <t>Intermediate calculation</t>
  </si>
  <si>
    <t>You only have to make changes to this section</t>
  </si>
  <si>
    <t>Internal Rate of Return</t>
  </si>
  <si>
    <t>Cost per cow per year</t>
  </si>
  <si>
    <t>FAD</t>
  </si>
  <si>
    <t>FAD/month</t>
  </si>
  <si>
    <t>FAD/year</t>
  </si>
  <si>
    <t>do not change cell E40</t>
  </si>
  <si>
    <t>Cost of a calf</t>
  </si>
  <si>
    <t>do not change cell E41</t>
  </si>
  <si>
    <t>do not change cell E43</t>
  </si>
  <si>
    <t>monthly milk income</t>
  </si>
  <si>
    <t>monthly cows expenditure</t>
  </si>
  <si>
    <t>other costs including cost of purchase</t>
  </si>
  <si>
    <t>initial 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</si>
</sst>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orbel"/>
      <family val="2"/>
    </font>
    <font>
      <b/>
      <sz val="10"/>
      <color theme="1"/>
      <name val="Corbel"/>
      <family val="2"/>
    </font>
    <font>
      <sz val="10"/>
      <color theme="9" tint="-0.499984740745262"/>
      <name val="Corbel"/>
      <family val="2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9">
    <xf numFmtId="0" fontId="0" fillId="0" borderId="0" xfId="0"/>
    <xf numFmtId="0" fontId="0" fillId="2" borderId="0" xfId="0" applyFill="1"/>
    <xf numFmtId="0" fontId="4" fillId="2" borderId="0" xfId="0" applyFont="1" applyFill="1"/>
    <xf numFmtId="0" fontId="5" fillId="2" borderId="0" xfId="0" applyFont="1" applyFill="1" applyAlignment="1">
      <alignment horizontal="left"/>
    </xf>
    <xf numFmtId="0" fontId="5" fillId="2" borderId="0" xfId="0" applyFont="1" applyFill="1"/>
    <xf numFmtId="14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left"/>
    </xf>
    <xf numFmtId="0" fontId="3" fillId="2" borderId="0" xfId="0" applyFont="1" applyFill="1"/>
    <xf numFmtId="165" fontId="7" fillId="3" borderId="1" xfId="1" applyNumberFormat="1" applyFont="1" applyFill="1" applyBorder="1" applyAlignment="1">
      <alignment horizontal="right"/>
    </xf>
    <xf numFmtId="0" fontId="3" fillId="4" borderId="0" xfId="0" applyFont="1" applyFill="1"/>
    <xf numFmtId="0" fontId="0" fillId="4" borderId="0" xfId="0" applyFill="1"/>
    <xf numFmtId="0" fontId="4" fillId="4" borderId="0" xfId="0" applyFont="1" applyFill="1"/>
    <xf numFmtId="0" fontId="6" fillId="4" borderId="0" xfId="0" applyFont="1" applyFill="1" applyAlignment="1">
      <alignment horizontal="left"/>
    </xf>
    <xf numFmtId="0" fontId="6" fillId="2" borderId="0" xfId="0" applyFont="1" applyFill="1"/>
    <xf numFmtId="0" fontId="6" fillId="4" borderId="0" xfId="0" applyFont="1" applyFill="1"/>
    <xf numFmtId="0" fontId="5" fillId="4" borderId="0" xfId="0" applyFont="1" applyFill="1" applyAlignment="1">
      <alignment horizontal="left"/>
    </xf>
    <xf numFmtId="0" fontId="5" fillId="4" borderId="0" xfId="0" applyFont="1" applyFill="1" applyAlignment="1">
      <alignment horizontal="center"/>
    </xf>
    <xf numFmtId="165" fontId="7" fillId="4" borderId="0" xfId="1" applyNumberFormat="1" applyFont="1" applyFill="1" applyBorder="1"/>
    <xf numFmtId="165" fontId="7" fillId="2" borderId="0" xfId="1" applyNumberFormat="1" applyFont="1" applyFill="1" applyBorder="1"/>
    <xf numFmtId="1" fontId="5" fillId="2" borderId="0" xfId="0" applyNumberFormat="1" applyFont="1" applyFill="1" applyAlignment="1">
      <alignment horizontal="center"/>
    </xf>
    <xf numFmtId="165" fontId="7" fillId="3" borderId="1" xfId="1" applyNumberFormat="1" applyFont="1" applyFill="1" applyBorder="1"/>
    <xf numFmtId="0" fontId="8" fillId="2" borderId="0" xfId="0" applyFont="1" applyFill="1"/>
    <xf numFmtId="165" fontId="7" fillId="2" borderId="1" xfId="1" applyNumberFormat="1" applyFont="1" applyFill="1" applyBorder="1" applyAlignment="1">
      <alignment horizontal="right"/>
    </xf>
    <xf numFmtId="0" fontId="9" fillId="2" borderId="0" xfId="0" applyFont="1" applyFill="1"/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4" fontId="5" fillId="2" borderId="0" xfId="1" applyFont="1" applyFill="1" applyAlignment="1">
      <alignment horizontal="left"/>
    </xf>
    <xf numFmtId="0" fontId="3" fillId="5" borderId="0" xfId="0" applyFont="1" applyFill="1"/>
    <xf numFmtId="0" fontId="0" fillId="5" borderId="0" xfId="0" applyFill="1"/>
    <xf numFmtId="0" fontId="4" fillId="5" borderId="0" xfId="0" applyFont="1" applyFill="1"/>
    <xf numFmtId="0" fontId="5" fillId="5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0" fontId="6" fillId="2" borderId="0" xfId="0" applyFont="1" applyFill="1" applyAlignment="1">
      <alignment horizontal="right"/>
    </xf>
    <xf numFmtId="0" fontId="6" fillId="4" borderId="0" xfId="0" applyFont="1" applyFill="1" applyAlignment="1">
      <alignment horizontal="right"/>
    </xf>
    <xf numFmtId="165" fontId="0" fillId="2" borderId="0" xfId="1" applyNumberFormat="1" applyFont="1" applyFill="1"/>
    <xf numFmtId="165" fontId="7" fillId="2" borderId="0" xfId="1" applyNumberFormat="1" applyFont="1" applyFill="1" applyBorder="1" applyAlignment="1">
      <alignment horizontal="right"/>
    </xf>
    <xf numFmtId="164" fontId="7" fillId="2" borderId="1" xfId="1" applyFont="1" applyFill="1" applyBorder="1" applyAlignment="1">
      <alignment horizontal="right"/>
    </xf>
    <xf numFmtId="0" fontId="1" fillId="2" borderId="0" xfId="0" applyFont="1" applyFill="1"/>
    <xf numFmtId="0" fontId="10" fillId="2" borderId="0" xfId="0" applyFont="1" applyFill="1"/>
    <xf numFmtId="10" fontId="7" fillId="2" borderId="1" xfId="2" applyNumberFormat="1" applyFont="1" applyFill="1" applyBorder="1" applyAlignment="1">
      <alignment horizontal="right"/>
    </xf>
    <xf numFmtId="9" fontId="7" fillId="2" borderId="0" xfId="2" applyFont="1" applyFill="1" applyBorder="1" applyAlignment="1">
      <alignment horizontal="right"/>
    </xf>
    <xf numFmtId="164" fontId="7" fillId="2" borderId="0" xfId="1" applyFont="1" applyFill="1" applyBorder="1" applyAlignment="1">
      <alignment horizontal="right"/>
    </xf>
    <xf numFmtId="164" fontId="5" fillId="2" borderId="0" xfId="1" applyFont="1" applyFill="1"/>
    <xf numFmtId="164" fontId="0" fillId="2" borderId="0" xfId="1" applyFont="1" applyFill="1"/>
    <xf numFmtId="164" fontId="0" fillId="4" borderId="0" xfId="1" applyFont="1" applyFill="1"/>
    <xf numFmtId="164" fontId="0" fillId="5" borderId="0" xfId="1" applyFont="1" applyFill="1"/>
    <xf numFmtId="164" fontId="3" fillId="2" borderId="0" xfId="1" applyFont="1" applyFill="1"/>
    <xf numFmtId="14" fontId="5" fillId="2" borderId="0" xfId="0" applyNumberFormat="1" applyFont="1" applyFill="1" applyAlignment="1">
      <alignment vertical="top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5</xdr:col>
      <xdr:colOff>711835</xdr:colOff>
      <xdr:row>7</xdr:row>
      <xdr:rowOff>7405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2BCB48-7B6C-4F5F-9EE6-E2E5AE7F8C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" y="0"/>
          <a:ext cx="4632960" cy="129074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DB23A-DC6D-43A3-8578-D4F862606A40}">
  <dimension ref="A1:IS513"/>
  <sheetViews>
    <sheetView tabSelected="1" zoomScaleNormal="100" workbookViewId="0">
      <pane ySplit="7" topLeftCell="A33" activePane="bottomLeft" state="frozen"/>
      <selection pane="bottomLeft" activeCell="H44" sqref="H44"/>
    </sheetView>
  </sheetViews>
  <sheetFormatPr defaultColWidth="0" defaultRowHeight="14.55" customHeight="1" zeroHeight="1" x14ac:dyDescent="0.3"/>
  <cols>
    <col min="1" max="1" width="3.109375" style="1" customWidth="1"/>
    <col min="2" max="2" width="4.21875" style="1" customWidth="1"/>
    <col min="3" max="3" width="14.77734375" style="1" customWidth="1"/>
    <col min="4" max="4" width="21.109375" style="1" customWidth="1"/>
    <col min="5" max="5" width="21.21875" style="1" customWidth="1"/>
    <col min="6" max="6" width="21.109375" style="2" customWidth="1"/>
    <col min="7" max="7" width="26.77734375" style="3" customWidth="1"/>
    <col min="8" max="8" width="14.33203125" style="44" customWidth="1"/>
    <col min="9" max="15" width="10.77734375" style="1" customWidth="1"/>
    <col min="16" max="16" width="10.5546875" style="1" customWidth="1"/>
    <col min="17" max="20" width="10.77734375" style="1" customWidth="1"/>
    <col min="21" max="21" width="13.44140625" style="1" bestFit="1" customWidth="1"/>
    <col min="22" max="24" width="8.77734375" style="1" customWidth="1"/>
    <col min="25" max="25" width="13.44140625" style="1" customWidth="1"/>
    <col min="26" max="29" width="8.77734375" style="1" customWidth="1"/>
    <col min="30" max="30" width="13.44140625" style="1" customWidth="1"/>
    <col min="31" max="44" width="8.77734375" style="1" customWidth="1"/>
    <col min="45" max="45" width="12.21875" style="1" customWidth="1"/>
    <col min="46" max="56" width="8.77734375" style="1" customWidth="1"/>
    <col min="57" max="57" width="11" style="1" customWidth="1"/>
    <col min="58" max="67" width="8.77734375" style="1" customWidth="1"/>
    <col min="68" max="68" width="11.109375" style="1" customWidth="1"/>
    <col min="69" max="69" width="8.77734375" style="1" customWidth="1"/>
    <col min="70" max="16384" width="8.77734375" style="1" hidden="1"/>
  </cols>
  <sheetData>
    <row r="1" spans="2:253" ht="14.55" customHeight="1" x14ac:dyDescent="0.3">
      <c r="H1" s="43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</row>
    <row r="2" spans="2:253" ht="14.55" customHeight="1" x14ac:dyDescent="0.3">
      <c r="H2" s="43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</row>
    <row r="3" spans="2:253" ht="14.4" x14ac:dyDescent="0.3">
      <c r="H3" s="43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</row>
    <row r="4" spans="2:253" ht="14.4" x14ac:dyDescent="0.3">
      <c r="H4" s="43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</row>
    <row r="5" spans="2:253" ht="14.4" x14ac:dyDescent="0.3">
      <c r="H5" s="43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</row>
    <row r="6" spans="2:253" ht="14.4" x14ac:dyDescent="0.3"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</row>
    <row r="7" spans="2:253" ht="14.4" x14ac:dyDescent="0.3">
      <c r="G7" s="7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</row>
    <row r="8" spans="2:253" ht="14.4" x14ac:dyDescent="0.3">
      <c r="G8" s="7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</row>
    <row r="9" spans="2:253" ht="15.6" customHeight="1" x14ac:dyDescent="0.3">
      <c r="B9" s="8"/>
      <c r="C9" s="1" t="s">
        <v>10</v>
      </c>
      <c r="G9" s="6"/>
      <c r="I9" s="9">
        <v>2</v>
      </c>
    </row>
    <row r="10" spans="2:253" ht="14.4" x14ac:dyDescent="0.3">
      <c r="B10" s="8"/>
    </row>
    <row r="11" spans="2:253" s="11" customFormat="1" ht="14.4" x14ac:dyDescent="0.3">
      <c r="B11" s="10" t="s">
        <v>0</v>
      </c>
      <c r="C11" s="10"/>
      <c r="F11" s="12"/>
      <c r="G11" s="13"/>
      <c r="H11" s="45"/>
    </row>
    <row r="12" spans="2:253" ht="14.4" x14ac:dyDescent="0.3">
      <c r="B12" s="8"/>
      <c r="C12" s="8"/>
    </row>
    <row r="13" spans="2:253" ht="14.4" x14ac:dyDescent="0.3">
      <c r="B13" s="8" t="s">
        <v>6</v>
      </c>
      <c r="C13" s="8"/>
      <c r="G13" s="32" t="s">
        <v>5</v>
      </c>
      <c r="I13" s="20">
        <v>1</v>
      </c>
      <c r="J13" s="20">
        <v>2</v>
      </c>
      <c r="K13" s="20">
        <v>3</v>
      </c>
      <c r="L13" s="20">
        <v>4</v>
      </c>
      <c r="M13" s="20">
        <v>5</v>
      </c>
    </row>
    <row r="14" spans="2:253" ht="14.4" x14ac:dyDescent="0.3">
      <c r="B14" s="8"/>
      <c r="C14" s="8"/>
      <c r="G14" s="32" t="s">
        <v>7</v>
      </c>
      <c r="I14" s="21">
        <v>1</v>
      </c>
      <c r="J14" s="21">
        <v>2</v>
      </c>
      <c r="K14" s="21">
        <v>3</v>
      </c>
      <c r="L14" s="21">
        <v>4</v>
      </c>
      <c r="M14" s="21">
        <v>3</v>
      </c>
    </row>
    <row r="15" spans="2:253" ht="14.4" x14ac:dyDescent="0.3">
      <c r="B15" s="14"/>
      <c r="C15" s="4"/>
      <c r="F15" s="6"/>
      <c r="G15" s="33"/>
      <c r="N15" s="3"/>
      <c r="O15" s="3"/>
      <c r="P15" s="3"/>
      <c r="Q15" s="3"/>
      <c r="R15" s="3"/>
      <c r="S15" s="3"/>
      <c r="T15" s="3"/>
    </row>
    <row r="16" spans="2:253" ht="14.4" x14ac:dyDescent="0.3">
      <c r="B16" s="14" t="s">
        <v>1</v>
      </c>
      <c r="C16" s="4"/>
      <c r="F16" s="6"/>
      <c r="G16" s="33"/>
      <c r="N16" s="3"/>
      <c r="O16" s="3"/>
      <c r="P16" s="27"/>
      <c r="Q16" s="3"/>
      <c r="R16" s="3"/>
      <c r="S16" s="3"/>
      <c r="T16" s="3"/>
    </row>
    <row r="17" spans="2:31" ht="14.4" x14ac:dyDescent="0.3">
      <c r="B17" s="4"/>
      <c r="C17" s="3" t="s">
        <v>8</v>
      </c>
      <c r="E17" s="9">
        <v>5000</v>
      </c>
      <c r="F17" s="6" t="s">
        <v>21</v>
      </c>
      <c r="G17" s="32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2:31" ht="14.4" x14ac:dyDescent="0.3">
      <c r="B18" s="4"/>
      <c r="C18" s="3" t="s">
        <v>9</v>
      </c>
      <c r="E18" s="9">
        <v>1000000</v>
      </c>
      <c r="F18" s="6" t="s">
        <v>21</v>
      </c>
      <c r="G18" s="32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2:31" ht="14.4" x14ac:dyDescent="0.3">
      <c r="B19" s="4"/>
      <c r="C19" s="3"/>
      <c r="F19" s="6"/>
      <c r="G19" s="32"/>
      <c r="I19" s="4"/>
      <c r="J19" s="4"/>
      <c r="K19" s="4"/>
      <c r="L19" s="4"/>
      <c r="M19" s="4"/>
    </row>
    <row r="20" spans="2:31" s="11" customFormat="1" ht="14.4" x14ac:dyDescent="0.3">
      <c r="B20" s="15" t="s">
        <v>2</v>
      </c>
      <c r="C20" s="16"/>
      <c r="F20" s="17"/>
      <c r="G20" s="34"/>
      <c r="H20" s="45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</row>
    <row r="21" spans="2:31" ht="14.4" x14ac:dyDescent="0.3">
      <c r="B21" s="4"/>
      <c r="C21" s="3"/>
      <c r="F21" s="6"/>
      <c r="G21" s="32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</row>
    <row r="22" spans="2:31" ht="14.4" x14ac:dyDescent="0.3">
      <c r="B22" s="14" t="s">
        <v>25</v>
      </c>
      <c r="C22" s="3"/>
      <c r="F22" s="6"/>
      <c r="G22" s="32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</row>
    <row r="23" spans="2:31" ht="14.4" x14ac:dyDescent="0.3">
      <c r="B23" s="4"/>
      <c r="C23" s="3"/>
      <c r="E23" s="9">
        <v>400000</v>
      </c>
      <c r="F23" s="6" t="s">
        <v>21</v>
      </c>
      <c r="G23" s="32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</row>
    <row r="24" spans="2:31" ht="14.4" x14ac:dyDescent="0.3">
      <c r="B24" s="4"/>
      <c r="C24" s="3"/>
      <c r="F24" s="6"/>
      <c r="G24" s="32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</row>
    <row r="25" spans="2:31" ht="14.4" x14ac:dyDescent="0.3">
      <c r="B25" s="14" t="s">
        <v>3</v>
      </c>
      <c r="C25" s="3"/>
      <c r="F25" s="6"/>
      <c r="G25" s="32" t="s">
        <v>5</v>
      </c>
      <c r="H25" s="43"/>
      <c r="I25" s="20">
        <v>1</v>
      </c>
      <c r="J25" s="20">
        <v>2</v>
      </c>
      <c r="K25" s="20">
        <v>3</v>
      </c>
      <c r="L25" s="20">
        <v>4</v>
      </c>
      <c r="M25" s="20">
        <v>5</v>
      </c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</row>
    <row r="26" spans="2:31" ht="14.4" x14ac:dyDescent="0.3">
      <c r="B26" s="4"/>
      <c r="C26" s="3" t="s">
        <v>4</v>
      </c>
      <c r="F26" s="6"/>
      <c r="G26" s="32" t="s">
        <v>22</v>
      </c>
      <c r="I26" s="21">
        <v>60000</v>
      </c>
      <c r="J26" s="21">
        <v>80000</v>
      </c>
      <c r="K26" s="21">
        <v>100000</v>
      </c>
      <c r="L26" s="21">
        <v>120000</v>
      </c>
      <c r="M26" s="21">
        <v>10000</v>
      </c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</row>
    <row r="27" spans="2:31" ht="14.4" x14ac:dyDescent="0.3">
      <c r="B27" s="4"/>
      <c r="C27" s="3"/>
      <c r="F27" s="6"/>
      <c r="G27" s="32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</row>
    <row r="28" spans="2:31" ht="14.4" x14ac:dyDescent="0.3">
      <c r="B28" s="14" t="s">
        <v>16</v>
      </c>
      <c r="C28" s="3"/>
      <c r="F28" s="6"/>
      <c r="G28" s="32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</row>
    <row r="29" spans="2:31" ht="14.55" customHeight="1" x14ac:dyDescent="0.3"/>
    <row r="30" spans="2:31" ht="14.4" x14ac:dyDescent="0.3">
      <c r="B30" s="4"/>
      <c r="C30" s="3" t="s">
        <v>20</v>
      </c>
      <c r="F30" s="6"/>
      <c r="G30" s="32" t="s">
        <v>23</v>
      </c>
      <c r="I30" s="21">
        <v>70000</v>
      </c>
      <c r="J30" s="21">
        <v>200000</v>
      </c>
      <c r="K30" s="21">
        <v>50000</v>
      </c>
      <c r="L30" s="21">
        <v>10000</v>
      </c>
      <c r="M30" s="21">
        <v>10000</v>
      </c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</row>
    <row r="31" spans="2:31" s="29" customFormat="1" ht="14.4" x14ac:dyDescent="0.3">
      <c r="B31" s="28" t="s">
        <v>11</v>
      </c>
      <c r="C31" s="28"/>
      <c r="E31" s="28" t="s">
        <v>18</v>
      </c>
      <c r="F31" s="30"/>
      <c r="G31" s="31"/>
      <c r="H31" s="46"/>
    </row>
    <row r="32" spans="2:31" ht="14.4" x14ac:dyDescent="0.3">
      <c r="B32" s="8"/>
      <c r="C32" s="8"/>
    </row>
    <row r="33" spans="2:75" s="8" customFormat="1" ht="14.4" x14ac:dyDescent="0.3">
      <c r="F33" s="24"/>
      <c r="G33" s="3" t="s">
        <v>5</v>
      </c>
      <c r="H33" s="47"/>
      <c r="I33" s="25">
        <v>1</v>
      </c>
      <c r="J33" s="25">
        <f>IF(I34=12, I33+1, I33)</f>
        <v>1</v>
      </c>
      <c r="K33" s="25">
        <f t="shared" ref="K33:AC33" si="0">IF(J34=12, J33+1, J33)</f>
        <v>1</v>
      </c>
      <c r="L33" s="25">
        <f t="shared" si="0"/>
        <v>1</v>
      </c>
      <c r="M33" s="25">
        <f t="shared" si="0"/>
        <v>1</v>
      </c>
      <c r="N33" s="25">
        <f t="shared" si="0"/>
        <v>1</v>
      </c>
      <c r="O33" s="25">
        <f t="shared" si="0"/>
        <v>1</v>
      </c>
      <c r="P33" s="25">
        <f t="shared" si="0"/>
        <v>1</v>
      </c>
      <c r="Q33" s="25">
        <f t="shared" si="0"/>
        <v>1</v>
      </c>
      <c r="R33" s="25">
        <f t="shared" si="0"/>
        <v>1</v>
      </c>
      <c r="S33" s="25">
        <f t="shared" si="0"/>
        <v>1</v>
      </c>
      <c r="T33" s="25">
        <f t="shared" si="0"/>
        <v>1</v>
      </c>
      <c r="U33" s="25">
        <f t="shared" si="0"/>
        <v>2</v>
      </c>
      <c r="V33" s="25">
        <f t="shared" si="0"/>
        <v>2</v>
      </c>
      <c r="W33" s="25">
        <f t="shared" si="0"/>
        <v>2</v>
      </c>
      <c r="X33" s="25">
        <f t="shared" si="0"/>
        <v>2</v>
      </c>
      <c r="Y33" s="25">
        <f t="shared" si="0"/>
        <v>2</v>
      </c>
      <c r="Z33" s="25">
        <f t="shared" si="0"/>
        <v>2</v>
      </c>
      <c r="AA33" s="25">
        <f t="shared" si="0"/>
        <v>2</v>
      </c>
      <c r="AB33" s="25">
        <f t="shared" si="0"/>
        <v>2</v>
      </c>
      <c r="AC33" s="25">
        <f t="shared" si="0"/>
        <v>2</v>
      </c>
      <c r="AD33" s="25">
        <f t="shared" ref="AD33:BP33" si="1">IF(AC34=12, AC33+1, AC33)</f>
        <v>2</v>
      </c>
      <c r="AE33" s="25">
        <f t="shared" si="1"/>
        <v>2</v>
      </c>
      <c r="AF33" s="25">
        <f t="shared" si="1"/>
        <v>2</v>
      </c>
      <c r="AG33" s="25">
        <f t="shared" si="1"/>
        <v>3</v>
      </c>
      <c r="AH33" s="25">
        <f t="shared" si="1"/>
        <v>3</v>
      </c>
      <c r="AI33" s="25">
        <f t="shared" si="1"/>
        <v>3</v>
      </c>
      <c r="AJ33" s="25">
        <f t="shared" si="1"/>
        <v>3</v>
      </c>
      <c r="AK33" s="25">
        <f t="shared" si="1"/>
        <v>3</v>
      </c>
      <c r="AL33" s="25">
        <f t="shared" si="1"/>
        <v>3</v>
      </c>
      <c r="AM33" s="25">
        <f t="shared" si="1"/>
        <v>3</v>
      </c>
      <c r="AN33" s="25">
        <f t="shared" si="1"/>
        <v>3</v>
      </c>
      <c r="AO33" s="25">
        <f t="shared" si="1"/>
        <v>3</v>
      </c>
      <c r="AP33" s="25">
        <f t="shared" si="1"/>
        <v>3</v>
      </c>
      <c r="AQ33" s="25">
        <f t="shared" si="1"/>
        <v>3</v>
      </c>
      <c r="AR33" s="25">
        <f t="shared" si="1"/>
        <v>3</v>
      </c>
      <c r="AS33" s="25">
        <f t="shared" si="1"/>
        <v>4</v>
      </c>
      <c r="AT33" s="25">
        <f t="shared" si="1"/>
        <v>4</v>
      </c>
      <c r="AU33" s="25">
        <f t="shared" si="1"/>
        <v>4</v>
      </c>
      <c r="AV33" s="25">
        <f t="shared" si="1"/>
        <v>4</v>
      </c>
      <c r="AW33" s="25">
        <f t="shared" si="1"/>
        <v>4</v>
      </c>
      <c r="AX33" s="25">
        <f t="shared" si="1"/>
        <v>4</v>
      </c>
      <c r="AY33" s="25">
        <f t="shared" si="1"/>
        <v>4</v>
      </c>
      <c r="AZ33" s="25">
        <f t="shared" si="1"/>
        <v>4</v>
      </c>
      <c r="BA33" s="25">
        <f t="shared" si="1"/>
        <v>4</v>
      </c>
      <c r="BB33" s="25">
        <f t="shared" si="1"/>
        <v>4</v>
      </c>
      <c r="BC33" s="25">
        <f t="shared" si="1"/>
        <v>4</v>
      </c>
      <c r="BD33" s="25">
        <f t="shared" si="1"/>
        <v>4</v>
      </c>
      <c r="BE33" s="25">
        <f t="shared" si="1"/>
        <v>5</v>
      </c>
      <c r="BF33" s="25">
        <f t="shared" si="1"/>
        <v>5</v>
      </c>
      <c r="BG33" s="25">
        <f t="shared" si="1"/>
        <v>5</v>
      </c>
      <c r="BH33" s="25">
        <f t="shared" si="1"/>
        <v>5</v>
      </c>
      <c r="BI33" s="25">
        <f t="shared" si="1"/>
        <v>5</v>
      </c>
      <c r="BJ33" s="25">
        <f t="shared" si="1"/>
        <v>5</v>
      </c>
      <c r="BK33" s="25">
        <f t="shared" si="1"/>
        <v>5</v>
      </c>
      <c r="BL33" s="25">
        <f t="shared" si="1"/>
        <v>5</v>
      </c>
      <c r="BM33" s="25">
        <f t="shared" si="1"/>
        <v>5</v>
      </c>
      <c r="BN33" s="25">
        <f t="shared" si="1"/>
        <v>5</v>
      </c>
      <c r="BO33" s="25">
        <f t="shared" si="1"/>
        <v>5</v>
      </c>
      <c r="BP33" s="25">
        <f t="shared" si="1"/>
        <v>5</v>
      </c>
      <c r="BQ33" s="25"/>
      <c r="BR33" s="25"/>
      <c r="BS33" s="25"/>
      <c r="BT33" s="25"/>
      <c r="BU33" s="25"/>
      <c r="BV33" s="25"/>
      <c r="BW33" s="25"/>
    </row>
    <row r="34" spans="2:75" ht="14.4" x14ac:dyDescent="0.3">
      <c r="G34" s="3" t="s">
        <v>15</v>
      </c>
      <c r="I34" s="26">
        <v>1</v>
      </c>
      <c r="J34" s="26">
        <f>IF(I34&lt;12, I34+1, 1)</f>
        <v>2</v>
      </c>
      <c r="K34" s="26">
        <f t="shared" ref="K34:AC34" si="2">IF(J34&lt;12, J34+1, 1)</f>
        <v>3</v>
      </c>
      <c r="L34" s="26">
        <f t="shared" si="2"/>
        <v>4</v>
      </c>
      <c r="M34" s="26">
        <f t="shared" si="2"/>
        <v>5</v>
      </c>
      <c r="N34" s="26">
        <f t="shared" si="2"/>
        <v>6</v>
      </c>
      <c r="O34" s="26">
        <f t="shared" si="2"/>
        <v>7</v>
      </c>
      <c r="P34" s="26">
        <f t="shared" si="2"/>
        <v>8</v>
      </c>
      <c r="Q34" s="26">
        <f t="shared" si="2"/>
        <v>9</v>
      </c>
      <c r="R34" s="26">
        <f t="shared" si="2"/>
        <v>10</v>
      </c>
      <c r="S34" s="26">
        <f t="shared" si="2"/>
        <v>11</v>
      </c>
      <c r="T34" s="26">
        <f t="shared" si="2"/>
        <v>12</v>
      </c>
      <c r="U34" s="26">
        <f t="shared" si="2"/>
        <v>1</v>
      </c>
      <c r="V34" s="26">
        <f t="shared" si="2"/>
        <v>2</v>
      </c>
      <c r="W34" s="26">
        <f t="shared" si="2"/>
        <v>3</v>
      </c>
      <c r="X34" s="26">
        <f t="shared" si="2"/>
        <v>4</v>
      </c>
      <c r="Y34" s="26">
        <f t="shared" si="2"/>
        <v>5</v>
      </c>
      <c r="Z34" s="26">
        <f t="shared" si="2"/>
        <v>6</v>
      </c>
      <c r="AA34" s="26">
        <f t="shared" si="2"/>
        <v>7</v>
      </c>
      <c r="AB34" s="26">
        <f t="shared" si="2"/>
        <v>8</v>
      </c>
      <c r="AC34" s="26">
        <f t="shared" si="2"/>
        <v>9</v>
      </c>
      <c r="AD34" s="26">
        <f t="shared" ref="AD34:BP34" si="3">IF(AC34&lt;12, AC34+1, 1)</f>
        <v>10</v>
      </c>
      <c r="AE34" s="26">
        <f t="shared" si="3"/>
        <v>11</v>
      </c>
      <c r="AF34" s="26">
        <f t="shared" si="3"/>
        <v>12</v>
      </c>
      <c r="AG34" s="26">
        <f t="shared" si="3"/>
        <v>1</v>
      </c>
      <c r="AH34" s="26">
        <f t="shared" si="3"/>
        <v>2</v>
      </c>
      <c r="AI34" s="26">
        <f t="shared" si="3"/>
        <v>3</v>
      </c>
      <c r="AJ34" s="26">
        <f t="shared" si="3"/>
        <v>4</v>
      </c>
      <c r="AK34" s="26">
        <f t="shared" si="3"/>
        <v>5</v>
      </c>
      <c r="AL34" s="26">
        <f t="shared" si="3"/>
        <v>6</v>
      </c>
      <c r="AM34" s="26">
        <f t="shared" si="3"/>
        <v>7</v>
      </c>
      <c r="AN34" s="26">
        <f t="shared" si="3"/>
        <v>8</v>
      </c>
      <c r="AO34" s="26">
        <f t="shared" si="3"/>
        <v>9</v>
      </c>
      <c r="AP34" s="26">
        <f t="shared" si="3"/>
        <v>10</v>
      </c>
      <c r="AQ34" s="26">
        <f t="shared" si="3"/>
        <v>11</v>
      </c>
      <c r="AR34" s="26">
        <f t="shared" si="3"/>
        <v>12</v>
      </c>
      <c r="AS34" s="26">
        <f t="shared" si="3"/>
        <v>1</v>
      </c>
      <c r="AT34" s="26">
        <f t="shared" si="3"/>
        <v>2</v>
      </c>
      <c r="AU34" s="26">
        <f t="shared" si="3"/>
        <v>3</v>
      </c>
      <c r="AV34" s="26">
        <f t="shared" si="3"/>
        <v>4</v>
      </c>
      <c r="AW34" s="26">
        <f t="shared" si="3"/>
        <v>5</v>
      </c>
      <c r="AX34" s="26">
        <f t="shared" si="3"/>
        <v>6</v>
      </c>
      <c r="AY34" s="26">
        <f t="shared" si="3"/>
        <v>7</v>
      </c>
      <c r="AZ34" s="26">
        <f t="shared" si="3"/>
        <v>8</v>
      </c>
      <c r="BA34" s="26">
        <f t="shared" si="3"/>
        <v>9</v>
      </c>
      <c r="BB34" s="26">
        <f t="shared" si="3"/>
        <v>10</v>
      </c>
      <c r="BC34" s="26">
        <f t="shared" si="3"/>
        <v>11</v>
      </c>
      <c r="BD34" s="26">
        <f t="shared" si="3"/>
        <v>12</v>
      </c>
      <c r="BE34" s="26">
        <f t="shared" si="3"/>
        <v>1</v>
      </c>
      <c r="BF34" s="26">
        <f t="shared" si="3"/>
        <v>2</v>
      </c>
      <c r="BG34" s="26">
        <f t="shared" si="3"/>
        <v>3</v>
      </c>
      <c r="BH34" s="26">
        <f t="shared" si="3"/>
        <v>4</v>
      </c>
      <c r="BI34" s="26">
        <f t="shared" si="3"/>
        <v>5</v>
      </c>
      <c r="BJ34" s="26">
        <f t="shared" si="3"/>
        <v>6</v>
      </c>
      <c r="BK34" s="26">
        <f t="shared" si="3"/>
        <v>7</v>
      </c>
      <c r="BL34" s="26">
        <f t="shared" si="3"/>
        <v>8</v>
      </c>
      <c r="BM34" s="26">
        <f t="shared" si="3"/>
        <v>9</v>
      </c>
      <c r="BN34" s="26">
        <f t="shared" si="3"/>
        <v>10</v>
      </c>
      <c r="BO34" s="26">
        <f t="shared" si="3"/>
        <v>11</v>
      </c>
      <c r="BP34" s="26">
        <f t="shared" si="3"/>
        <v>12</v>
      </c>
      <c r="BQ34" s="26"/>
      <c r="BR34" s="26"/>
      <c r="BS34" s="26"/>
      <c r="BT34" s="26"/>
      <c r="BU34" s="26"/>
      <c r="BV34" s="26"/>
      <c r="BW34" s="26"/>
    </row>
    <row r="35" spans="2:75" ht="14.4" x14ac:dyDescent="0.3">
      <c r="B35" s="8"/>
      <c r="C35" s="8"/>
      <c r="G35" s="7"/>
    </row>
    <row r="36" spans="2:75" ht="14.4" x14ac:dyDescent="0.3">
      <c r="B36" s="1" t="s">
        <v>17</v>
      </c>
      <c r="C36" s="22"/>
      <c r="G36" s="3" t="s">
        <v>28</v>
      </c>
      <c r="I36" s="23">
        <f t="shared" ref="I36:T36" si="4">$I$9*$I$14*30*$E$17</f>
        <v>300000</v>
      </c>
      <c r="J36" s="23">
        <f t="shared" si="4"/>
        <v>300000</v>
      </c>
      <c r="K36" s="23">
        <f t="shared" si="4"/>
        <v>300000</v>
      </c>
      <c r="L36" s="23">
        <f t="shared" si="4"/>
        <v>300000</v>
      </c>
      <c r="M36" s="23">
        <f t="shared" si="4"/>
        <v>300000</v>
      </c>
      <c r="N36" s="23">
        <f t="shared" si="4"/>
        <v>300000</v>
      </c>
      <c r="O36" s="23">
        <f t="shared" si="4"/>
        <v>300000</v>
      </c>
      <c r="P36" s="23">
        <f t="shared" si="4"/>
        <v>300000</v>
      </c>
      <c r="Q36" s="23">
        <f t="shared" si="4"/>
        <v>300000</v>
      </c>
      <c r="R36" s="23">
        <f t="shared" si="4"/>
        <v>300000</v>
      </c>
      <c r="S36" s="23">
        <f t="shared" si="4"/>
        <v>300000</v>
      </c>
      <c r="T36" s="23">
        <f t="shared" si="4"/>
        <v>300000</v>
      </c>
      <c r="U36" s="23">
        <f t="shared" ref="U36:AF36" si="5">$I$9*$J$14*30*$E$17</f>
        <v>600000</v>
      </c>
      <c r="V36" s="23">
        <f t="shared" si="5"/>
        <v>600000</v>
      </c>
      <c r="W36" s="23">
        <f t="shared" si="5"/>
        <v>600000</v>
      </c>
      <c r="X36" s="23">
        <f t="shared" si="5"/>
        <v>600000</v>
      </c>
      <c r="Y36" s="23">
        <f t="shared" si="5"/>
        <v>600000</v>
      </c>
      <c r="Z36" s="23">
        <f t="shared" si="5"/>
        <v>600000</v>
      </c>
      <c r="AA36" s="23">
        <f t="shared" si="5"/>
        <v>600000</v>
      </c>
      <c r="AB36" s="23">
        <f t="shared" si="5"/>
        <v>600000</v>
      </c>
      <c r="AC36" s="23">
        <f t="shared" si="5"/>
        <v>600000</v>
      </c>
      <c r="AD36" s="23">
        <f t="shared" si="5"/>
        <v>600000</v>
      </c>
      <c r="AE36" s="23">
        <f t="shared" si="5"/>
        <v>600000</v>
      </c>
      <c r="AF36" s="23">
        <f t="shared" si="5"/>
        <v>600000</v>
      </c>
      <c r="AG36" s="23">
        <f t="shared" ref="AG36:AR36" si="6">$I$9*$K$14*30*$E$17</f>
        <v>900000</v>
      </c>
      <c r="AH36" s="23">
        <f t="shared" si="6"/>
        <v>900000</v>
      </c>
      <c r="AI36" s="23">
        <f t="shared" si="6"/>
        <v>900000</v>
      </c>
      <c r="AJ36" s="23">
        <f t="shared" si="6"/>
        <v>900000</v>
      </c>
      <c r="AK36" s="23">
        <f t="shared" si="6"/>
        <v>900000</v>
      </c>
      <c r="AL36" s="23">
        <f t="shared" si="6"/>
        <v>900000</v>
      </c>
      <c r="AM36" s="23">
        <f t="shared" si="6"/>
        <v>900000</v>
      </c>
      <c r="AN36" s="23">
        <f t="shared" si="6"/>
        <v>900000</v>
      </c>
      <c r="AO36" s="23">
        <f t="shared" si="6"/>
        <v>900000</v>
      </c>
      <c r="AP36" s="23">
        <f t="shared" si="6"/>
        <v>900000</v>
      </c>
      <c r="AQ36" s="23">
        <f t="shared" si="6"/>
        <v>900000</v>
      </c>
      <c r="AR36" s="23">
        <f t="shared" si="6"/>
        <v>900000</v>
      </c>
      <c r="AS36" s="23">
        <f t="shared" ref="AS36:BD36" si="7">$I$9*$L$14*30*$E$17</f>
        <v>1200000</v>
      </c>
      <c r="AT36" s="23">
        <f t="shared" si="7"/>
        <v>1200000</v>
      </c>
      <c r="AU36" s="23">
        <f t="shared" si="7"/>
        <v>1200000</v>
      </c>
      <c r="AV36" s="23">
        <f t="shared" si="7"/>
        <v>1200000</v>
      </c>
      <c r="AW36" s="23">
        <f t="shared" si="7"/>
        <v>1200000</v>
      </c>
      <c r="AX36" s="23">
        <f t="shared" si="7"/>
        <v>1200000</v>
      </c>
      <c r="AY36" s="23">
        <f t="shared" si="7"/>
        <v>1200000</v>
      </c>
      <c r="AZ36" s="23">
        <f t="shared" si="7"/>
        <v>1200000</v>
      </c>
      <c r="BA36" s="23">
        <f t="shared" si="7"/>
        <v>1200000</v>
      </c>
      <c r="BB36" s="23">
        <f t="shared" si="7"/>
        <v>1200000</v>
      </c>
      <c r="BC36" s="23">
        <f t="shared" si="7"/>
        <v>1200000</v>
      </c>
      <c r="BD36" s="23">
        <f t="shared" si="7"/>
        <v>1200000</v>
      </c>
      <c r="BE36" s="23">
        <f t="shared" ref="BE36:BO36" si="8">$I$9*$M$14*30*$E$17</f>
        <v>900000</v>
      </c>
      <c r="BF36" s="23">
        <f t="shared" si="8"/>
        <v>900000</v>
      </c>
      <c r="BG36" s="23">
        <f t="shared" si="8"/>
        <v>900000</v>
      </c>
      <c r="BH36" s="23">
        <f t="shared" si="8"/>
        <v>900000</v>
      </c>
      <c r="BI36" s="23">
        <f t="shared" si="8"/>
        <v>900000</v>
      </c>
      <c r="BJ36" s="23">
        <f t="shared" si="8"/>
        <v>900000</v>
      </c>
      <c r="BK36" s="23">
        <f t="shared" si="8"/>
        <v>900000</v>
      </c>
      <c r="BL36" s="23">
        <f t="shared" si="8"/>
        <v>900000</v>
      </c>
      <c r="BM36" s="23">
        <f t="shared" si="8"/>
        <v>900000</v>
      </c>
      <c r="BN36" s="23">
        <f t="shared" si="8"/>
        <v>900000</v>
      </c>
      <c r="BO36" s="23">
        <f t="shared" si="8"/>
        <v>900000</v>
      </c>
      <c r="BP36" s="23">
        <f>($I$9*$M$14*30*$E$17)+($I$9*$E$18)</f>
        <v>2900000</v>
      </c>
    </row>
    <row r="37" spans="2:75" ht="14.4" x14ac:dyDescent="0.3">
      <c r="B37" s="1" t="s">
        <v>17</v>
      </c>
      <c r="G37" s="3" t="s">
        <v>29</v>
      </c>
      <c r="I37" s="23">
        <f>$I$9*$I$26</f>
        <v>120000</v>
      </c>
      <c r="J37" s="23">
        <f t="shared" ref="J37:T37" si="9">$I$9*$I$26</f>
        <v>120000</v>
      </c>
      <c r="K37" s="23">
        <f t="shared" si="9"/>
        <v>120000</v>
      </c>
      <c r="L37" s="23">
        <f t="shared" si="9"/>
        <v>120000</v>
      </c>
      <c r="M37" s="23">
        <f t="shared" si="9"/>
        <v>120000</v>
      </c>
      <c r="N37" s="23">
        <f t="shared" si="9"/>
        <v>120000</v>
      </c>
      <c r="O37" s="23">
        <f t="shared" si="9"/>
        <v>120000</v>
      </c>
      <c r="P37" s="23">
        <f t="shared" si="9"/>
        <v>120000</v>
      </c>
      <c r="Q37" s="23">
        <f t="shared" si="9"/>
        <v>120000</v>
      </c>
      <c r="R37" s="23">
        <f t="shared" si="9"/>
        <v>120000</v>
      </c>
      <c r="S37" s="23">
        <f t="shared" si="9"/>
        <v>120000</v>
      </c>
      <c r="T37" s="23">
        <f t="shared" si="9"/>
        <v>120000</v>
      </c>
      <c r="U37" s="23">
        <f>$I$9*$J$26</f>
        <v>160000</v>
      </c>
      <c r="V37" s="23">
        <f t="shared" ref="V37:AF37" si="10">$I$9*$J$26</f>
        <v>160000</v>
      </c>
      <c r="W37" s="23">
        <f t="shared" si="10"/>
        <v>160000</v>
      </c>
      <c r="X37" s="23">
        <f t="shared" si="10"/>
        <v>160000</v>
      </c>
      <c r="Y37" s="23">
        <f t="shared" si="10"/>
        <v>160000</v>
      </c>
      <c r="Z37" s="23">
        <f t="shared" si="10"/>
        <v>160000</v>
      </c>
      <c r="AA37" s="23">
        <f t="shared" si="10"/>
        <v>160000</v>
      </c>
      <c r="AB37" s="23">
        <f t="shared" si="10"/>
        <v>160000</v>
      </c>
      <c r="AC37" s="23">
        <f t="shared" si="10"/>
        <v>160000</v>
      </c>
      <c r="AD37" s="23">
        <f t="shared" si="10"/>
        <v>160000</v>
      </c>
      <c r="AE37" s="23">
        <f t="shared" si="10"/>
        <v>160000</v>
      </c>
      <c r="AF37" s="23">
        <f t="shared" si="10"/>
        <v>160000</v>
      </c>
      <c r="AG37" s="23">
        <f>$I$9*$K$26</f>
        <v>200000</v>
      </c>
      <c r="AH37" s="23">
        <f t="shared" ref="AH37:AR37" si="11">$I$9*$K$26</f>
        <v>200000</v>
      </c>
      <c r="AI37" s="23">
        <f t="shared" si="11"/>
        <v>200000</v>
      </c>
      <c r="AJ37" s="23">
        <f t="shared" si="11"/>
        <v>200000</v>
      </c>
      <c r="AK37" s="23">
        <f t="shared" si="11"/>
        <v>200000</v>
      </c>
      <c r="AL37" s="23">
        <f t="shared" si="11"/>
        <v>200000</v>
      </c>
      <c r="AM37" s="23">
        <f t="shared" si="11"/>
        <v>200000</v>
      </c>
      <c r="AN37" s="23">
        <f t="shared" si="11"/>
        <v>200000</v>
      </c>
      <c r="AO37" s="23">
        <f t="shared" si="11"/>
        <v>200000</v>
      </c>
      <c r="AP37" s="23">
        <f t="shared" si="11"/>
        <v>200000</v>
      </c>
      <c r="AQ37" s="23">
        <f t="shared" si="11"/>
        <v>200000</v>
      </c>
      <c r="AR37" s="23">
        <f t="shared" si="11"/>
        <v>200000</v>
      </c>
      <c r="AS37" s="23">
        <f>$I$9*$L$26</f>
        <v>240000</v>
      </c>
      <c r="AT37" s="23">
        <f t="shared" ref="AT37:BD37" si="12">$I$9*$L$26</f>
        <v>240000</v>
      </c>
      <c r="AU37" s="23">
        <f t="shared" si="12"/>
        <v>240000</v>
      </c>
      <c r="AV37" s="23">
        <f t="shared" si="12"/>
        <v>240000</v>
      </c>
      <c r="AW37" s="23">
        <f t="shared" si="12"/>
        <v>240000</v>
      </c>
      <c r="AX37" s="23">
        <f t="shared" si="12"/>
        <v>240000</v>
      </c>
      <c r="AY37" s="23">
        <f t="shared" si="12"/>
        <v>240000</v>
      </c>
      <c r="AZ37" s="23">
        <f t="shared" si="12"/>
        <v>240000</v>
      </c>
      <c r="BA37" s="23">
        <f t="shared" si="12"/>
        <v>240000</v>
      </c>
      <c r="BB37" s="23">
        <f t="shared" si="12"/>
        <v>240000</v>
      </c>
      <c r="BC37" s="23">
        <f t="shared" si="12"/>
        <v>240000</v>
      </c>
      <c r="BD37" s="23">
        <f t="shared" si="12"/>
        <v>240000</v>
      </c>
      <c r="BE37" s="23">
        <f>$I$9*$M$26</f>
        <v>20000</v>
      </c>
      <c r="BF37" s="23">
        <f t="shared" ref="BF37:BP37" si="13">$I$9*$M$26</f>
        <v>20000</v>
      </c>
      <c r="BG37" s="23">
        <f t="shared" si="13"/>
        <v>20000</v>
      </c>
      <c r="BH37" s="23">
        <f t="shared" si="13"/>
        <v>20000</v>
      </c>
      <c r="BI37" s="23">
        <f t="shared" si="13"/>
        <v>20000</v>
      </c>
      <c r="BJ37" s="23">
        <f t="shared" si="13"/>
        <v>20000</v>
      </c>
      <c r="BK37" s="23">
        <f t="shared" si="13"/>
        <v>20000</v>
      </c>
      <c r="BL37" s="23">
        <f t="shared" si="13"/>
        <v>20000</v>
      </c>
      <c r="BM37" s="23">
        <f t="shared" si="13"/>
        <v>20000</v>
      </c>
      <c r="BN37" s="23">
        <f t="shared" si="13"/>
        <v>20000</v>
      </c>
      <c r="BO37" s="23">
        <f t="shared" si="13"/>
        <v>20000</v>
      </c>
      <c r="BP37" s="23">
        <f t="shared" si="13"/>
        <v>20000</v>
      </c>
    </row>
    <row r="38" spans="2:75" ht="14.4" x14ac:dyDescent="0.3">
      <c r="B38" s="1" t="s">
        <v>17</v>
      </c>
      <c r="C38" s="3"/>
      <c r="F38" s="6"/>
      <c r="G38" s="3" t="s">
        <v>30</v>
      </c>
      <c r="I38" s="23">
        <f>$I$9*($I$30)/12</f>
        <v>11666.666666666666</v>
      </c>
      <c r="J38" s="23">
        <f>$I$9*($I$30)/12</f>
        <v>11666.666666666666</v>
      </c>
      <c r="K38" s="23">
        <f>$I$9*($I$30)/12</f>
        <v>11666.666666666666</v>
      </c>
      <c r="L38" s="23">
        <f t="shared" ref="L38:T38" si="14">$I$9*($I$30)/12</f>
        <v>11666.666666666666</v>
      </c>
      <c r="M38" s="23">
        <f t="shared" si="14"/>
        <v>11666.666666666666</v>
      </c>
      <c r="N38" s="23">
        <f t="shared" si="14"/>
        <v>11666.666666666666</v>
      </c>
      <c r="O38" s="23">
        <f t="shared" si="14"/>
        <v>11666.666666666666</v>
      </c>
      <c r="P38" s="23">
        <f t="shared" si="14"/>
        <v>11666.666666666666</v>
      </c>
      <c r="Q38" s="23">
        <f t="shared" si="14"/>
        <v>11666.666666666666</v>
      </c>
      <c r="R38" s="23">
        <f t="shared" si="14"/>
        <v>11666.666666666666</v>
      </c>
      <c r="S38" s="23">
        <f t="shared" si="14"/>
        <v>11666.666666666666</v>
      </c>
      <c r="T38" s="23">
        <f t="shared" si="14"/>
        <v>11666.666666666666</v>
      </c>
      <c r="U38" s="23">
        <f>$I$9*($J$30+0)/12</f>
        <v>33333.333333333336</v>
      </c>
      <c r="V38" s="23">
        <f t="shared" ref="V38:AF38" si="15">$I$9*($J$30+0)/12</f>
        <v>33333.333333333336</v>
      </c>
      <c r="W38" s="23">
        <f t="shared" si="15"/>
        <v>33333.333333333336</v>
      </c>
      <c r="X38" s="23">
        <f t="shared" si="15"/>
        <v>33333.333333333336</v>
      </c>
      <c r="Y38" s="23">
        <f t="shared" si="15"/>
        <v>33333.333333333336</v>
      </c>
      <c r="Z38" s="23">
        <f t="shared" si="15"/>
        <v>33333.333333333336</v>
      </c>
      <c r="AA38" s="23">
        <f t="shared" si="15"/>
        <v>33333.333333333336</v>
      </c>
      <c r="AB38" s="23">
        <f t="shared" si="15"/>
        <v>33333.333333333336</v>
      </c>
      <c r="AC38" s="23">
        <f t="shared" si="15"/>
        <v>33333.333333333336</v>
      </c>
      <c r="AD38" s="23">
        <f t="shared" si="15"/>
        <v>33333.333333333336</v>
      </c>
      <c r="AE38" s="23">
        <f t="shared" si="15"/>
        <v>33333.333333333336</v>
      </c>
      <c r="AF38" s="23">
        <f t="shared" si="15"/>
        <v>33333.333333333336</v>
      </c>
      <c r="AG38" s="23">
        <f>$I$9*($K$30+0)/12</f>
        <v>8333.3333333333339</v>
      </c>
      <c r="AH38" s="23">
        <f t="shared" ref="AH38:AR38" si="16">$I$9*($K$30+0)/12</f>
        <v>8333.3333333333339</v>
      </c>
      <c r="AI38" s="23">
        <f t="shared" si="16"/>
        <v>8333.3333333333339</v>
      </c>
      <c r="AJ38" s="23">
        <f t="shared" si="16"/>
        <v>8333.3333333333339</v>
      </c>
      <c r="AK38" s="23">
        <f t="shared" si="16"/>
        <v>8333.3333333333339</v>
      </c>
      <c r="AL38" s="23">
        <f t="shared" si="16"/>
        <v>8333.3333333333339</v>
      </c>
      <c r="AM38" s="23">
        <f t="shared" si="16"/>
        <v>8333.3333333333339</v>
      </c>
      <c r="AN38" s="23">
        <f t="shared" si="16"/>
        <v>8333.3333333333339</v>
      </c>
      <c r="AO38" s="23">
        <f t="shared" si="16"/>
        <v>8333.3333333333339</v>
      </c>
      <c r="AP38" s="23">
        <f t="shared" si="16"/>
        <v>8333.3333333333339</v>
      </c>
      <c r="AQ38" s="23">
        <f t="shared" si="16"/>
        <v>8333.3333333333339</v>
      </c>
      <c r="AR38" s="23">
        <f t="shared" si="16"/>
        <v>8333.3333333333339</v>
      </c>
      <c r="AS38" s="23">
        <f>$I$9*($L$30+0)/12</f>
        <v>1666.6666666666667</v>
      </c>
      <c r="AT38" s="23">
        <f t="shared" ref="AT38:BD38" si="17">$I$9*($L$30+0)/12</f>
        <v>1666.6666666666667</v>
      </c>
      <c r="AU38" s="23">
        <f t="shared" si="17"/>
        <v>1666.6666666666667</v>
      </c>
      <c r="AV38" s="23">
        <f t="shared" si="17"/>
        <v>1666.6666666666667</v>
      </c>
      <c r="AW38" s="23">
        <f t="shared" si="17"/>
        <v>1666.6666666666667</v>
      </c>
      <c r="AX38" s="23">
        <f t="shared" si="17"/>
        <v>1666.6666666666667</v>
      </c>
      <c r="AY38" s="23">
        <f t="shared" si="17"/>
        <v>1666.6666666666667</v>
      </c>
      <c r="AZ38" s="23">
        <f t="shared" si="17"/>
        <v>1666.6666666666667</v>
      </c>
      <c r="BA38" s="23">
        <f t="shared" si="17"/>
        <v>1666.6666666666667</v>
      </c>
      <c r="BB38" s="23">
        <f t="shared" si="17"/>
        <v>1666.6666666666667</v>
      </c>
      <c r="BC38" s="23">
        <f t="shared" si="17"/>
        <v>1666.6666666666667</v>
      </c>
      <c r="BD38" s="23">
        <f t="shared" si="17"/>
        <v>1666.6666666666667</v>
      </c>
      <c r="BE38" s="23">
        <f>$I$9*($M$30+0)/12</f>
        <v>1666.6666666666667</v>
      </c>
      <c r="BF38" s="23">
        <f t="shared" ref="BF38:BP38" si="18">$I$9*($M$30+0)/12</f>
        <v>1666.6666666666667</v>
      </c>
      <c r="BG38" s="23">
        <f t="shared" si="18"/>
        <v>1666.6666666666667</v>
      </c>
      <c r="BH38" s="23">
        <f t="shared" si="18"/>
        <v>1666.6666666666667</v>
      </c>
      <c r="BI38" s="23">
        <f t="shared" si="18"/>
        <v>1666.6666666666667</v>
      </c>
      <c r="BJ38" s="23">
        <f t="shared" si="18"/>
        <v>1666.6666666666667</v>
      </c>
      <c r="BK38" s="23">
        <f t="shared" si="18"/>
        <v>1666.6666666666667</v>
      </c>
      <c r="BL38" s="23">
        <f t="shared" si="18"/>
        <v>1666.6666666666667</v>
      </c>
      <c r="BM38" s="23">
        <f t="shared" si="18"/>
        <v>1666.6666666666667</v>
      </c>
      <c r="BN38" s="23">
        <f t="shared" si="18"/>
        <v>1666.6666666666667</v>
      </c>
      <c r="BO38" s="23">
        <f t="shared" si="18"/>
        <v>1666.6666666666667</v>
      </c>
      <c r="BP38" s="23">
        <f t="shared" si="18"/>
        <v>1666.6666666666667</v>
      </c>
    </row>
    <row r="39" spans="2:75" ht="14.4" x14ac:dyDescent="0.3">
      <c r="B39" s="8"/>
      <c r="C39" s="8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35"/>
      <c r="BM39" s="35"/>
      <c r="BN39" s="35"/>
      <c r="BO39" s="35"/>
      <c r="BP39" s="35"/>
    </row>
    <row r="40" spans="2:75" ht="14.4" x14ac:dyDescent="0.3">
      <c r="B40" s="8"/>
      <c r="C40" s="8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  <c r="BL40" s="35"/>
      <c r="BM40" s="35"/>
      <c r="BN40" s="35"/>
      <c r="BO40" s="35"/>
      <c r="BP40" s="35"/>
    </row>
    <row r="41" spans="2:75" ht="14.4" x14ac:dyDescent="0.3">
      <c r="B41" s="8" t="s">
        <v>12</v>
      </c>
      <c r="E41" s="37">
        <f>SUM(I41:BP41)</f>
        <v>48800000</v>
      </c>
      <c r="F41" s="39" t="s">
        <v>24</v>
      </c>
      <c r="I41" s="23">
        <f>I36</f>
        <v>300000</v>
      </c>
      <c r="J41" s="23">
        <f t="shared" ref="J41:BP41" si="19">J36</f>
        <v>300000</v>
      </c>
      <c r="K41" s="23">
        <f t="shared" si="19"/>
        <v>300000</v>
      </c>
      <c r="L41" s="23">
        <f t="shared" si="19"/>
        <v>300000</v>
      </c>
      <c r="M41" s="23">
        <f t="shared" si="19"/>
        <v>300000</v>
      </c>
      <c r="N41" s="23">
        <f t="shared" si="19"/>
        <v>300000</v>
      </c>
      <c r="O41" s="23">
        <f t="shared" si="19"/>
        <v>300000</v>
      </c>
      <c r="P41" s="23">
        <f t="shared" si="19"/>
        <v>300000</v>
      </c>
      <c r="Q41" s="23">
        <f t="shared" si="19"/>
        <v>300000</v>
      </c>
      <c r="R41" s="23">
        <f t="shared" si="19"/>
        <v>300000</v>
      </c>
      <c r="S41" s="23">
        <f t="shared" si="19"/>
        <v>300000</v>
      </c>
      <c r="T41" s="23">
        <f t="shared" si="19"/>
        <v>300000</v>
      </c>
      <c r="U41" s="23">
        <f t="shared" si="19"/>
        <v>600000</v>
      </c>
      <c r="V41" s="23">
        <f t="shared" si="19"/>
        <v>600000</v>
      </c>
      <c r="W41" s="23">
        <f t="shared" si="19"/>
        <v>600000</v>
      </c>
      <c r="X41" s="23">
        <f t="shared" si="19"/>
        <v>600000</v>
      </c>
      <c r="Y41" s="23">
        <f t="shared" si="19"/>
        <v>600000</v>
      </c>
      <c r="Z41" s="23">
        <f t="shared" si="19"/>
        <v>600000</v>
      </c>
      <c r="AA41" s="23">
        <f t="shared" si="19"/>
        <v>600000</v>
      </c>
      <c r="AB41" s="23">
        <f t="shared" si="19"/>
        <v>600000</v>
      </c>
      <c r="AC41" s="23">
        <f t="shared" si="19"/>
        <v>600000</v>
      </c>
      <c r="AD41" s="23">
        <f t="shared" si="19"/>
        <v>600000</v>
      </c>
      <c r="AE41" s="23">
        <f t="shared" si="19"/>
        <v>600000</v>
      </c>
      <c r="AF41" s="23">
        <f t="shared" si="19"/>
        <v>600000</v>
      </c>
      <c r="AG41" s="23">
        <f t="shared" si="19"/>
        <v>900000</v>
      </c>
      <c r="AH41" s="23">
        <f t="shared" si="19"/>
        <v>900000</v>
      </c>
      <c r="AI41" s="23">
        <f t="shared" si="19"/>
        <v>900000</v>
      </c>
      <c r="AJ41" s="23">
        <f t="shared" si="19"/>
        <v>900000</v>
      </c>
      <c r="AK41" s="23">
        <f t="shared" si="19"/>
        <v>900000</v>
      </c>
      <c r="AL41" s="23">
        <f t="shared" si="19"/>
        <v>900000</v>
      </c>
      <c r="AM41" s="23">
        <f t="shared" si="19"/>
        <v>900000</v>
      </c>
      <c r="AN41" s="23">
        <f t="shared" si="19"/>
        <v>900000</v>
      </c>
      <c r="AO41" s="23">
        <f t="shared" si="19"/>
        <v>900000</v>
      </c>
      <c r="AP41" s="23">
        <f t="shared" si="19"/>
        <v>900000</v>
      </c>
      <c r="AQ41" s="23">
        <f t="shared" si="19"/>
        <v>900000</v>
      </c>
      <c r="AR41" s="23">
        <f t="shared" si="19"/>
        <v>900000</v>
      </c>
      <c r="AS41" s="23">
        <f t="shared" si="19"/>
        <v>1200000</v>
      </c>
      <c r="AT41" s="23">
        <f t="shared" si="19"/>
        <v>1200000</v>
      </c>
      <c r="AU41" s="23">
        <f t="shared" si="19"/>
        <v>1200000</v>
      </c>
      <c r="AV41" s="23">
        <f t="shared" si="19"/>
        <v>1200000</v>
      </c>
      <c r="AW41" s="23">
        <f t="shared" si="19"/>
        <v>1200000</v>
      </c>
      <c r="AX41" s="23">
        <f t="shared" si="19"/>
        <v>1200000</v>
      </c>
      <c r="AY41" s="23">
        <f t="shared" si="19"/>
        <v>1200000</v>
      </c>
      <c r="AZ41" s="23">
        <f t="shared" si="19"/>
        <v>1200000</v>
      </c>
      <c r="BA41" s="23">
        <f t="shared" si="19"/>
        <v>1200000</v>
      </c>
      <c r="BB41" s="23">
        <f t="shared" si="19"/>
        <v>1200000</v>
      </c>
      <c r="BC41" s="23">
        <f t="shared" si="19"/>
        <v>1200000</v>
      </c>
      <c r="BD41" s="23">
        <f t="shared" si="19"/>
        <v>1200000</v>
      </c>
      <c r="BE41" s="23">
        <f t="shared" si="19"/>
        <v>900000</v>
      </c>
      <c r="BF41" s="23">
        <f t="shared" si="19"/>
        <v>900000</v>
      </c>
      <c r="BG41" s="23">
        <f t="shared" si="19"/>
        <v>900000</v>
      </c>
      <c r="BH41" s="23">
        <f t="shared" si="19"/>
        <v>900000</v>
      </c>
      <c r="BI41" s="23">
        <f t="shared" si="19"/>
        <v>900000</v>
      </c>
      <c r="BJ41" s="23">
        <f t="shared" si="19"/>
        <v>900000</v>
      </c>
      <c r="BK41" s="23">
        <f t="shared" si="19"/>
        <v>900000</v>
      </c>
      <c r="BL41" s="23">
        <f t="shared" si="19"/>
        <v>900000</v>
      </c>
      <c r="BM41" s="23">
        <f t="shared" si="19"/>
        <v>900000</v>
      </c>
      <c r="BN41" s="23">
        <f t="shared" si="19"/>
        <v>900000</v>
      </c>
      <c r="BO41" s="23">
        <f t="shared" si="19"/>
        <v>900000</v>
      </c>
      <c r="BP41" s="23">
        <f t="shared" si="19"/>
        <v>2900000</v>
      </c>
    </row>
    <row r="42" spans="2:75" ht="14.55" customHeight="1" x14ac:dyDescent="0.3">
      <c r="B42" s="8" t="s">
        <v>13</v>
      </c>
      <c r="E42" s="37">
        <f>SUM(I42:BP42)</f>
        <v>9559999.9999999907</v>
      </c>
      <c r="F42" s="39" t="s">
        <v>26</v>
      </c>
      <c r="I42" s="23">
        <f>SUM(I37:I38)</f>
        <v>131666.66666666666</v>
      </c>
      <c r="J42" s="23">
        <f t="shared" ref="J42:BP42" si="20">SUM(J37:J38)</f>
        <v>131666.66666666666</v>
      </c>
      <c r="K42" s="23">
        <f t="shared" si="20"/>
        <v>131666.66666666666</v>
      </c>
      <c r="L42" s="23">
        <f t="shared" si="20"/>
        <v>131666.66666666666</v>
      </c>
      <c r="M42" s="23">
        <f t="shared" si="20"/>
        <v>131666.66666666666</v>
      </c>
      <c r="N42" s="23">
        <f t="shared" si="20"/>
        <v>131666.66666666666</v>
      </c>
      <c r="O42" s="23">
        <f t="shared" si="20"/>
        <v>131666.66666666666</v>
      </c>
      <c r="P42" s="23">
        <f t="shared" si="20"/>
        <v>131666.66666666666</v>
      </c>
      <c r="Q42" s="23">
        <f t="shared" si="20"/>
        <v>131666.66666666666</v>
      </c>
      <c r="R42" s="23">
        <f t="shared" si="20"/>
        <v>131666.66666666666</v>
      </c>
      <c r="S42" s="23">
        <f t="shared" si="20"/>
        <v>131666.66666666666</v>
      </c>
      <c r="T42" s="23">
        <f t="shared" si="20"/>
        <v>131666.66666666666</v>
      </c>
      <c r="U42" s="23">
        <f t="shared" si="20"/>
        <v>193333.33333333334</v>
      </c>
      <c r="V42" s="23">
        <f t="shared" si="20"/>
        <v>193333.33333333334</v>
      </c>
      <c r="W42" s="23">
        <f t="shared" si="20"/>
        <v>193333.33333333334</v>
      </c>
      <c r="X42" s="23">
        <f t="shared" si="20"/>
        <v>193333.33333333334</v>
      </c>
      <c r="Y42" s="23">
        <f t="shared" si="20"/>
        <v>193333.33333333334</v>
      </c>
      <c r="Z42" s="23">
        <f t="shared" si="20"/>
        <v>193333.33333333334</v>
      </c>
      <c r="AA42" s="23">
        <f t="shared" si="20"/>
        <v>193333.33333333334</v>
      </c>
      <c r="AB42" s="23">
        <f t="shared" si="20"/>
        <v>193333.33333333334</v>
      </c>
      <c r="AC42" s="23">
        <f t="shared" si="20"/>
        <v>193333.33333333334</v>
      </c>
      <c r="AD42" s="23">
        <f t="shared" si="20"/>
        <v>193333.33333333334</v>
      </c>
      <c r="AE42" s="23">
        <f t="shared" si="20"/>
        <v>193333.33333333334</v>
      </c>
      <c r="AF42" s="23">
        <f t="shared" si="20"/>
        <v>193333.33333333334</v>
      </c>
      <c r="AG42" s="23">
        <f t="shared" si="20"/>
        <v>208333.33333333334</v>
      </c>
      <c r="AH42" s="23">
        <f t="shared" si="20"/>
        <v>208333.33333333334</v>
      </c>
      <c r="AI42" s="23">
        <f t="shared" si="20"/>
        <v>208333.33333333334</v>
      </c>
      <c r="AJ42" s="23">
        <f t="shared" si="20"/>
        <v>208333.33333333334</v>
      </c>
      <c r="AK42" s="23">
        <f t="shared" si="20"/>
        <v>208333.33333333334</v>
      </c>
      <c r="AL42" s="23">
        <f t="shared" si="20"/>
        <v>208333.33333333334</v>
      </c>
      <c r="AM42" s="23">
        <f t="shared" si="20"/>
        <v>208333.33333333334</v>
      </c>
      <c r="AN42" s="23">
        <f t="shared" si="20"/>
        <v>208333.33333333334</v>
      </c>
      <c r="AO42" s="23">
        <f t="shared" si="20"/>
        <v>208333.33333333334</v>
      </c>
      <c r="AP42" s="23">
        <f t="shared" si="20"/>
        <v>208333.33333333334</v>
      </c>
      <c r="AQ42" s="23">
        <f t="shared" si="20"/>
        <v>208333.33333333334</v>
      </c>
      <c r="AR42" s="23">
        <f t="shared" si="20"/>
        <v>208333.33333333334</v>
      </c>
      <c r="AS42" s="23">
        <f t="shared" si="20"/>
        <v>241666.66666666666</v>
      </c>
      <c r="AT42" s="23">
        <f t="shared" si="20"/>
        <v>241666.66666666666</v>
      </c>
      <c r="AU42" s="23">
        <f t="shared" si="20"/>
        <v>241666.66666666666</v>
      </c>
      <c r="AV42" s="23">
        <f t="shared" si="20"/>
        <v>241666.66666666666</v>
      </c>
      <c r="AW42" s="23">
        <f t="shared" si="20"/>
        <v>241666.66666666666</v>
      </c>
      <c r="AX42" s="23">
        <f t="shared" si="20"/>
        <v>241666.66666666666</v>
      </c>
      <c r="AY42" s="23">
        <f t="shared" si="20"/>
        <v>241666.66666666666</v>
      </c>
      <c r="AZ42" s="23">
        <f t="shared" si="20"/>
        <v>241666.66666666666</v>
      </c>
      <c r="BA42" s="23">
        <f t="shared" si="20"/>
        <v>241666.66666666666</v>
      </c>
      <c r="BB42" s="23">
        <f t="shared" si="20"/>
        <v>241666.66666666666</v>
      </c>
      <c r="BC42" s="23">
        <f t="shared" si="20"/>
        <v>241666.66666666666</v>
      </c>
      <c r="BD42" s="23">
        <f t="shared" si="20"/>
        <v>241666.66666666666</v>
      </c>
      <c r="BE42" s="23">
        <f t="shared" si="20"/>
        <v>21666.666666666668</v>
      </c>
      <c r="BF42" s="23">
        <f t="shared" si="20"/>
        <v>21666.666666666668</v>
      </c>
      <c r="BG42" s="23">
        <f t="shared" si="20"/>
        <v>21666.666666666668</v>
      </c>
      <c r="BH42" s="23">
        <f t="shared" si="20"/>
        <v>21666.666666666668</v>
      </c>
      <c r="BI42" s="23">
        <f t="shared" si="20"/>
        <v>21666.666666666668</v>
      </c>
      <c r="BJ42" s="23">
        <f t="shared" si="20"/>
        <v>21666.666666666668</v>
      </c>
      <c r="BK42" s="23">
        <f t="shared" si="20"/>
        <v>21666.666666666668</v>
      </c>
      <c r="BL42" s="23">
        <f t="shared" si="20"/>
        <v>21666.666666666668</v>
      </c>
      <c r="BM42" s="23">
        <f t="shared" si="20"/>
        <v>21666.666666666668</v>
      </c>
      <c r="BN42" s="23">
        <f t="shared" si="20"/>
        <v>21666.666666666668</v>
      </c>
      <c r="BO42" s="23">
        <f t="shared" si="20"/>
        <v>21666.666666666668</v>
      </c>
      <c r="BP42" s="23">
        <f t="shared" si="20"/>
        <v>21666.666666666668</v>
      </c>
    </row>
    <row r="43" spans="2:75" ht="14.4" x14ac:dyDescent="0.3">
      <c r="B43" s="8"/>
      <c r="C43" s="8"/>
      <c r="F43" s="38"/>
      <c r="H43" s="44" t="s">
        <v>31</v>
      </c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  <c r="BL43" s="35"/>
      <c r="BM43" s="35"/>
      <c r="BN43" s="35"/>
      <c r="BO43" s="35"/>
      <c r="BP43" s="35"/>
    </row>
    <row r="44" spans="2:75" ht="14.55" customHeight="1" x14ac:dyDescent="0.3">
      <c r="B44" s="8" t="s">
        <v>14</v>
      </c>
      <c r="E44" s="37">
        <f>SUM(I44:BP44)</f>
        <v>39239999.999999985</v>
      </c>
      <c r="F44" s="39" t="s">
        <v>27</v>
      </c>
      <c r="H44" s="44">
        <f>E23*I9*-1</f>
        <v>-800000</v>
      </c>
      <c r="I44" s="23">
        <f>I41-I42</f>
        <v>168333.33333333334</v>
      </c>
      <c r="J44" s="23">
        <f t="shared" ref="J44:BP44" si="21">J41-J42</f>
        <v>168333.33333333334</v>
      </c>
      <c r="K44" s="23">
        <f t="shared" si="21"/>
        <v>168333.33333333334</v>
      </c>
      <c r="L44" s="23">
        <f t="shared" si="21"/>
        <v>168333.33333333334</v>
      </c>
      <c r="M44" s="23">
        <f t="shared" si="21"/>
        <v>168333.33333333334</v>
      </c>
      <c r="N44" s="23">
        <f t="shared" si="21"/>
        <v>168333.33333333334</v>
      </c>
      <c r="O44" s="23">
        <f t="shared" si="21"/>
        <v>168333.33333333334</v>
      </c>
      <c r="P44" s="23">
        <f t="shared" si="21"/>
        <v>168333.33333333334</v>
      </c>
      <c r="Q44" s="23">
        <f t="shared" si="21"/>
        <v>168333.33333333334</v>
      </c>
      <c r="R44" s="23">
        <f t="shared" si="21"/>
        <v>168333.33333333334</v>
      </c>
      <c r="S44" s="23">
        <f t="shared" si="21"/>
        <v>168333.33333333334</v>
      </c>
      <c r="T44" s="23">
        <f t="shared" si="21"/>
        <v>168333.33333333334</v>
      </c>
      <c r="U44" s="23">
        <f t="shared" si="21"/>
        <v>406666.66666666663</v>
      </c>
      <c r="V44" s="23">
        <f t="shared" si="21"/>
        <v>406666.66666666663</v>
      </c>
      <c r="W44" s="23">
        <f t="shared" si="21"/>
        <v>406666.66666666663</v>
      </c>
      <c r="X44" s="23">
        <f t="shared" si="21"/>
        <v>406666.66666666663</v>
      </c>
      <c r="Y44" s="23">
        <f t="shared" si="21"/>
        <v>406666.66666666663</v>
      </c>
      <c r="Z44" s="23">
        <f t="shared" si="21"/>
        <v>406666.66666666663</v>
      </c>
      <c r="AA44" s="23">
        <f t="shared" si="21"/>
        <v>406666.66666666663</v>
      </c>
      <c r="AB44" s="23">
        <f t="shared" si="21"/>
        <v>406666.66666666663</v>
      </c>
      <c r="AC44" s="23">
        <f t="shared" si="21"/>
        <v>406666.66666666663</v>
      </c>
      <c r="AD44" s="23">
        <f t="shared" si="21"/>
        <v>406666.66666666663</v>
      </c>
      <c r="AE44" s="23">
        <f t="shared" si="21"/>
        <v>406666.66666666663</v>
      </c>
      <c r="AF44" s="23">
        <f t="shared" si="21"/>
        <v>406666.66666666663</v>
      </c>
      <c r="AG44" s="23">
        <f t="shared" si="21"/>
        <v>691666.66666666663</v>
      </c>
      <c r="AH44" s="23">
        <f t="shared" si="21"/>
        <v>691666.66666666663</v>
      </c>
      <c r="AI44" s="23">
        <f t="shared" si="21"/>
        <v>691666.66666666663</v>
      </c>
      <c r="AJ44" s="23">
        <f t="shared" si="21"/>
        <v>691666.66666666663</v>
      </c>
      <c r="AK44" s="23">
        <f t="shared" si="21"/>
        <v>691666.66666666663</v>
      </c>
      <c r="AL44" s="23">
        <f t="shared" si="21"/>
        <v>691666.66666666663</v>
      </c>
      <c r="AM44" s="23">
        <f t="shared" si="21"/>
        <v>691666.66666666663</v>
      </c>
      <c r="AN44" s="23">
        <f t="shared" si="21"/>
        <v>691666.66666666663</v>
      </c>
      <c r="AO44" s="23">
        <f t="shared" si="21"/>
        <v>691666.66666666663</v>
      </c>
      <c r="AP44" s="23">
        <f t="shared" si="21"/>
        <v>691666.66666666663</v>
      </c>
      <c r="AQ44" s="23">
        <f t="shared" si="21"/>
        <v>691666.66666666663</v>
      </c>
      <c r="AR44" s="23">
        <f t="shared" si="21"/>
        <v>691666.66666666663</v>
      </c>
      <c r="AS44" s="23">
        <f t="shared" si="21"/>
        <v>958333.33333333337</v>
      </c>
      <c r="AT44" s="23">
        <f t="shared" si="21"/>
        <v>958333.33333333337</v>
      </c>
      <c r="AU44" s="23">
        <f t="shared" si="21"/>
        <v>958333.33333333337</v>
      </c>
      <c r="AV44" s="23">
        <f t="shared" si="21"/>
        <v>958333.33333333337</v>
      </c>
      <c r="AW44" s="23">
        <f t="shared" si="21"/>
        <v>958333.33333333337</v>
      </c>
      <c r="AX44" s="23">
        <f t="shared" si="21"/>
        <v>958333.33333333337</v>
      </c>
      <c r="AY44" s="23">
        <f t="shared" si="21"/>
        <v>958333.33333333337</v>
      </c>
      <c r="AZ44" s="23">
        <f t="shared" si="21"/>
        <v>958333.33333333337</v>
      </c>
      <c r="BA44" s="23">
        <f t="shared" si="21"/>
        <v>958333.33333333337</v>
      </c>
      <c r="BB44" s="23">
        <f t="shared" si="21"/>
        <v>958333.33333333337</v>
      </c>
      <c r="BC44" s="23">
        <f t="shared" si="21"/>
        <v>958333.33333333337</v>
      </c>
      <c r="BD44" s="23">
        <f t="shared" si="21"/>
        <v>958333.33333333337</v>
      </c>
      <c r="BE44" s="23">
        <f t="shared" si="21"/>
        <v>878333.33333333337</v>
      </c>
      <c r="BF44" s="23">
        <f t="shared" si="21"/>
        <v>878333.33333333337</v>
      </c>
      <c r="BG44" s="23">
        <f t="shared" si="21"/>
        <v>878333.33333333337</v>
      </c>
      <c r="BH44" s="23">
        <f t="shared" si="21"/>
        <v>878333.33333333337</v>
      </c>
      <c r="BI44" s="23">
        <f t="shared" si="21"/>
        <v>878333.33333333337</v>
      </c>
      <c r="BJ44" s="23">
        <f t="shared" si="21"/>
        <v>878333.33333333337</v>
      </c>
      <c r="BK44" s="23">
        <f t="shared" si="21"/>
        <v>878333.33333333337</v>
      </c>
      <c r="BL44" s="23">
        <f t="shared" si="21"/>
        <v>878333.33333333337</v>
      </c>
      <c r="BM44" s="23">
        <f t="shared" si="21"/>
        <v>878333.33333333337</v>
      </c>
      <c r="BN44" s="23">
        <f t="shared" si="21"/>
        <v>878333.33333333337</v>
      </c>
      <c r="BO44" s="23">
        <f t="shared" si="21"/>
        <v>878333.33333333337</v>
      </c>
      <c r="BP44" s="23">
        <f t="shared" si="21"/>
        <v>2878333.3333333335</v>
      </c>
    </row>
    <row r="45" spans="2:75" ht="14.55" customHeight="1" x14ac:dyDescent="0.3">
      <c r="B45" s="8"/>
      <c r="E45" s="42"/>
      <c r="F45" s="39"/>
      <c r="H45" s="44">
        <f>IRR(H44:BP44)</f>
        <v>0.23616752462967905</v>
      </c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41">
        <f>(U44-T44)/T44</f>
        <v>1.4158415841584155</v>
      </c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41">
        <f>(AG44-AF44)/AF44</f>
        <v>0.7008196721311476</v>
      </c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41">
        <f>(AS44-AR44)/AR44</f>
        <v>0.38554216867469893</v>
      </c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41">
        <f>(BE44-BD44)/BD44</f>
        <v>-8.347826086956521E-2</v>
      </c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</row>
    <row r="46" spans="2:75" ht="14.55" customHeight="1" x14ac:dyDescent="0.3">
      <c r="B46" s="8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41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41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41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41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</row>
    <row r="47" spans="2:75" ht="14.55" customHeight="1" x14ac:dyDescent="0.3">
      <c r="B47" s="8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41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41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41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41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</row>
    <row r="48" spans="2:75" ht="14.55" customHeight="1" x14ac:dyDescent="0.3">
      <c r="B48" s="8" t="s">
        <v>19</v>
      </c>
      <c r="E48" s="40">
        <f>H45</f>
        <v>0.23616752462967905</v>
      </c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</row>
    <row r="49" ht="14.55" customHeight="1" x14ac:dyDescent="0.3"/>
    <row r="50" ht="14.55" customHeight="1" x14ac:dyDescent="0.3"/>
    <row r="497" ht="14.55" customHeight="1" x14ac:dyDescent="0.3"/>
    <row r="498" ht="14.55" customHeight="1" x14ac:dyDescent="0.3"/>
    <row r="499" ht="14.55" customHeight="1" x14ac:dyDescent="0.3"/>
    <row r="512" ht="14.55" customHeight="1" x14ac:dyDescent="0.3"/>
    <row r="513" ht="14.55" customHeight="1" x14ac:dyDescent="0.3"/>
  </sheetData>
  <mergeCells count="1">
    <mergeCell ref="I1:AA8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9cb1adb-fec9-4d7e-9ffe-d2d28876b8f3" xsi:nil="true"/>
    <lcf76f155ced4ddcb4097134ff3c332f xmlns="deba0015-bdfd-46ac-a6ac-19a282517d68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FDB7262FC87442BEF75CDC503E76B2" ma:contentTypeVersion="20" ma:contentTypeDescription="Create a new document." ma:contentTypeScope="" ma:versionID="c9f0d638896aede7ad710f814b8f1f23">
  <xsd:schema xmlns:xsd="http://www.w3.org/2001/XMLSchema" xmlns:xs="http://www.w3.org/2001/XMLSchema" xmlns:p="http://schemas.microsoft.com/office/2006/metadata/properties" xmlns:ns2="c9cb1adb-fec9-4d7e-9ffe-d2d28876b8f3" xmlns:ns3="deba0015-bdfd-46ac-a6ac-19a282517d68" targetNamespace="http://schemas.microsoft.com/office/2006/metadata/properties" ma:root="true" ma:fieldsID="5527798154b252eca7eff1ba54715966" ns2:_="" ns3:_="">
    <xsd:import namespace="c9cb1adb-fec9-4d7e-9ffe-d2d28876b8f3"/>
    <xsd:import namespace="deba0015-bdfd-46ac-a6ac-19a282517d6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2:TaxCatchAll" minOccurs="0"/>
                <xsd:element ref="ns3:lcf76f155ced4ddcb4097134ff3c332f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cb1adb-fec9-4d7e-9ffe-d2d28876b8f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bba24465-8060-43e3-b821-3d74130bcbfe}" ma:internalName="TaxCatchAll" ma:showField="CatchAllData" ma:web="c9cb1adb-fec9-4d7e-9ffe-d2d28876b8f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ba0015-bdfd-46ac-a6ac-19a282517d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f8574742-c758-4991-ba34-c801f07300e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A7EB0F-A8BD-42D2-8D96-7791326B9A1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503a3ba6-d14c-4595-b24f-d3a439890be4"/>
    <ds:schemaRef ds:uri="a2fcbfd9-c970-4c8b-b25d-ead280c8031a"/>
    <ds:schemaRef ds:uri="http://www.w3.org/XML/1998/namespace"/>
    <ds:schemaRef ds:uri="http://purl.org/dc/dcmitype/"/>
    <ds:schemaRef ds:uri="c9cb1adb-fec9-4d7e-9ffe-d2d28876b8f3"/>
    <ds:schemaRef ds:uri="deba0015-bdfd-46ac-a6ac-19a282517d68"/>
  </ds:schemaRefs>
</ds:datastoreItem>
</file>

<file path=customXml/itemProps2.xml><?xml version="1.0" encoding="utf-8"?>
<ds:datastoreItem xmlns:ds="http://schemas.openxmlformats.org/officeDocument/2006/customXml" ds:itemID="{BC72A7A4-E564-40A5-AEAE-F53AD33F1A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cb1adb-fec9-4d7e-9ffe-d2d28876b8f3"/>
    <ds:schemaRef ds:uri="deba0015-bdfd-46ac-a6ac-19a282517d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63B1BE0-7B3A-47CB-A6CB-0AD4E325DDF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Remco Geervliet</dc:creator>
  <cp:lastModifiedBy>KOKO LICENSE</cp:lastModifiedBy>
  <dcterms:created xsi:type="dcterms:W3CDTF">2019-11-14T11:17:50Z</dcterms:created>
  <dcterms:modified xsi:type="dcterms:W3CDTF">2024-09-01T11:01:51Z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0x01010096FDB7262FC87442BEF75CDC503E76B2</vt:lpwstr>
  </property>
  <property fmtid="{D5CDD505-2E9C-101B-9397-08002B2CF9AE}" pid="3" name="MediaServiceImageTags">
    <vt:lpwstr/>
  </property>
</Properties>
</file>