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oraolaku\Downloads\"/>
    </mc:Choice>
  </mc:AlternateContent>
  <xr:revisionPtr revIDLastSave="0" documentId="13_ncr:1_{E591A485-6B84-4B3A-ABB6-92B25570D4D8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5" r:id="rId4"/>
    <sheet name="Sheet4" sheetId="6" r:id="rId5"/>
    <sheet name="Sheet5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0" i="7"/>
  <c r="K9" i="7"/>
  <c r="K8" i="7"/>
  <c r="K7" i="7"/>
  <c r="K6" i="7"/>
  <c r="H11" i="7"/>
  <c r="H10" i="7"/>
  <c r="H9" i="7"/>
  <c r="H8" i="7"/>
  <c r="H7" i="7"/>
  <c r="H6" i="7"/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2" i="6"/>
  <c r="C2" i="6"/>
  <c r="D3" i="6"/>
  <c r="C3" i="6"/>
  <c r="D4" i="6"/>
  <c r="C4" i="6"/>
  <c r="D5" i="6"/>
  <c r="C5" i="6"/>
  <c r="D6" i="6"/>
  <c r="C6" i="6"/>
  <c r="D7" i="6"/>
  <c r="C7" i="6"/>
  <c r="D8" i="6"/>
  <c r="C8" i="6"/>
  <c r="D9" i="6"/>
  <c r="C9" i="6"/>
  <c r="D10" i="6"/>
  <c r="C10" i="6"/>
  <c r="D11" i="6"/>
  <c r="C11" i="6"/>
  <c r="D12" i="6"/>
  <c r="C12" i="6"/>
  <c r="D13" i="6"/>
  <c r="C13" i="6"/>
  <c r="B7" i="6"/>
  <c r="B13" i="6" l="1"/>
  <c r="B12" i="6"/>
  <c r="B11" i="6"/>
  <c r="B10" i="6"/>
  <c r="B9" i="6"/>
  <c r="B8" i="6"/>
  <c r="B6" i="6"/>
  <c r="B5" i="6"/>
  <c r="B4" i="6"/>
  <c r="B3" i="6"/>
  <c r="B2" i="6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<sst xmlns="http://schemas.openxmlformats.org/spreadsheetml/2006/main" count="7068" uniqueCount="2114">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</sst>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22222"/>
      <name val="Arial"/>
      <family val="2"/>
    </font>
    <font>
      <sz val="8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[CrowdfundingBook-Ammanesi.xlsx]Sheet1!PivotTable1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4-4F3D-9181-396B3105B34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4-4F3D-9181-396B3105B34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4-4F3D-9181-396B3105B34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4-4F3D-9181-396B3105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417535"/>
        <c:axId val="1161430639"/>
      </c:barChart>
      <c:catAx>
        <c:axId val="11604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30639"/>
        <c:crosses val="autoZero"/>
        <c:auto val="1"/>
        <c:lblAlgn val="ctr"/>
        <c:lblOffset val="100"/>
        <c:noMultiLvlLbl val="0"/>
      </c:catAx>
      <c:valAx>
        <c:axId val="11614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1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[CrowdfundingBook-Ammanesi.xlsx]Sheet2!PivotTable2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C63-8D55-23B28D7BC6C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C63-8D55-23B28D7BC6C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4-4C63-8D55-23B28D7BC6C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4-4C63-8D55-23B28D7BC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5356127"/>
        <c:axId val="1160538495"/>
      </c:barChart>
      <c:catAx>
        <c:axId val="115535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38495"/>
        <c:crosses val="autoZero"/>
        <c:auto val="1"/>
        <c:lblAlgn val="ctr"/>
        <c:lblOffset val="100"/>
        <c:noMultiLvlLbl val="0"/>
      </c:catAx>
      <c:valAx>
        <c:axId val="1160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5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[CrowdfundingBook-Ammanesi.xlsx]Sheet3!PivotTable4</c:name>
    <c:fmtId val="2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0DB-9FBC-555DCABFD29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2-40DB-9FBC-555DCABFD29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0DB-9FBC-555DCABF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55983"/>
        <c:axId val="1054656319"/>
      </c:lineChart>
      <c:catAx>
        <c:axId val="291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56319"/>
        <c:crosses val="autoZero"/>
        <c:auto val="1"/>
        <c:lblAlgn val="ctr"/>
        <c:lblOffset val="100"/>
        <c:noMultiLvlLbl val="0"/>
      </c:catAx>
      <c:valAx>
        <c:axId val="10546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D-424A-AE02-837A3579B16B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D-424A-AE02-837A3579B16B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D-424A-AE02-837A3579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044496"/>
        <c:axId val="1701091584"/>
      </c:lineChart>
      <c:catAx>
        <c:axId val="1986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91584"/>
        <c:crosses val="autoZero"/>
        <c:auto val="1"/>
        <c:lblAlgn val="ctr"/>
        <c:lblOffset val="100"/>
        <c:noMultiLvlLbl val="0"/>
      </c:catAx>
      <c:valAx>
        <c:axId val="17010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10</xdr:row>
      <xdr:rowOff>142875</xdr:rowOff>
    </xdr:from>
    <xdr:to>
      <xdr:col>13</xdr:col>
      <xdr:colOff>223837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F901-E793-7177-D81B-6406E1D26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10</xdr:row>
      <xdr:rowOff>142875</xdr:rowOff>
    </xdr:from>
    <xdr:to>
      <xdr:col>13</xdr:col>
      <xdr:colOff>195262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9C09-D06B-B083-D646-973C21537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701675</xdr:colOff>
      <xdr:row>2</xdr:row>
      <xdr:rowOff>50800</xdr:rowOff>
    </xdr:from>
    <xdr:to>
      <xdr:col>8</xdr:col>
      <xdr:colOff>593725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972C-48EA-63ED-73C8-403FDF4A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13</xdr:row>
      <xdr:rowOff>155575</xdr:rowOff>
    </xdr:from>
    <xdr:to>
      <xdr:col>5</xdr:col>
      <xdr:colOff>1390650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1D84-9ACB-7E85-E008-CA80963E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12</xdr:row>
      <xdr:rowOff>76200</xdr:rowOff>
    </xdr:from>
    <xdr:to>
      <xdr:col>10</xdr:col>
      <xdr:colOff>622300</xdr:colOff>
      <xdr:row>17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D2F001-D3CB-4331-4B33-807AA170FB84}"/>
            </a:ext>
          </a:extLst>
        </xdr:cNvPr>
        <xdr:cNvSpPr txBox="1"/>
      </xdr:nvSpPr>
      <xdr:spPr>
        <a:xfrm>
          <a:off x="4152900" y="2438400"/>
          <a:ext cx="30734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would say the median</a:t>
          </a:r>
          <a:r>
            <a:rPr lang="en-US" sz="1100" baseline="0"/>
            <a:t> is more useful in this case due to the plethora of outliers affecting the mean to be 4 times higher than the median.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08.611969675927" createdVersion="8" refreshedVersion="8" minRefreshableVersion="3" recordCount="1000" xr:uid="{993A01D1-42E5-4469-A20C-6CE2387A0C5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08.780010069444" createdVersion="8" refreshedVersion="8" minRefreshableVersion="3" recordCount="1000" xr:uid="{B91C9D89-292D-4F6F-BA5D-2AAC4D78DAA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containsInteger="1" minValue="1" maxValue="113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6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1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5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3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3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5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8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7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9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6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8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3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5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90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2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9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9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80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1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1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8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4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9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8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7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7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9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5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10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7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5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70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50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90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9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8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5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7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7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5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7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30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7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70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8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3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6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1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2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3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2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1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6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6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2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80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7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7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4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90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5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8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100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5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6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5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2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3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6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7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4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8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8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50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2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2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8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2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90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7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7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2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40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40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7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2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4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70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40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1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6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4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1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1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6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2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4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6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4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9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7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100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70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4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30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4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50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60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6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5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70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6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5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4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8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3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7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7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90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4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6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9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1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9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8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50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100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5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3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1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5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3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70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4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5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6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30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9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6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5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8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5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5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3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40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1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4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10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1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2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1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80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60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100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2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2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30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6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1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4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1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60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3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50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9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9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1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5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6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4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8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90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80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3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6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7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1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4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3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70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9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60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6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70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7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8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4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60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9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9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7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7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9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4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9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40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40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8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6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9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3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1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7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3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1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7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3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9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1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3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2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6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5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4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1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3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8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4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2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100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9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30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2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1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7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1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8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50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90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8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4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4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7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7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7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9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2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3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3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5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4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9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3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6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3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2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6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90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9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6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70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5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5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4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4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2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2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6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2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3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8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3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6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3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3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9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3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80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8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1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2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8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7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3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1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50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5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7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8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80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8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6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8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3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8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2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5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4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6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7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5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1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4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7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5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4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4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5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5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9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4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5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6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2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7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7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8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3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6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1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5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3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3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5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8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6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7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9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6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8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3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5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90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2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9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9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2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6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80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1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1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8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4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9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8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7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7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6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8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9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5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10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7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1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5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70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50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2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90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9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8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5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7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7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6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1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5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7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30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7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70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6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8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8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3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6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1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2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3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2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1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8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6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6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2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80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7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7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4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90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5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8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9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100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7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5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6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5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2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3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6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7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4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8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8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50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2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2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8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2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90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7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7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2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40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40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7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2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4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70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40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9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8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1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6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4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1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1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6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2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4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6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4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9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7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100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70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4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30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4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50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60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5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6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5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70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6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5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4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8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3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7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7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8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90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4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6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9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1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9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8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50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100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5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3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1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5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3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70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4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5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6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30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9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6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5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8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5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5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3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40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1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4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10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2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1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2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1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8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80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60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100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2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1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9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2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30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6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1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4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9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5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1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60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3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50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9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9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1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5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4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6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4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8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90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80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3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6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4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7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1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4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3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70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9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60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6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70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7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4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8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4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6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5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60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9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7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7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8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9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5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4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8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9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40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40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8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6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9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2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3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1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7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3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9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2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1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7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3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9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1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3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2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6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5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4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1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3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8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4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2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100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9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30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2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2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1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7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1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8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50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90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7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7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8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4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4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7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7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7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9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2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3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3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5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4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9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3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6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3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2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8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90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9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6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70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5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5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5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4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4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2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2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6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2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3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8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3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5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6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3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3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9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2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3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80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2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8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1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4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2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8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7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3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1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50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5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7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5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8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5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80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8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6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8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3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8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2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5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4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6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7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2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5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1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4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7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5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4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4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5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5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2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9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4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2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4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5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6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7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2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7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7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3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6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B1B4A-B676-4B78-9167-DE39862E44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ABFDA-8970-472E-A88C-7DEBBD71F2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CC3DC-BEB4-4850-AEC5-1ED14CB806F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87" zoomScale="90" zoomScaleNormal="90" workbookViewId="0">
      <selection activeCell="G11" sqref="G1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5.33203125" customWidth="1"/>
    <col min="16" max="16" width="15.58203125" customWidth="1"/>
    <col min="17" max="17" width="14.08203125" customWidth="1"/>
    <col min="18" max="18" width="13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ROUND(E2/D2 *100, 0)</f>
        <v>0</v>
      </c>
      <c r="P2" t="e">
        <f>ROUND(E2/G2, 0)</f>
        <v>#DIV/0!</v>
      </c>
      <c r="Q2" t="str">
        <f>LEFT(N2,SEARCH("/",N2)-1)</f>
        <v>food</v>
      </c>
      <c r="R2" t="str">
        <f>RIGHT(N2,LEN(N2)-SEARCH("/",N2))</f>
        <v>food trucks</v>
      </c>
      <c r="S2" s="7">
        <f>(((J2/60)/60)/24)+DATE(1970,1,1)</f>
        <v>42336.25</v>
      </c>
      <c r="T2" s="8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ROUND(E3/D3 *100, 0)</f>
        <v>1040</v>
      </c>
      <c r="P3">
        <f t="shared" ref="P3:P66" si="1">ROUND(E3/G3, 0)</f>
        <v>92</v>
      </c>
      <c r="Q3" t="str">
        <f t="shared" ref="Q3:Q66" si="2">LEFT(N3,SEARCH("/",N3)-1)</f>
        <v>music</v>
      </c>
      <c r="R3" t="str">
        <f t="shared" ref="R3:R66" si="3">RIGHT(N3,LEN(N3)-SEARCH("/",N3))</f>
        <v>rock</v>
      </c>
      <c r="S3" s="7">
        <f t="shared" ref="S3:S66" si="4">(((J3/60)/60)/24)+DATE(1970,1,1)</f>
        <v>41870.208333333336</v>
      </c>
      <c r="T3" s="8">
        <f t="shared" ref="T3:T66" si="5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</v>
      </c>
      <c r="P4">
        <f t="shared" si="1"/>
        <v>100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8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59</v>
      </c>
      <c r="P5">
        <f t="shared" si="1"/>
        <v>103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8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</v>
      </c>
      <c r="P6">
        <f t="shared" si="1"/>
        <v>99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8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174</v>
      </c>
      <c r="P7">
        <f t="shared" si="1"/>
        <v>76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8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21</v>
      </c>
      <c r="P8">
        <f t="shared" si="1"/>
        <v>61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8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328</v>
      </c>
      <c r="P9">
        <f t="shared" si="1"/>
        <v>65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8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20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8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52</v>
      </c>
      <c r="P11">
        <f t="shared" si="1"/>
        <v>73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8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</v>
      </c>
      <c r="P12">
        <f t="shared" si="1"/>
        <v>63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8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</v>
      </c>
      <c r="P13">
        <f t="shared" si="1"/>
        <v>112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8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</v>
      </c>
      <c r="P14">
        <f t="shared" si="1"/>
        <v>102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8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</v>
      </c>
      <c r="P15">
        <f t="shared" si="1"/>
        <v>105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8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67</v>
      </c>
      <c r="P16">
        <f t="shared" si="1"/>
        <v>94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8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</v>
      </c>
      <c r="P17">
        <f t="shared" si="1"/>
        <v>85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8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</v>
      </c>
      <c r="P18">
        <f t="shared" si="1"/>
        <v>110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8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</v>
      </c>
      <c r="P19">
        <f t="shared" si="1"/>
        <v>108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8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67</v>
      </c>
      <c r="P20">
        <f t="shared" si="1"/>
        <v>45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8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49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8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</v>
      </c>
      <c r="P22">
        <f t="shared" si="1"/>
        <v>106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8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41</v>
      </c>
      <c r="P23">
        <f t="shared" si="1"/>
        <v>69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8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</v>
      </c>
      <c r="P24">
        <f t="shared" si="1"/>
        <v>85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8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</v>
      </c>
      <c r="P25">
        <f t="shared" si="1"/>
        <v>105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8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113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8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</v>
      </c>
      <c r="P27">
        <f t="shared" si="1"/>
        <v>73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8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</v>
      </c>
      <c r="P28">
        <f t="shared" si="1"/>
        <v>35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8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80</v>
      </c>
      <c r="P29">
        <f t="shared" si="1"/>
        <v>107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8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</v>
      </c>
      <c r="P30">
        <f t="shared" si="1"/>
        <v>62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8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329</v>
      </c>
      <c r="P31">
        <f t="shared" si="1"/>
        <v>94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8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161</v>
      </c>
      <c r="P32">
        <f t="shared" si="1"/>
        <v>112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8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>
        <f t="shared" si="1"/>
        <v>48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8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87</v>
      </c>
      <c r="P34">
        <f t="shared" si="1"/>
        <v>38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8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378</v>
      </c>
      <c r="P35">
        <f t="shared" si="1"/>
        <v>35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8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151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8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</v>
      </c>
      <c r="P37">
        <f t="shared" si="1"/>
        <v>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8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</v>
      </c>
      <c r="P38">
        <f t="shared" si="1"/>
        <v>69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8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140</v>
      </c>
      <c r="P39">
        <f t="shared" si="1"/>
        <v>106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8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</v>
      </c>
      <c r="P40">
        <f t="shared" si="1"/>
        <v>75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8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51</v>
      </c>
      <c r="P41">
        <f t="shared" si="1"/>
        <v>57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8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</v>
      </c>
      <c r="P42">
        <f t="shared" si="1"/>
        <v>75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8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213</v>
      </c>
      <c r="P43">
        <f t="shared" si="1"/>
        <v>107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8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444</v>
      </c>
      <c r="P44">
        <f t="shared" si="1"/>
        <v>36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8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186</v>
      </c>
      <c r="P45">
        <f t="shared" si="1"/>
        <v>27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8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659</v>
      </c>
      <c r="P46">
        <f t="shared" si="1"/>
        <v>108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8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48</v>
      </c>
      <c r="P47">
        <f t="shared" si="1"/>
        <v>94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8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115</v>
      </c>
      <c r="P48">
        <f t="shared" si="1"/>
        <v>46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8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</v>
      </c>
      <c r="P49">
        <f t="shared" si="1"/>
        <v>48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8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387</v>
      </c>
      <c r="P50">
        <f t="shared" si="1"/>
        <v>53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8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190</v>
      </c>
      <c r="P51">
        <f t="shared" si="1"/>
        <v>45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8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8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92</v>
      </c>
      <c r="P53">
        <f t="shared" si="1"/>
        <v>99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8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</v>
      </c>
      <c r="P54">
        <f t="shared" si="1"/>
        <v>33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8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</v>
      </c>
      <c r="P55">
        <f t="shared" si="1"/>
        <v>59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8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90</v>
      </c>
      <c r="P56">
        <f t="shared" si="1"/>
        <v>45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8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178</v>
      </c>
      <c r="P57">
        <f t="shared" si="1"/>
        <v>90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8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144</v>
      </c>
      <c r="P58">
        <f t="shared" si="1"/>
        <v>70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8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</v>
      </c>
      <c r="P59">
        <f t="shared" si="1"/>
        <v>31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8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</v>
      </c>
      <c r="P60">
        <f t="shared" si="1"/>
        <v>29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8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</v>
      </c>
      <c r="P61">
        <f t="shared" si="1"/>
        <v>30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8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</v>
      </c>
      <c r="P62">
        <f t="shared" si="1"/>
        <v>85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8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93</v>
      </c>
      <c r="P63">
        <f t="shared" si="1"/>
        <v>82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8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723</v>
      </c>
      <c r="P64">
        <f t="shared" si="1"/>
        <v>58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8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12</v>
      </c>
      <c r="P65">
        <f t="shared" si="1"/>
        <v>111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8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98</v>
      </c>
      <c r="P66">
        <f t="shared" si="1"/>
        <v>72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8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ROUND(E67/D67 *100, 0)</f>
        <v>236</v>
      </c>
      <c r="P67">
        <f t="shared" ref="P67:P130" si="7">ROUND(E67/G67, 0)</f>
        <v>61</v>
      </c>
      <c r="Q67" t="str">
        <f t="shared" ref="Q67:Q130" si="8">LEFT(N67,SEARCH("/",N67)-1)</f>
        <v>theater</v>
      </c>
      <c r="R67" t="str">
        <f t="shared" ref="R67:R130" si="9">RIGHT(N67,LEN(N67)-SEARCH("/",N67))</f>
        <v>plays</v>
      </c>
      <c r="S67" s="7">
        <f t="shared" ref="S67:S130" si="10">(((J67/60)/60)/24)+DATE(1970,1,1)</f>
        <v>40570.25</v>
      </c>
      <c r="T67" s="8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</v>
      </c>
      <c r="P68">
        <f t="shared" si="7"/>
        <v>109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8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</v>
      </c>
      <c r="P69">
        <f t="shared" si="7"/>
        <v>29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8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255</v>
      </c>
      <c r="P70">
        <f t="shared" si="7"/>
        <v>59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8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</v>
      </c>
      <c r="P71">
        <f t="shared" si="7"/>
        <v>112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8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124</v>
      </c>
      <c r="P72">
        <f t="shared" si="7"/>
        <v>64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8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</v>
      </c>
      <c r="P73">
        <f t="shared" si="7"/>
        <v>85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8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</v>
      </c>
      <c r="P74">
        <f t="shared" si="7"/>
        <v>74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8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661</v>
      </c>
      <c r="P75">
        <f t="shared" si="7"/>
        <v>105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8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</v>
      </c>
      <c r="P76">
        <f t="shared" si="7"/>
        <v>56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8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151</v>
      </c>
      <c r="P77">
        <f t="shared" si="7"/>
        <v>86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8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</v>
      </c>
      <c r="P78">
        <f t="shared" si="7"/>
        <v>57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8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47</v>
      </c>
      <c r="P79">
        <f t="shared" si="7"/>
        <v>80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8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301</v>
      </c>
      <c r="P80">
        <f t="shared" si="7"/>
        <v>41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8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70</v>
      </c>
      <c r="P81">
        <f t="shared" si="7"/>
        <v>48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8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</v>
      </c>
      <c r="P82">
        <f t="shared" si="7"/>
        <v>55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8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</v>
      </c>
      <c r="P83">
        <f t="shared" si="7"/>
        <v>92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8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</v>
      </c>
      <c r="P84">
        <f t="shared" si="7"/>
        <v>83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8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38</v>
      </c>
      <c r="P85">
        <f t="shared" si="7"/>
        <v>40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8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</v>
      </c>
      <c r="P86">
        <f t="shared" si="7"/>
        <v>111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8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</v>
      </c>
      <c r="P87">
        <f t="shared" si="7"/>
        <v>91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8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168</v>
      </c>
      <c r="P88">
        <f t="shared" si="7"/>
        <v>61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8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62</v>
      </c>
      <c r="P89">
        <f t="shared" si="7"/>
        <v>83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8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261</v>
      </c>
      <c r="P90">
        <f t="shared" si="7"/>
        <v>111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8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253</v>
      </c>
      <c r="P91">
        <f t="shared" si="7"/>
        <v>89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8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79</v>
      </c>
      <c r="P92">
        <f t="shared" si="7"/>
        <v>58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8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</v>
      </c>
      <c r="P93">
        <f t="shared" si="7"/>
        <v>110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8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259</v>
      </c>
      <c r="P94">
        <f t="shared" si="7"/>
        <v>104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8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61</v>
      </c>
      <c r="P95">
        <f t="shared" si="7"/>
        <v>108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8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304</v>
      </c>
      <c r="P96">
        <f t="shared" si="7"/>
        <v>49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8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113</v>
      </c>
      <c r="P97">
        <f t="shared" si="7"/>
        <v>38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8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</v>
      </c>
      <c r="P98">
        <f t="shared" si="7"/>
        <v>65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8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927</v>
      </c>
      <c r="P99">
        <f t="shared" si="7"/>
        <v>107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8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34</v>
      </c>
      <c r="P100">
        <f t="shared" si="7"/>
        <v>27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8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197</v>
      </c>
      <c r="P101">
        <f t="shared" si="7"/>
        <v>91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8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8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</v>
      </c>
      <c r="P103">
        <f t="shared" si="7"/>
        <v>56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8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282</v>
      </c>
      <c r="P104">
        <f t="shared" si="7"/>
        <v>31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8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25</v>
      </c>
      <c r="P105">
        <f t="shared" si="7"/>
        <v>67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8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</v>
      </c>
      <c r="P106">
        <f t="shared" si="7"/>
        <v>89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8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145</v>
      </c>
      <c r="P107">
        <f t="shared" si="7"/>
        <v>103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8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</v>
      </c>
      <c r="P108">
        <f t="shared" si="7"/>
        <v>95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8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</v>
      </c>
      <c r="P109">
        <f t="shared" si="7"/>
        <v>76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8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</v>
      </c>
      <c r="P110">
        <f t="shared" si="7"/>
        <v>108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8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</v>
      </c>
      <c r="P111">
        <f t="shared" si="7"/>
        <v>51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8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15</v>
      </c>
      <c r="P112">
        <f t="shared" si="7"/>
        <v>72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8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120</v>
      </c>
      <c r="P113">
        <f t="shared" si="7"/>
        <v>109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8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269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8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377</v>
      </c>
      <c r="P115">
        <f t="shared" si="7"/>
        <v>95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8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</v>
      </c>
      <c r="P116">
        <f t="shared" si="7"/>
        <v>110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8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</v>
      </c>
      <c r="P117">
        <f t="shared" si="7"/>
        <v>44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8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>
        <f t="shared" si="7"/>
        <v>87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8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174</v>
      </c>
      <c r="P119">
        <f t="shared" si="7"/>
        <v>31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8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118</v>
      </c>
      <c r="P120">
        <f t="shared" si="7"/>
        <v>95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8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215</v>
      </c>
      <c r="P121">
        <f t="shared" si="7"/>
        <v>70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8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</v>
      </c>
      <c r="P122">
        <f t="shared" si="7"/>
        <v>63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8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</v>
      </c>
      <c r="P123">
        <f t="shared" si="7"/>
        <v>110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8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</v>
      </c>
      <c r="P124">
        <f t="shared" si="7"/>
        <v>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8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19</v>
      </c>
      <c r="P125">
        <f t="shared" si="7"/>
        <v>50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8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368</v>
      </c>
      <c r="P126">
        <f t="shared" si="7"/>
        <v>102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8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160</v>
      </c>
      <c r="P127">
        <f t="shared" si="7"/>
        <v>47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8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39</v>
      </c>
      <c r="P128">
        <f t="shared" si="7"/>
        <v>90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8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</v>
      </c>
      <c r="P129">
        <f t="shared" si="7"/>
        <v>79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8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</v>
      </c>
      <c r="P130">
        <f t="shared" si="7"/>
        <v>80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8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ROUND(E131/D131 *100, 0)</f>
        <v>3</v>
      </c>
      <c r="P131">
        <f t="shared" ref="P131:P194" si="13">ROUND(E131/G131, 0)</f>
        <v>86</v>
      </c>
      <c r="Q131" t="str">
        <f t="shared" ref="Q131:Q194" si="14">LEFT(N131,SEARCH("/",N131)-1)</f>
        <v>food</v>
      </c>
      <c r="R131" t="str">
        <f t="shared" ref="R131:R194" si="15">RIGHT(N131,LEN(N131)-SEARCH("/",N131))</f>
        <v>food trucks</v>
      </c>
      <c r="S131" s="7">
        <f t="shared" ref="S131:S194" si="16">(((J131/60)/60)/24)+DATE(1970,1,1)</f>
        <v>42038.25</v>
      </c>
      <c r="T131" s="8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</v>
      </c>
      <c r="P132">
        <f t="shared" si="13"/>
        <v>28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8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101</v>
      </c>
      <c r="P133">
        <f t="shared" si="13"/>
        <v>68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8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</v>
      </c>
      <c r="P134">
        <f t="shared" si="13"/>
        <v>43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8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311</v>
      </c>
      <c r="P135">
        <f t="shared" si="13"/>
        <v>88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8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90</v>
      </c>
      <c r="P136">
        <f t="shared" si="13"/>
        <v>95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8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</v>
      </c>
      <c r="P137">
        <f t="shared" si="13"/>
        <v>47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8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</v>
      </c>
      <c r="P138">
        <f t="shared" si="13"/>
        <v>47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8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262</v>
      </c>
      <c r="P139">
        <f t="shared" si="13"/>
        <v>94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8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>
        <f t="shared" si="13"/>
        <v>80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8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21</v>
      </c>
      <c r="P141">
        <f t="shared" si="13"/>
        <v>59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8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</v>
      </c>
      <c r="P142">
        <f t="shared" si="13"/>
        <v>66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8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102</v>
      </c>
      <c r="P143">
        <f t="shared" si="13"/>
        <v>61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8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</v>
      </c>
      <c r="P144">
        <f t="shared" si="13"/>
        <v>98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8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136</v>
      </c>
      <c r="P145">
        <f t="shared" si="13"/>
        <v>105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8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</v>
      </c>
      <c r="P146">
        <f t="shared" si="13"/>
        <v>86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8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237</v>
      </c>
      <c r="P147">
        <f t="shared" si="13"/>
        <v>77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8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</v>
      </c>
      <c r="P148">
        <f t="shared" si="13"/>
        <v>30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8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</v>
      </c>
      <c r="P149">
        <f t="shared" si="13"/>
        <v>47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8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</v>
      </c>
      <c r="P150">
        <f t="shared" si="13"/>
        <v>105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8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220</v>
      </c>
      <c r="P151">
        <f t="shared" si="13"/>
        <v>70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8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8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</v>
      </c>
      <c r="P153">
        <f t="shared" si="13"/>
        <v>60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8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</v>
      </c>
      <c r="P154">
        <f t="shared" si="13"/>
        <v>52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8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93</v>
      </c>
      <c r="P155">
        <f t="shared" si="13"/>
        <v>31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8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59</v>
      </c>
      <c r="P156">
        <f t="shared" si="13"/>
        <v>95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8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</v>
      </c>
      <c r="P157">
        <f t="shared" si="13"/>
        <v>76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8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74</v>
      </c>
      <c r="P158">
        <f t="shared" si="13"/>
        <v>71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8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53</v>
      </c>
      <c r="P159">
        <f t="shared" si="13"/>
        <v>74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8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221</v>
      </c>
      <c r="P160">
        <f t="shared" si="13"/>
        <v>113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8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</v>
      </c>
      <c r="P161">
        <f t="shared" si="13"/>
        <v>105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8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</v>
      </c>
      <c r="P162">
        <f t="shared" si="13"/>
        <v>79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8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</v>
      </c>
      <c r="P163">
        <f t="shared" si="13"/>
        <v>57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8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150</v>
      </c>
      <c r="P164">
        <f t="shared" si="13"/>
        <v>58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8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</v>
      </c>
      <c r="P165">
        <f t="shared" si="13"/>
        <v>36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8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</v>
      </c>
      <c r="P166">
        <f t="shared" si="13"/>
        <v>108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8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122</v>
      </c>
      <c r="P167">
        <f t="shared" si="13"/>
        <v>44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8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</v>
      </c>
      <c r="P168">
        <f t="shared" si="13"/>
        <v>55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8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416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8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</v>
      </c>
      <c r="P170">
        <f t="shared" si="13"/>
        <v>42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8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</v>
      </c>
      <c r="P171">
        <f t="shared" si="13"/>
        <v>78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8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3</v>
      </c>
      <c r="P172">
        <f t="shared" si="13"/>
        <v>83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8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11</v>
      </c>
      <c r="P173">
        <f t="shared" si="13"/>
        <v>104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8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83</v>
      </c>
      <c r="P174">
        <f t="shared" si="13"/>
        <v>26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8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</v>
      </c>
      <c r="P175">
        <f t="shared" si="13"/>
        <v>101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8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895</v>
      </c>
      <c r="P176">
        <f t="shared" si="13"/>
        <v>112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8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</v>
      </c>
      <c r="P177">
        <f t="shared" si="13"/>
        <v>42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8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75</v>
      </c>
      <c r="P178">
        <f t="shared" si="13"/>
        <v>110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8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</v>
      </c>
      <c r="P179">
        <f t="shared" si="13"/>
        <v>59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8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</v>
      </c>
      <c r="P180">
        <f t="shared" si="13"/>
        <v>33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8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358</v>
      </c>
      <c r="P181">
        <f t="shared" si="13"/>
        <v>45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8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</v>
      </c>
      <c r="P182">
        <f t="shared" si="13"/>
        <v>82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8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62</v>
      </c>
      <c r="P183">
        <f t="shared" si="13"/>
        <v>39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8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</v>
      </c>
      <c r="P184">
        <f t="shared" si="13"/>
        <v>59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8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</v>
      </c>
      <c r="P185">
        <f t="shared" si="13"/>
        <v>41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8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</v>
      </c>
      <c r="P186">
        <f t="shared" si="13"/>
        <v>31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8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72</v>
      </c>
      <c r="P187">
        <f t="shared" si="13"/>
        <v>38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8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32</v>
      </c>
      <c r="P188">
        <f t="shared" si="13"/>
        <v>32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8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230</v>
      </c>
      <c r="P189">
        <f t="shared" si="13"/>
        <v>96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8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8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24</v>
      </c>
      <c r="P191">
        <f t="shared" si="13"/>
        <v>102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8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69</v>
      </c>
      <c r="P192">
        <f t="shared" si="13"/>
        <v>106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8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38</v>
      </c>
      <c r="P193">
        <f t="shared" si="13"/>
        <v>37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8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20</v>
      </c>
      <c r="P194">
        <f t="shared" si="13"/>
        <v>35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8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ROUND(E195/D195 *100, 0)</f>
        <v>46</v>
      </c>
      <c r="P195">
        <f t="shared" ref="P195:P258" si="19">ROUND(E195/G195, 0)</f>
        <v>46</v>
      </c>
      <c r="Q195" t="str">
        <f t="shared" ref="Q195:Q258" si="20">LEFT(N195,SEARCH("/",N195)-1)</f>
        <v>music</v>
      </c>
      <c r="R195" t="str">
        <f t="shared" ref="R195:R258" si="21">RIGHT(N195,LEN(N195)-SEARCH("/",N195))</f>
        <v>indie rock</v>
      </c>
      <c r="S195" s="7">
        <f t="shared" ref="S195:S258" si="22">(((J195/60)/60)/24)+DATE(1970,1,1)</f>
        <v>43198.208333333328</v>
      </c>
      <c r="T195" s="8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123</v>
      </c>
      <c r="P196">
        <f t="shared" si="19"/>
        <v>69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8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362</v>
      </c>
      <c r="P197">
        <f t="shared" si="19"/>
        <v>109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8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</v>
      </c>
      <c r="P198">
        <f t="shared" si="19"/>
        <v>52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8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</v>
      </c>
      <c r="P199">
        <f t="shared" si="19"/>
        <v>82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8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10</v>
      </c>
      <c r="P200">
        <f t="shared" si="19"/>
        <v>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8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54</v>
      </c>
      <c r="P201">
        <f t="shared" si="19"/>
        <v>74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8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8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</v>
      </c>
      <c r="P203">
        <f t="shared" si="19"/>
        <v>91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8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79</v>
      </c>
      <c r="P204">
        <f t="shared" si="19"/>
        <v>80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8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</v>
      </c>
      <c r="P205">
        <f t="shared" si="19"/>
        <v>43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8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</v>
      </c>
      <c r="P206">
        <f t="shared" si="19"/>
        <v>63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8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432</v>
      </c>
      <c r="P207">
        <f t="shared" si="19"/>
        <v>70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8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39</v>
      </c>
      <c r="P208">
        <f t="shared" si="19"/>
        <v>61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8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426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8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</v>
      </c>
      <c r="P210">
        <f t="shared" si="19"/>
        <v>97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8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</v>
      </c>
      <c r="P211">
        <f t="shared" si="19"/>
        <v>51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8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</v>
      </c>
      <c r="P212">
        <f t="shared" si="19"/>
        <v>28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8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95</v>
      </c>
      <c r="P213">
        <f t="shared" si="19"/>
        <v>61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8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152</v>
      </c>
      <c r="P214">
        <f t="shared" si="19"/>
        <v>73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8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</v>
      </c>
      <c r="P215">
        <f t="shared" si="19"/>
        <v>40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8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</v>
      </c>
      <c r="P216">
        <f t="shared" si="19"/>
        <v>87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8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4</v>
      </c>
      <c r="P217">
        <f t="shared" si="19"/>
        <v>42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8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</v>
      </c>
      <c r="P218">
        <f t="shared" si="19"/>
        <v>104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8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45</v>
      </c>
      <c r="P219">
        <f t="shared" si="19"/>
        <v>62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8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216</v>
      </c>
      <c r="P220">
        <f t="shared" si="19"/>
        <v>31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8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</v>
      </c>
      <c r="P221">
        <f t="shared" si="19"/>
        <v>90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8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</v>
      </c>
      <c r="P222">
        <f t="shared" si="19"/>
        <v>39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8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99</v>
      </c>
      <c r="P223">
        <f t="shared" si="19"/>
        <v>55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8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138</v>
      </c>
      <c r="P224">
        <f t="shared" si="19"/>
        <v>48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8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94</v>
      </c>
      <c r="P225">
        <f t="shared" si="19"/>
        <v>88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8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404</v>
      </c>
      <c r="P226">
        <f t="shared" si="19"/>
        <v>52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8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</v>
      </c>
      <c r="P227">
        <f t="shared" si="19"/>
        <v>30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8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367</v>
      </c>
      <c r="P228">
        <f t="shared" si="19"/>
        <v>98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8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169</v>
      </c>
      <c r="P229">
        <f t="shared" si="19"/>
        <v>109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8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120</v>
      </c>
      <c r="P230">
        <f t="shared" si="19"/>
        <v>67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8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194</v>
      </c>
      <c r="P231">
        <f t="shared" si="19"/>
        <v>65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8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</v>
      </c>
      <c r="P232">
        <f t="shared" si="19"/>
        <v>100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8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77</v>
      </c>
      <c r="P233">
        <f t="shared" si="19"/>
        <v>82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8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</v>
      </c>
      <c r="P234">
        <f t="shared" si="19"/>
        <v>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8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158</v>
      </c>
      <c r="P235">
        <f t="shared" si="19"/>
        <v>97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8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</v>
      </c>
      <c r="P236">
        <f t="shared" si="19"/>
        <v>55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8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42</v>
      </c>
      <c r="P237">
        <f t="shared" si="19"/>
        <v>39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8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11</v>
      </c>
      <c r="P238">
        <f t="shared" si="19"/>
        <v>76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8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</v>
      </c>
      <c r="P239">
        <f t="shared" si="19"/>
        <v>45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8">
        <f t="shared" si="23"/>
        <v>41756.208333333336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</v>
      </c>
      <c r="P240">
        <f t="shared" si="19"/>
        <v>105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8">
        <f t="shared" si="23"/>
        <v>43108.25</v>
      </c>
    </row>
    <row r="241" spans="1:20" ht="31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98</v>
      </c>
      <c r="P241">
        <f t="shared" si="19"/>
        <v>76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8">
        <f t="shared" si="23"/>
        <v>42249.208333333328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419</v>
      </c>
      <c r="P242">
        <f t="shared" si="19"/>
        <v>69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8">
        <f t="shared" si="23"/>
        <v>40397.208333333336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102</v>
      </c>
      <c r="P243">
        <f t="shared" si="19"/>
        <v>102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8">
        <f t="shared" si="23"/>
        <v>41752.208333333336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128</v>
      </c>
      <c r="P244">
        <f t="shared" si="19"/>
        <v>43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8">
        <f t="shared" si="23"/>
        <v>42875.208333333328</v>
      </c>
    </row>
    <row r="245" spans="1:20" ht="31.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</v>
      </c>
      <c r="P245">
        <f t="shared" si="19"/>
        <v>43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8">
        <f t="shared" si="23"/>
        <v>43166.25</v>
      </c>
    </row>
    <row r="246" spans="1:20" ht="31.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570</v>
      </c>
      <c r="P246">
        <f t="shared" si="19"/>
        <v>75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8">
        <f t="shared" si="23"/>
        <v>41886.208333333336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</v>
      </c>
      <c r="P247">
        <f t="shared" si="19"/>
        <v>69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8">
        <f t="shared" si="23"/>
        <v>41737.208333333336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326</v>
      </c>
      <c r="P248">
        <f t="shared" si="19"/>
        <v>66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8">
        <f t="shared" si="23"/>
        <v>41495.208333333336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933</v>
      </c>
      <c r="P249">
        <f t="shared" si="19"/>
        <v>98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8">
        <f t="shared" si="23"/>
        <v>42741.25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</v>
      </c>
      <c r="P250">
        <f t="shared" si="19"/>
        <v>60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8">
        <f t="shared" si="23"/>
        <v>42009.25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</v>
      </c>
      <c r="P251">
        <f t="shared" si="19"/>
        <v>26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8">
        <f t="shared" si="23"/>
        <v>42013.25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8">
        <f t="shared" si="23"/>
        <v>40238.25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</v>
      </c>
      <c r="P253">
        <f t="shared" si="19"/>
        <v>38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8">
        <f t="shared" si="23"/>
        <v>41254.25</v>
      </c>
    </row>
    <row r="254" spans="1:20" ht="31.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</v>
      </c>
      <c r="P254">
        <f t="shared" si="19"/>
        <v>106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8">
        <f t="shared" si="23"/>
        <v>41577.208333333336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</v>
      </c>
      <c r="P255">
        <f t="shared" si="19"/>
        <v>81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8">
        <f t="shared" si="23"/>
        <v>40653.208333333336</v>
      </c>
    </row>
    <row r="256" spans="1:20" ht="31.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185</v>
      </c>
      <c r="P256">
        <f t="shared" si="19"/>
        <v>97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8">
        <f t="shared" si="23"/>
        <v>42789.25</v>
      </c>
    </row>
    <row r="257" spans="1:20" ht="31.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</v>
      </c>
      <c r="P257">
        <f t="shared" si="19"/>
        <v>57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8">
        <f t="shared" si="23"/>
        <v>40595.25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</v>
      </c>
      <c r="P258">
        <f t="shared" si="19"/>
        <v>64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8">
        <f t="shared" si="23"/>
        <v>42430.25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ROUND(E259/D259 *100, 0)</f>
        <v>146</v>
      </c>
      <c r="P259">
        <f t="shared" ref="P259:P322" si="25">ROUND(E259/G259, 0)</f>
        <v>90</v>
      </c>
      <c r="Q259" t="str">
        <f t="shared" ref="Q259:Q322" si="26">LEFT(N259,SEARCH("/",N259)-1)</f>
        <v>theater</v>
      </c>
      <c r="R259" t="str">
        <f t="shared" ref="R259:R322" si="27">RIGHT(N259,LEN(N259)-SEARCH("/",N259))</f>
        <v>plays</v>
      </c>
      <c r="S259" s="7">
        <f t="shared" ref="S259:S322" si="28">(((J259/60)/60)/24)+DATE(1970,1,1)</f>
        <v>41338.25</v>
      </c>
      <c r="T259" s="8">
        <f t="shared" ref="T259:T322" si="29">(((K259/60)/60)/24)+DATE(1970,1,1)</f>
        <v>41352.208333333336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</v>
      </c>
      <c r="P260">
        <f t="shared" si="25"/>
        <v>72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8">
        <f t="shared" si="29"/>
        <v>42732.25</v>
      </c>
    </row>
    <row r="261" spans="1:20" ht="31.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598</v>
      </c>
      <c r="P261">
        <f t="shared" si="25"/>
        <v>78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8">
        <f t="shared" si="29"/>
        <v>41270.25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158</v>
      </c>
      <c r="P262">
        <f t="shared" si="25"/>
        <v>38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8">
        <f t="shared" si="29"/>
        <v>41192.208333333336</v>
      </c>
    </row>
    <row r="263" spans="1:20" ht="31.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</v>
      </c>
      <c r="P263">
        <f t="shared" si="25"/>
        <v>58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8">
        <f t="shared" si="29"/>
        <v>40419.208333333336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</v>
      </c>
      <c r="P264">
        <f t="shared" si="25"/>
        <v>50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8">
        <f t="shared" si="29"/>
        <v>40664.208333333336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371</v>
      </c>
      <c r="P265">
        <f t="shared" si="25"/>
        <v>54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8">
        <f t="shared" si="29"/>
        <v>40187.25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363</v>
      </c>
      <c r="P266">
        <f t="shared" si="25"/>
        <v>30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8">
        <f t="shared" si="29"/>
        <v>41333.25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</v>
      </c>
      <c r="P267">
        <f t="shared" si="25"/>
        <v>70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8">
        <f t="shared" si="29"/>
        <v>42416.25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77</v>
      </c>
      <c r="P268">
        <f t="shared" si="25"/>
        <v>27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8">
        <f t="shared" si="29"/>
        <v>41983.25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234</v>
      </c>
      <c r="P269">
        <f t="shared" si="25"/>
        <v>52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8">
        <f t="shared" si="29"/>
        <v>41222.25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181</v>
      </c>
      <c r="P270">
        <f t="shared" si="25"/>
        <v>56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8">
        <f t="shared" si="29"/>
        <v>41232.25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253</v>
      </c>
      <c r="P271">
        <f t="shared" si="25"/>
        <v>102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8">
        <f t="shared" si="29"/>
        <v>43517.25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</v>
      </c>
      <c r="P272">
        <f t="shared" si="25"/>
        <v>25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8">
        <f t="shared" si="29"/>
        <v>40516.25</v>
      </c>
    </row>
    <row r="273" spans="1:20" ht="31.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</v>
      </c>
      <c r="P273">
        <f t="shared" si="25"/>
        <v>32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8">
        <f t="shared" si="29"/>
        <v>42376.25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</v>
      </c>
      <c r="P274">
        <f t="shared" si="25"/>
        <v>82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8">
        <f t="shared" si="29"/>
        <v>43681.208333333328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</v>
      </c>
      <c r="P275">
        <f t="shared" si="25"/>
        <v>38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8">
        <f t="shared" si="29"/>
        <v>42998.208333333328</v>
      </c>
    </row>
    <row r="276" spans="1:20" ht="31.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</v>
      </c>
      <c r="P276">
        <f t="shared" si="25"/>
        <v>52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8">
        <f t="shared" si="29"/>
        <v>43050.25</v>
      </c>
    </row>
    <row r="277" spans="1:20" ht="31.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242</v>
      </c>
      <c r="P277">
        <f t="shared" si="25"/>
        <v>81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8">
        <f t="shared" si="29"/>
        <v>43569.208333333328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97</v>
      </c>
      <c r="P278">
        <f t="shared" si="25"/>
        <v>40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8">
        <f t="shared" si="29"/>
        <v>41023.208333333336</v>
      </c>
    </row>
    <row r="279" spans="1:20" ht="31.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</v>
      </c>
      <c r="P279">
        <f t="shared" si="25"/>
        <v>90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8">
        <f t="shared" si="29"/>
        <v>40380.208333333336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326</v>
      </c>
      <c r="P280">
        <f t="shared" si="25"/>
        <v>97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8">
        <f t="shared" si="29"/>
        <v>41264.25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171</v>
      </c>
      <c r="P281">
        <f t="shared" si="25"/>
        <v>25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8">
        <f t="shared" si="29"/>
        <v>43349.208333333328</v>
      </c>
    </row>
    <row r="282" spans="1:20" ht="31.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</v>
      </c>
      <c r="P282">
        <f t="shared" si="25"/>
        <v>37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8">
        <f t="shared" si="29"/>
        <v>43066.25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92</v>
      </c>
      <c r="P283">
        <f t="shared" si="25"/>
        <v>73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8">
        <f t="shared" si="29"/>
        <v>41000.208333333336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</v>
      </c>
      <c r="P284">
        <f t="shared" si="25"/>
        <v>68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8">
        <f t="shared" si="29"/>
        <v>42707.25</v>
      </c>
    </row>
    <row r="285" spans="1:20" ht="31.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19</v>
      </c>
      <c r="P285">
        <f t="shared" si="25"/>
        <v>52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8">
        <f t="shared" si="29"/>
        <v>42525.208333333328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</v>
      </c>
      <c r="P286">
        <f t="shared" si="25"/>
        <v>62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8">
        <f t="shared" si="29"/>
        <v>41035.208333333336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</v>
      </c>
      <c r="P287">
        <f t="shared" si="25"/>
        <v>25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8">
        <f t="shared" si="29"/>
        <v>42661.208333333328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</v>
      </c>
      <c r="P288">
        <f t="shared" si="25"/>
        <v>106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8">
        <f t="shared" si="29"/>
        <v>42704.25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210</v>
      </c>
      <c r="P289">
        <f t="shared" si="25"/>
        <v>75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8">
        <f t="shared" si="29"/>
        <v>42122.208333333328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98</v>
      </c>
      <c r="P290">
        <f t="shared" si="25"/>
        <v>40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8">
        <f t="shared" si="29"/>
        <v>40983.208333333336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</v>
      </c>
      <c r="P291">
        <f t="shared" si="25"/>
        <v>40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8">
        <f t="shared" si="29"/>
        <v>42222.208333333328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</v>
      </c>
      <c r="P292">
        <f t="shared" si="25"/>
        <v>101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8">
        <f t="shared" si="29"/>
        <v>41436.208333333336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457</v>
      </c>
      <c r="P293">
        <f t="shared" si="25"/>
        <v>77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8">
        <f t="shared" si="29"/>
        <v>40835.208333333336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10</v>
      </c>
      <c r="P294">
        <f t="shared" si="25"/>
        <v>72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8">
        <f t="shared" si="29"/>
        <v>41002.208333333336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</v>
      </c>
      <c r="P295">
        <f t="shared" si="25"/>
        <v>33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8">
        <f t="shared" si="29"/>
        <v>40465.208333333336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1340</v>
      </c>
      <c r="P296">
        <f t="shared" si="25"/>
        <v>44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8">
        <f t="shared" si="29"/>
        <v>43411.25</v>
      </c>
    </row>
    <row r="297" spans="1:20" ht="31.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36</v>
      </c>
      <c r="P297">
        <f t="shared" si="25"/>
        <v>36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8">
        <f t="shared" si="29"/>
        <v>41587.25</v>
      </c>
    </row>
    <row r="298" spans="1:20" ht="31.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55</v>
      </c>
      <c r="P298">
        <f t="shared" si="25"/>
        <v>88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8">
        <f t="shared" si="29"/>
        <v>43515.25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</v>
      </c>
      <c r="P299">
        <f t="shared" si="25"/>
        <v>65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8">
        <f t="shared" si="29"/>
        <v>41662.25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144</v>
      </c>
      <c r="P300">
        <f t="shared" si="25"/>
        <v>70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8">
        <f t="shared" si="29"/>
        <v>42444.208333333328</v>
      </c>
    </row>
    <row r="301" spans="1:20" ht="31.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</v>
      </c>
      <c r="P301">
        <f t="shared" si="25"/>
        <v>40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8">
        <f t="shared" si="29"/>
        <v>42488.208333333328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8">
        <f t="shared" si="29"/>
        <v>42978.208333333328</v>
      </c>
    </row>
    <row r="303" spans="1:20" ht="31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1345</v>
      </c>
      <c r="P303">
        <f t="shared" si="25"/>
        <v>41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8">
        <f t="shared" si="29"/>
        <v>42078.208333333328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32</v>
      </c>
      <c r="P304">
        <f t="shared" si="25"/>
        <v>99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8">
        <f t="shared" si="29"/>
        <v>43359.208333333328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83</v>
      </c>
      <c r="P305">
        <f t="shared" si="25"/>
        <v>88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8">
        <f t="shared" si="29"/>
        <v>42381.25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</v>
      </c>
      <c r="P306">
        <f t="shared" si="25"/>
        <v>81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8">
        <f t="shared" si="29"/>
        <v>42630.208333333328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</v>
      </c>
      <c r="P307">
        <f t="shared" si="25"/>
        <v>94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8">
        <f t="shared" si="29"/>
        <v>42489.208333333328</v>
      </c>
    </row>
    <row r="308" spans="1:20" ht="31.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8</v>
      </c>
      <c r="P308">
        <f t="shared" si="25"/>
        <v>73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8">
        <f t="shared" si="29"/>
        <v>42933.208333333328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</v>
      </c>
      <c r="P309">
        <f t="shared" si="25"/>
        <v>66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8">
        <f t="shared" si="29"/>
        <v>41086.208333333336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</v>
      </c>
      <c r="P310">
        <f t="shared" si="25"/>
        <v>109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8">
        <f t="shared" si="29"/>
        <v>40652.208333333336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</v>
      </c>
      <c r="P311">
        <f t="shared" si="25"/>
        <v>41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8">
        <f t="shared" si="29"/>
        <v>40827.208333333336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</v>
      </c>
      <c r="P312">
        <f t="shared" si="25"/>
        <v>99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8">
        <f t="shared" si="29"/>
        <v>40293.208333333336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</v>
      </c>
      <c r="P313">
        <f t="shared" si="25"/>
        <v>106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8">
        <f t="shared" si="29"/>
        <v>40602.25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</v>
      </c>
      <c r="P314">
        <f t="shared" si="25"/>
        <v>49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8">
        <f t="shared" si="29"/>
        <v>41579.208333333336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8">
        <f t="shared" si="29"/>
        <v>40968.25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295</v>
      </c>
      <c r="P316">
        <f t="shared" si="25"/>
        <v>31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8">
        <f t="shared" si="29"/>
        <v>43541.208333333328</v>
      </c>
    </row>
    <row r="317" spans="1:20" ht="31.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34</v>
      </c>
      <c r="P317">
        <f t="shared" si="25"/>
        <v>104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8">
        <f t="shared" si="29"/>
        <v>41812.208333333336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67</v>
      </c>
      <c r="P318">
        <f t="shared" si="25"/>
        <v>59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8">
        <f t="shared" si="29"/>
        <v>43789.25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</v>
      </c>
      <c r="P319">
        <f t="shared" si="25"/>
        <v>42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8">
        <f t="shared" si="29"/>
        <v>42882.208333333328</v>
      </c>
    </row>
    <row r="320" spans="1:20" ht="31.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16</v>
      </c>
      <c r="P320">
        <f t="shared" si="25"/>
        <v>53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8">
        <f t="shared" si="29"/>
        <v>41686.25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39</v>
      </c>
      <c r="P321">
        <f t="shared" si="25"/>
        <v>51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8">
        <f t="shared" si="29"/>
        <v>40426.208333333336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10</v>
      </c>
      <c r="P322">
        <f t="shared" si="25"/>
        <v>101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8">
        <f t="shared" si="29"/>
        <v>40682.208333333336</v>
      </c>
    </row>
    <row r="323" spans="1:20" ht="31.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ROUND(E323/D323 *100, 0)</f>
        <v>94</v>
      </c>
      <c r="P323">
        <f t="shared" ref="P323:P386" si="31">ROUND(E323/G323, 0)</f>
        <v>65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shorts</v>
      </c>
      <c r="S323" s="7">
        <f t="shared" ref="S323:S386" si="34">(((J323/60)/60)/24)+DATE(1970,1,1)</f>
        <v>40634.208333333336</v>
      </c>
      <c r="T323" s="8">
        <f t="shared" ref="T323:T386" si="35">(((K323/60)/60)/24)+DATE(1970,1,1)</f>
        <v>40642.208333333336</v>
      </c>
    </row>
    <row r="324" spans="1:20" ht="31.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167</v>
      </c>
      <c r="P324">
        <f t="shared" si="31"/>
        <v>38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8">
        <f t="shared" si="35"/>
        <v>40520.25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</v>
      </c>
      <c r="P325">
        <f t="shared" si="31"/>
        <v>83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8">
        <f t="shared" si="35"/>
        <v>41727.208333333336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</v>
      </c>
      <c r="P326">
        <f t="shared" si="31"/>
        <v>38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8">
        <f t="shared" si="35"/>
        <v>42188.208333333328</v>
      </c>
    </row>
    <row r="327" spans="1:20" ht="31.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91</v>
      </c>
      <c r="P327">
        <f t="shared" si="31"/>
        <v>81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8">
        <f t="shared" si="35"/>
        <v>43290.208333333328</v>
      </c>
    </row>
    <row r="328" spans="1:20" ht="31.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</v>
      </c>
      <c r="P328">
        <f t="shared" si="31"/>
        <v>26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8">
        <f t="shared" si="35"/>
        <v>42370.25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39</v>
      </c>
      <c r="P329">
        <f t="shared" si="31"/>
        <v>30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8">
        <f t="shared" si="35"/>
        <v>43709.208333333328</v>
      </c>
    </row>
    <row r="330" spans="1:20" ht="31.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134</v>
      </c>
      <c r="P330">
        <f t="shared" si="31"/>
        <v>54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8">
        <f t="shared" si="35"/>
        <v>43445.25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23</v>
      </c>
      <c r="P331">
        <f t="shared" si="31"/>
        <v>102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8">
        <f t="shared" si="35"/>
        <v>42727.25</v>
      </c>
    </row>
    <row r="332" spans="1:20" ht="31.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185</v>
      </c>
      <c r="P332">
        <f t="shared" si="31"/>
        <v>45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8">
        <f t="shared" si="35"/>
        <v>43078.25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444</v>
      </c>
      <c r="P333">
        <f t="shared" si="31"/>
        <v>77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8">
        <f t="shared" si="35"/>
        <v>40897.25</v>
      </c>
    </row>
    <row r="334" spans="1:20" ht="31.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200</v>
      </c>
      <c r="P334">
        <f t="shared" si="31"/>
        <v>88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8">
        <f t="shared" si="35"/>
        <v>41362.208333333336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124</v>
      </c>
      <c r="P335">
        <f t="shared" si="31"/>
        <v>47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8">
        <f t="shared" si="35"/>
        <v>43452.25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187</v>
      </c>
      <c r="P336">
        <f t="shared" si="31"/>
        <v>111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8">
        <f t="shared" si="35"/>
        <v>43117.25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</v>
      </c>
      <c r="P337">
        <f t="shared" si="31"/>
        <v>87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8">
        <f t="shared" si="35"/>
        <v>43797.25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</v>
      </c>
      <c r="P338">
        <f t="shared" si="31"/>
        <v>64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8">
        <f t="shared" si="35"/>
        <v>40528.25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123</v>
      </c>
      <c r="P339">
        <f t="shared" si="31"/>
        <v>106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8">
        <f t="shared" si="35"/>
        <v>43781.25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</v>
      </c>
      <c r="P340">
        <f t="shared" si="31"/>
        <v>74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8">
        <f t="shared" si="35"/>
        <v>40851.208333333336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80</v>
      </c>
      <c r="P341">
        <f t="shared" si="31"/>
        <v>84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8">
        <f t="shared" si="35"/>
        <v>42963.208333333328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</v>
      </c>
      <c r="P342">
        <f t="shared" si="31"/>
        <v>89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8">
        <f t="shared" si="35"/>
        <v>40890.25</v>
      </c>
    </row>
    <row r="343" spans="1:20" ht="31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85</v>
      </c>
      <c r="P343">
        <f t="shared" si="31"/>
        <v>77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8">
        <f t="shared" si="35"/>
        <v>42251.208333333328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67</v>
      </c>
      <c r="P344">
        <f t="shared" si="31"/>
        <v>97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8">
        <f t="shared" si="35"/>
        <v>41487.208333333336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54</v>
      </c>
      <c r="P345">
        <f t="shared" si="31"/>
        <v>33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8">
        <f t="shared" si="35"/>
        <v>41650.25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42</v>
      </c>
      <c r="P346">
        <f t="shared" si="31"/>
        <v>100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8">
        <f t="shared" si="35"/>
        <v>43162.25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15</v>
      </c>
      <c r="P347">
        <f t="shared" si="31"/>
        <v>70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8">
        <f t="shared" si="35"/>
        <v>42195.208333333328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</v>
      </c>
      <c r="P348">
        <f t="shared" si="31"/>
        <v>110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8">
        <f t="shared" si="35"/>
        <v>43026.208333333328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1401</v>
      </c>
      <c r="P349">
        <f t="shared" si="31"/>
        <v>66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8">
        <f t="shared" si="35"/>
        <v>42070.25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72</v>
      </c>
      <c r="P350">
        <f t="shared" si="31"/>
        <v>41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8">
        <f t="shared" si="35"/>
        <v>42795.25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</v>
      </c>
      <c r="P351">
        <f t="shared" si="31"/>
        <v>104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8">
        <f t="shared" si="35"/>
        <v>42960.208333333328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8">
        <f t="shared" si="35"/>
        <v>42162.208333333328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128</v>
      </c>
      <c r="P353">
        <f t="shared" si="31"/>
        <v>47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8">
        <f t="shared" si="35"/>
        <v>42254.208333333328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35</v>
      </c>
      <c r="P354">
        <f t="shared" si="31"/>
        <v>30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8">
        <f t="shared" si="35"/>
        <v>42323.25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411</v>
      </c>
      <c r="P355">
        <f t="shared" si="31"/>
        <v>81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8">
        <f t="shared" si="35"/>
        <v>43652.208333333328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124</v>
      </c>
      <c r="P356">
        <f t="shared" si="31"/>
        <v>94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8">
        <f t="shared" si="35"/>
        <v>41527.208333333336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59</v>
      </c>
      <c r="P357">
        <f t="shared" si="31"/>
        <v>26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8">
        <f t="shared" si="35"/>
        <v>42797.25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37</v>
      </c>
      <c r="P358">
        <f t="shared" si="31"/>
        <v>86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8">
        <f t="shared" si="35"/>
        <v>40931.25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185</v>
      </c>
      <c r="P359">
        <f t="shared" si="31"/>
        <v>104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8">
        <f t="shared" si="35"/>
        <v>42275.208333333328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12</v>
      </c>
      <c r="P360">
        <f t="shared" si="31"/>
        <v>50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8">
        <f t="shared" si="35"/>
        <v>43325.208333333328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299</v>
      </c>
      <c r="P361">
        <f t="shared" si="31"/>
        <v>64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8">
        <f t="shared" si="35"/>
        <v>40789.208333333336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</v>
      </c>
      <c r="P362">
        <f t="shared" si="31"/>
        <v>47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8">
        <f t="shared" si="35"/>
        <v>40558.25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174</v>
      </c>
      <c r="P363">
        <f t="shared" si="31"/>
        <v>108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8">
        <f t="shared" si="35"/>
        <v>43039.208333333328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372</v>
      </c>
      <c r="P364">
        <f t="shared" si="31"/>
        <v>72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8">
        <f t="shared" si="35"/>
        <v>40608.25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</v>
      </c>
      <c r="P365">
        <f t="shared" si="31"/>
        <v>60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8">
        <f t="shared" si="35"/>
        <v>40905.25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</v>
      </c>
      <c r="P366">
        <f t="shared" si="31"/>
        <v>78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8">
        <f t="shared" si="35"/>
        <v>43194.208333333328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</v>
      </c>
      <c r="P367">
        <f t="shared" si="31"/>
        <v>105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8">
        <f t="shared" si="35"/>
        <v>42760.25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</v>
      </c>
      <c r="P368">
        <f t="shared" si="31"/>
        <v>106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8">
        <f t="shared" si="35"/>
        <v>40547.25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19</v>
      </c>
      <c r="P369">
        <f t="shared" si="31"/>
        <v>25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8">
        <f t="shared" si="35"/>
        <v>41954.25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277</v>
      </c>
      <c r="P370">
        <f t="shared" si="31"/>
        <v>70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8">
        <f t="shared" si="35"/>
        <v>40487.208333333336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</v>
      </c>
      <c r="P371">
        <f t="shared" si="31"/>
        <v>96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8">
        <f t="shared" si="35"/>
        <v>41347.208333333336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</v>
      </c>
      <c r="P372">
        <f t="shared" si="31"/>
        <v>30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8">
        <f t="shared" si="35"/>
        <v>43576.208333333328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68</v>
      </c>
      <c r="P373">
        <f t="shared" si="31"/>
        <v>59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8">
        <f t="shared" si="35"/>
        <v>42094.208333333328</v>
      </c>
    </row>
    <row r="374" spans="1:20" ht="31.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1592</v>
      </c>
      <c r="P374">
        <f t="shared" si="31"/>
        <v>85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8">
        <f t="shared" si="35"/>
        <v>42032.25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</v>
      </c>
      <c r="P375">
        <f t="shared" si="31"/>
        <v>78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8">
        <f t="shared" si="35"/>
        <v>42972.208333333328</v>
      </c>
    </row>
    <row r="376" spans="1:20" ht="31.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</v>
      </c>
      <c r="P376">
        <f t="shared" si="31"/>
        <v>50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8">
        <f t="shared" si="35"/>
        <v>43481.25</v>
      </c>
    </row>
    <row r="377" spans="1:20" ht="31.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55</v>
      </c>
      <c r="P377">
        <f t="shared" si="31"/>
        <v>59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8">
        <f t="shared" si="35"/>
        <v>42350.25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</v>
      </c>
      <c r="P378">
        <f t="shared" si="31"/>
        <v>94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8">
        <f t="shared" si="35"/>
        <v>41832.208333333336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</v>
      </c>
      <c r="P379">
        <f t="shared" si="31"/>
        <v>40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8">
        <f t="shared" si="35"/>
        <v>43774.25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14</v>
      </c>
      <c r="P380">
        <f t="shared" si="31"/>
        <v>70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8">
        <f t="shared" si="35"/>
        <v>43279.208333333328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</v>
      </c>
      <c r="P381">
        <f t="shared" si="31"/>
        <v>66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8">
        <f t="shared" si="35"/>
        <v>40857.25</v>
      </c>
    </row>
    <row r="382" spans="1:20" ht="31.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</v>
      </c>
      <c r="P382">
        <f t="shared" si="31"/>
        <v>48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8">
        <f t="shared" si="35"/>
        <v>41453.208333333336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184</v>
      </c>
      <c r="P383">
        <f t="shared" si="31"/>
        <v>63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8">
        <f t="shared" si="35"/>
        <v>42209.208333333328</v>
      </c>
    </row>
    <row r="384" spans="1:20" ht="31.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64</v>
      </c>
      <c r="P384">
        <f t="shared" si="31"/>
        <v>87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8">
        <f t="shared" si="35"/>
        <v>43043.208333333328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</v>
      </c>
      <c r="P385">
        <f t="shared" si="31"/>
        <v>75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8">
        <f t="shared" si="35"/>
        <v>43515.25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</v>
      </c>
      <c r="P386">
        <f t="shared" si="31"/>
        <v>41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8">
        <f t="shared" si="35"/>
        <v>42803.25</v>
      </c>
    </row>
    <row r="387" spans="1:20" ht="31.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ROUND(E387/D387 *100, 0)</f>
        <v>146</v>
      </c>
      <c r="P387">
        <f t="shared" ref="P387:P450" si="37">ROUND(E387/G387, 0)</f>
        <v>50</v>
      </c>
      <c r="Q387" t="str">
        <f t="shared" ref="Q387:Q450" si="38">LEFT(N387,SEARCH("/",N387)-1)</f>
        <v>publishing</v>
      </c>
      <c r="R387" t="str">
        <f t="shared" ref="R387:R450" si="39">RIGHT(N387,LEN(N387)-SEARCH("/",N387))</f>
        <v>nonfiction</v>
      </c>
      <c r="S387" s="7">
        <f t="shared" ref="S387:S450" si="40">(((J387/60)/60)/24)+DATE(1970,1,1)</f>
        <v>43553.208333333328</v>
      </c>
      <c r="T387" s="8">
        <f t="shared" ref="T387:T450" si="41">(((K387/60)/60)/24)+DATE(1970,1,1)</f>
        <v>43585.208333333328</v>
      </c>
    </row>
    <row r="388" spans="1:20" ht="31.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</v>
      </c>
      <c r="P388">
        <f t="shared" si="37"/>
        <v>97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8">
        <f t="shared" si="41"/>
        <v>40367.208333333336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</v>
      </c>
      <c r="P389">
        <f t="shared" si="37"/>
        <v>101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8">
        <f t="shared" si="41"/>
        <v>41077.208333333336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</v>
      </c>
      <c r="P390">
        <f t="shared" si="37"/>
        <v>89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8">
        <f t="shared" si="41"/>
        <v>40914.25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</v>
      </c>
      <c r="P391">
        <f t="shared" si="37"/>
        <v>88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8">
        <f t="shared" si="41"/>
        <v>40506.25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187</v>
      </c>
      <c r="P392">
        <f t="shared" si="37"/>
        <v>90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8">
        <f t="shared" si="41"/>
        <v>41545.208333333336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</v>
      </c>
      <c r="P393">
        <f t="shared" si="37"/>
        <v>29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8">
        <f t="shared" si="41"/>
        <v>41655.25</v>
      </c>
    </row>
    <row r="394" spans="1:20" ht="31.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66</v>
      </c>
      <c r="P394">
        <f t="shared" si="37"/>
        <v>42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8">
        <f t="shared" si="41"/>
        <v>40551.25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229</v>
      </c>
      <c r="P395">
        <f t="shared" si="37"/>
        <v>47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8">
        <f t="shared" si="41"/>
        <v>42934.208333333328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</v>
      </c>
      <c r="P396">
        <f t="shared" si="37"/>
        <v>110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8">
        <f t="shared" si="41"/>
        <v>41494.208333333336</v>
      </c>
    </row>
    <row r="397" spans="1:20" ht="31.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</v>
      </c>
      <c r="P397">
        <f t="shared" si="37"/>
        <v>42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8">
        <f t="shared" si="41"/>
        <v>40886.25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</v>
      </c>
      <c r="P398">
        <f t="shared" si="37"/>
        <v>48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8">
        <f t="shared" si="41"/>
        <v>43386.208333333328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174</v>
      </c>
      <c r="P399">
        <f t="shared" si="37"/>
        <v>31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8">
        <f t="shared" si="41"/>
        <v>41423.208333333336</v>
      </c>
    </row>
    <row r="400" spans="1:20" ht="31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718</v>
      </c>
      <c r="P400">
        <f t="shared" si="37"/>
        <v>99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8">
        <f t="shared" si="41"/>
        <v>43230.208333333328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64</v>
      </c>
      <c r="P401">
        <f t="shared" si="37"/>
        <v>66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8">
        <f t="shared" si="41"/>
        <v>40583.25</v>
      </c>
    </row>
    <row r="402" spans="1:20" ht="31.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8">
        <f t="shared" si="41"/>
        <v>41524.208333333336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</v>
      </c>
      <c r="P403">
        <f t="shared" si="37"/>
        <v>46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8">
        <f t="shared" si="41"/>
        <v>43765.208333333328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</v>
      </c>
      <c r="P404">
        <f t="shared" si="37"/>
        <v>74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8">
        <f t="shared" si="41"/>
        <v>40961.25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</v>
      </c>
      <c r="P405">
        <f t="shared" si="37"/>
        <v>56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8">
        <f t="shared" si="41"/>
        <v>40346.208333333336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316</v>
      </c>
      <c r="P406">
        <f t="shared" si="37"/>
        <v>69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8">
        <f t="shared" si="41"/>
        <v>43056.25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90</v>
      </c>
      <c r="P407">
        <f t="shared" si="37"/>
        <v>61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8">
        <f t="shared" si="41"/>
        <v>43305.208333333328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</v>
      </c>
      <c r="P408">
        <f t="shared" si="37"/>
        <v>111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8">
        <f t="shared" si="41"/>
        <v>41316.25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356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8">
        <f t="shared" si="41"/>
        <v>43758.208333333328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132</v>
      </c>
      <c r="P410">
        <f t="shared" si="37"/>
        <v>79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8">
        <f t="shared" si="41"/>
        <v>42561.208333333328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</v>
      </c>
      <c r="P411">
        <f t="shared" si="37"/>
        <v>88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8">
        <f t="shared" si="41"/>
        <v>42847.208333333328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</v>
      </c>
      <c r="P412">
        <f t="shared" si="37"/>
        <v>50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8">
        <f t="shared" si="41"/>
        <v>42122.208333333328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105</v>
      </c>
      <c r="P413">
        <f t="shared" si="37"/>
        <v>100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8">
        <f t="shared" si="41"/>
        <v>42886.208333333328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669</v>
      </c>
      <c r="P414">
        <f t="shared" si="37"/>
        <v>105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8">
        <f t="shared" si="41"/>
        <v>41652.25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</v>
      </c>
      <c r="P415">
        <f t="shared" si="37"/>
        <v>108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8">
        <f t="shared" si="41"/>
        <v>43458.25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85</v>
      </c>
      <c r="P416">
        <f t="shared" si="37"/>
        <v>29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8">
        <f t="shared" si="41"/>
        <v>40296.208333333336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</v>
      </c>
      <c r="P417">
        <f t="shared" si="37"/>
        <v>30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8">
        <f t="shared" si="41"/>
        <v>40938.25</v>
      </c>
    </row>
    <row r="418" spans="1:20" ht="31.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44</v>
      </c>
      <c r="P418">
        <f t="shared" si="37"/>
        <v>41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8">
        <f t="shared" si="41"/>
        <v>40569.25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</v>
      </c>
      <c r="P419">
        <f t="shared" si="37"/>
        <v>63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8">
        <f t="shared" si="41"/>
        <v>43431.25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</v>
      </c>
      <c r="P420">
        <f t="shared" si="37"/>
        <v>47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8">
        <f t="shared" si="41"/>
        <v>41036.208333333336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</v>
      </c>
      <c r="P421">
        <f t="shared" si="37"/>
        <v>27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8">
        <f t="shared" si="41"/>
        <v>40905.25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</v>
      </c>
      <c r="P422">
        <f t="shared" si="37"/>
        <v>68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8">
        <f t="shared" si="41"/>
        <v>42925.208333333328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64</v>
      </c>
      <c r="P423">
        <f t="shared" si="37"/>
        <v>51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8">
        <f t="shared" si="41"/>
        <v>42945.208333333328</v>
      </c>
    </row>
    <row r="424" spans="1:20" ht="31.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</v>
      </c>
      <c r="P424">
        <f t="shared" si="37"/>
        <v>54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8">
        <f t="shared" si="41"/>
        <v>40305.208333333336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11</v>
      </c>
      <c r="P425">
        <f t="shared" si="37"/>
        <v>97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8">
        <f t="shared" si="41"/>
        <v>40810.208333333336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</v>
      </c>
      <c r="P426">
        <f t="shared" si="37"/>
        <v>25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8">
        <f t="shared" si="41"/>
        <v>43214.208333333328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288</v>
      </c>
      <c r="P427">
        <f t="shared" si="37"/>
        <v>84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8">
        <f t="shared" si="41"/>
        <v>42219.208333333328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573</v>
      </c>
      <c r="P428">
        <f t="shared" si="37"/>
        <v>47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8">
        <f t="shared" si="41"/>
        <v>41339.25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113</v>
      </c>
      <c r="P429">
        <f t="shared" si="37"/>
        <v>78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8">
        <f t="shared" si="41"/>
        <v>41927.208333333336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</v>
      </c>
      <c r="P430">
        <f t="shared" si="37"/>
        <v>63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8">
        <f t="shared" si="41"/>
        <v>40592.25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91</v>
      </c>
      <c r="P431">
        <f t="shared" si="37"/>
        <v>81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8">
        <f t="shared" si="41"/>
        <v>41708.208333333336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68</v>
      </c>
      <c r="P432">
        <f t="shared" si="37"/>
        <v>65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8">
        <f t="shared" si="41"/>
        <v>43771.208333333328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</v>
      </c>
      <c r="P433">
        <f t="shared" si="37"/>
        <v>104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8">
        <f t="shared" si="41"/>
        <v>43290.208333333328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83</v>
      </c>
      <c r="P434">
        <f t="shared" si="37"/>
        <v>70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8">
        <f t="shared" si="41"/>
        <v>41781.208333333336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</v>
      </c>
      <c r="P435">
        <f t="shared" si="37"/>
        <v>83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8">
        <f t="shared" si="41"/>
        <v>41619.25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17</v>
      </c>
      <c r="P436">
        <f t="shared" si="37"/>
        <v>90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8">
        <f t="shared" si="41"/>
        <v>42719.25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117</v>
      </c>
      <c r="P437">
        <f t="shared" si="37"/>
        <v>104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8">
        <f t="shared" si="41"/>
        <v>42000.25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</v>
      </c>
      <c r="P438">
        <f t="shared" si="37"/>
        <v>55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8">
        <f t="shared" si="41"/>
        <v>43576.208333333328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</v>
      </c>
      <c r="P439">
        <f t="shared" si="37"/>
        <v>52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8">
        <f t="shared" si="41"/>
        <v>42263.208333333328</v>
      </c>
    </row>
    <row r="440" spans="1:20" ht="31.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179</v>
      </c>
      <c r="P440">
        <f t="shared" si="37"/>
        <v>60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8">
        <f t="shared" si="41"/>
        <v>41367.208333333336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</v>
      </c>
      <c r="P441">
        <f t="shared" si="37"/>
        <v>44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8">
        <f t="shared" si="41"/>
        <v>42687.25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162</v>
      </c>
      <c r="P442">
        <f t="shared" si="37"/>
        <v>53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8">
        <f t="shared" si="41"/>
        <v>42926.208333333328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25</v>
      </c>
      <c r="P443">
        <f t="shared" si="37"/>
        <v>55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8">
        <f t="shared" si="41"/>
        <v>41053.208333333336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199</v>
      </c>
      <c r="P444">
        <f t="shared" si="37"/>
        <v>75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8">
        <f t="shared" si="41"/>
        <v>42996.208333333328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35</v>
      </c>
      <c r="P445">
        <f t="shared" si="37"/>
        <v>36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8">
        <f t="shared" si="41"/>
        <v>40470.208333333336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</v>
      </c>
      <c r="P446">
        <f t="shared" si="37"/>
        <v>37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8">
        <f t="shared" si="41"/>
        <v>40750.208333333336</v>
      </c>
    </row>
    <row r="447" spans="1:20" ht="31.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</v>
      </c>
      <c r="P447">
        <f t="shared" si="37"/>
        <v>63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8">
        <f t="shared" si="41"/>
        <v>40536.25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</v>
      </c>
      <c r="P448">
        <f t="shared" si="37"/>
        <v>30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8">
        <f t="shared" si="41"/>
        <v>41263.25</v>
      </c>
    </row>
    <row r="449" spans="1:20" ht="31.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8">
        <f t="shared" si="41"/>
        <v>43104.25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</v>
      </c>
      <c r="P450">
        <f t="shared" si="37"/>
        <v>75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8">
        <f t="shared" si="41"/>
        <v>41380.208333333336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ROUND(E451/D451 *100, 0)</f>
        <v>967</v>
      </c>
      <c r="P451">
        <f t="shared" ref="P451:P514" si="43">ROUND(E451/G451, 0)</f>
        <v>101</v>
      </c>
      <c r="Q451" t="str">
        <f t="shared" ref="Q451:Q514" si="44">LEFT(N451,SEARCH("/",N451)-1)</f>
        <v>games</v>
      </c>
      <c r="R451" t="str">
        <f t="shared" ref="R451:R514" si="45">RIGHT(N451,LEN(N451)-SEARCH("/",N451))</f>
        <v>video games</v>
      </c>
      <c r="S451" s="7">
        <f t="shared" ref="S451:S514" si="46">(((J451/60)/60)/24)+DATE(1970,1,1)</f>
        <v>43530.25</v>
      </c>
      <c r="T451" s="8">
        <f t="shared" ref="T451:T514" si="47">(((K451/60)/60)/24)+DATE(1970,1,1)</f>
        <v>43547.208333333328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8">
        <f t="shared" si="47"/>
        <v>43417.25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123</v>
      </c>
      <c r="P453">
        <f t="shared" si="43"/>
        <v>29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8">
        <f t="shared" si="47"/>
        <v>42966.208333333328</v>
      </c>
    </row>
    <row r="454" spans="1:20" ht="31.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</v>
      </c>
      <c r="P454">
        <f t="shared" si="43"/>
        <v>98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8">
        <f t="shared" si="47"/>
        <v>40366.208333333336</v>
      </c>
    </row>
    <row r="455" spans="1:20" ht="31.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</v>
      </c>
      <c r="P455">
        <f t="shared" si="43"/>
        <v>87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8">
        <f t="shared" si="47"/>
        <v>42746.25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</v>
      </c>
      <c r="P456">
        <f t="shared" si="43"/>
        <v>45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8">
        <f t="shared" si="47"/>
        <v>41604.25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</v>
      </c>
      <c r="P457">
        <f t="shared" si="43"/>
        <v>37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8">
        <f t="shared" si="47"/>
        <v>40832.208333333336</v>
      </c>
    </row>
    <row r="458" spans="1:20" ht="31.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</v>
      </c>
      <c r="P458">
        <f t="shared" si="43"/>
        <v>95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8">
        <f t="shared" si="47"/>
        <v>43141.25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27</v>
      </c>
      <c r="P459">
        <f t="shared" si="43"/>
        <v>29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8">
        <f t="shared" si="47"/>
        <v>42659.208333333328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</v>
      </c>
      <c r="P460">
        <f t="shared" si="43"/>
        <v>56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8">
        <f t="shared" si="47"/>
        <v>40309.208333333336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</v>
      </c>
      <c r="P461">
        <f t="shared" si="43"/>
        <v>54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8">
        <f t="shared" si="47"/>
        <v>42026.25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172</v>
      </c>
      <c r="P462">
        <f t="shared" si="43"/>
        <v>82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8">
        <f t="shared" si="47"/>
        <v>40402.208333333336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</v>
      </c>
      <c r="P463">
        <f t="shared" si="43"/>
        <v>67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8">
        <f t="shared" si="47"/>
        <v>41777.208333333336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31</v>
      </c>
      <c r="P464">
        <f t="shared" si="43"/>
        <v>108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8">
        <f t="shared" si="47"/>
        <v>41342.25</v>
      </c>
    </row>
    <row r="465" spans="1:20" ht="31.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</v>
      </c>
      <c r="P465">
        <f t="shared" si="43"/>
        <v>69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8">
        <f t="shared" si="47"/>
        <v>41643.25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</v>
      </c>
      <c r="P466">
        <f t="shared" si="43"/>
        <v>39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8">
        <f t="shared" si="47"/>
        <v>43156.25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188</v>
      </c>
      <c r="P467">
        <f t="shared" si="43"/>
        <v>110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8">
        <f t="shared" si="47"/>
        <v>43136.25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>
        <f t="shared" si="43"/>
        <v>95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8">
        <f t="shared" si="47"/>
        <v>41432.208333333336</v>
      </c>
    </row>
    <row r="469" spans="1:20" ht="31.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</v>
      </c>
      <c r="P469">
        <f t="shared" si="43"/>
        <v>58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8">
        <f t="shared" si="47"/>
        <v>42338.25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41</v>
      </c>
      <c r="P470">
        <f t="shared" si="43"/>
        <v>101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8">
        <f t="shared" si="47"/>
        <v>43585.208333333328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</v>
      </c>
      <c r="P471">
        <f t="shared" si="43"/>
        <v>65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8">
        <f t="shared" si="47"/>
        <v>42144.208333333328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286</v>
      </c>
      <c r="P472">
        <f t="shared" si="43"/>
        <v>27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8">
        <f t="shared" si="47"/>
        <v>42723.25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>
        <f t="shared" si="43"/>
        <v>51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8">
        <f t="shared" si="47"/>
        <v>41031.208333333336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</v>
      </c>
      <c r="P474">
        <f t="shared" si="43"/>
        <v>105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8">
        <f t="shared" si="47"/>
        <v>43589.208333333328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</v>
      </c>
      <c r="P475">
        <f t="shared" si="43"/>
        <v>84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8">
        <f t="shared" si="47"/>
        <v>43278.208333333328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</v>
      </c>
      <c r="P476">
        <f t="shared" si="43"/>
        <v>103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8">
        <f t="shared" si="47"/>
        <v>41990.25</v>
      </c>
    </row>
    <row r="477" spans="1:20" ht="31.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114</v>
      </c>
      <c r="P477">
        <f t="shared" si="43"/>
        <v>40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8">
        <f t="shared" si="47"/>
        <v>41454.208333333336</v>
      </c>
    </row>
    <row r="478" spans="1:20" ht="31.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30</v>
      </c>
      <c r="P478">
        <f t="shared" si="43"/>
        <v>51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8">
        <f t="shared" si="47"/>
        <v>43328.208333333328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</v>
      </c>
      <c r="P479">
        <f t="shared" si="43"/>
        <v>41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8">
        <f t="shared" si="47"/>
        <v>40747.208333333336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</v>
      </c>
      <c r="P480">
        <f t="shared" si="43"/>
        <v>59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8">
        <f t="shared" si="47"/>
        <v>42084.208333333328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513</v>
      </c>
      <c r="P481">
        <f t="shared" si="43"/>
        <v>71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8">
        <f t="shared" si="47"/>
        <v>42947.208333333328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101</v>
      </c>
      <c r="P482">
        <f t="shared" si="43"/>
        <v>99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8">
        <f t="shared" si="47"/>
        <v>40257.208333333336</v>
      </c>
    </row>
    <row r="483" spans="1:20" ht="31.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</v>
      </c>
      <c r="P483">
        <f t="shared" si="43"/>
        <v>104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8">
        <f t="shared" si="47"/>
        <v>41955.25</v>
      </c>
    </row>
    <row r="484" spans="1:20" ht="31.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</v>
      </c>
      <c r="P484">
        <f t="shared" si="43"/>
        <v>77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8">
        <f t="shared" si="47"/>
        <v>40974.25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53</v>
      </c>
      <c r="P485">
        <f t="shared" si="43"/>
        <v>87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8">
        <f t="shared" si="47"/>
        <v>43818.25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</v>
      </c>
      <c r="P486">
        <f t="shared" si="43"/>
        <v>49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8">
        <f t="shared" si="47"/>
        <v>41904.208333333336</v>
      </c>
    </row>
    <row r="487" spans="1:20" ht="31.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31</v>
      </c>
      <c r="P487">
        <f t="shared" si="43"/>
        <v>43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8">
        <f t="shared" si="47"/>
        <v>43667.208333333328</v>
      </c>
    </row>
    <row r="488" spans="1:20" ht="31.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14</v>
      </c>
      <c r="P488">
        <f t="shared" si="43"/>
        <v>33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8">
        <f t="shared" si="47"/>
        <v>43183.208333333328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179</v>
      </c>
      <c r="P489">
        <f t="shared" si="43"/>
        <v>84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8">
        <f t="shared" si="47"/>
        <v>42878.208333333328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</v>
      </c>
      <c r="P490">
        <f t="shared" si="43"/>
        <v>101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8">
        <f t="shared" si="47"/>
        <v>42420.25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102</v>
      </c>
      <c r="P491">
        <f t="shared" si="43"/>
        <v>110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8">
        <f t="shared" si="47"/>
        <v>40411.208333333336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192</v>
      </c>
      <c r="P492">
        <f t="shared" si="43"/>
        <v>32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8">
        <f t="shared" si="47"/>
        <v>43793.25</v>
      </c>
    </row>
    <row r="493" spans="1:20" ht="31.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</v>
      </c>
      <c r="P493">
        <f t="shared" si="43"/>
        <v>71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8">
        <f t="shared" si="47"/>
        <v>41482.208333333336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24</v>
      </c>
      <c r="P494">
        <f t="shared" si="43"/>
        <v>77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8">
        <f t="shared" si="47"/>
        <v>40371.208333333336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724</v>
      </c>
      <c r="P495">
        <f t="shared" si="43"/>
        <v>102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8">
        <f t="shared" si="47"/>
        <v>43658.208333333328</v>
      </c>
    </row>
    <row r="496" spans="1:20" ht="31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</v>
      </c>
      <c r="P496">
        <f t="shared" si="43"/>
        <v>51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8">
        <f t="shared" si="47"/>
        <v>40991.208333333336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415</v>
      </c>
      <c r="P497">
        <f t="shared" si="43"/>
        <v>68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8">
        <f t="shared" si="47"/>
        <v>41804.208333333336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1</v>
      </c>
      <c r="P498">
        <f t="shared" si="43"/>
        <v>31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8">
        <f t="shared" si="47"/>
        <v>42893.208333333328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</v>
      </c>
      <c r="P499">
        <f t="shared" si="43"/>
        <v>28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8">
        <f t="shared" si="47"/>
        <v>42724.25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24</v>
      </c>
      <c r="P500">
        <f t="shared" si="43"/>
        <v>80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8">
        <f t="shared" si="47"/>
        <v>42007.25</v>
      </c>
    </row>
    <row r="501" spans="1:20" ht="31.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</v>
      </c>
      <c r="P501">
        <f t="shared" si="43"/>
        <v>38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8">
        <f t="shared" si="47"/>
        <v>42449.208333333328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8">
        <f t="shared" si="47"/>
        <v>41423.208333333336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</v>
      </c>
      <c r="P503">
        <f t="shared" si="43"/>
        <v>60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8">
        <f t="shared" si="47"/>
        <v>41347.208333333336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530</v>
      </c>
      <c r="P504">
        <f t="shared" si="43"/>
        <v>37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8">
        <f t="shared" si="47"/>
        <v>41146.208333333336</v>
      </c>
    </row>
    <row r="505" spans="1:20" ht="31.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</v>
      </c>
      <c r="P505">
        <f t="shared" si="43"/>
        <v>100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8">
        <f t="shared" si="47"/>
        <v>42206.208333333328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</v>
      </c>
      <c r="P506">
        <f t="shared" si="43"/>
        <v>112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8">
        <f t="shared" si="47"/>
        <v>42143.208333333328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14</v>
      </c>
      <c r="P507">
        <f t="shared" si="43"/>
        <v>36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8">
        <f t="shared" si="47"/>
        <v>41383.208333333336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</v>
      </c>
      <c r="P508">
        <f t="shared" si="43"/>
        <v>66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8">
        <f t="shared" si="47"/>
        <v>43079.25</v>
      </c>
    </row>
    <row r="509" spans="1:20" ht="31.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40</v>
      </c>
      <c r="P509">
        <f t="shared" si="43"/>
        <v>44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8">
        <f t="shared" si="47"/>
        <v>41422.208333333336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</v>
      </c>
      <c r="P510">
        <f t="shared" si="43"/>
        <v>53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8">
        <f t="shared" si="47"/>
        <v>43331.208333333328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71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8">
        <f t="shared" si="47"/>
        <v>41044.208333333336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</v>
      </c>
      <c r="P512">
        <f t="shared" si="43"/>
        <v>71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8">
        <f t="shared" si="47"/>
        <v>43275.208333333328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</v>
      </c>
      <c r="P513">
        <f t="shared" si="43"/>
        <v>98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8">
        <f t="shared" si="47"/>
        <v>43681.208333333328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</v>
      </c>
      <c r="P514">
        <f t="shared" si="43"/>
        <v>53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8">
        <f t="shared" si="47"/>
        <v>41826.208333333336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ROUND(E515/D515 *100, 0)</f>
        <v>39</v>
      </c>
      <c r="P515">
        <f t="shared" ref="P515:P578" si="49">ROUND(E515/G515, 0)</f>
        <v>93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television</v>
      </c>
      <c r="S515" s="7">
        <f t="shared" ref="S515:S578" si="52">(((J515/60)/60)/24)+DATE(1970,1,1)</f>
        <v>40430.208333333336</v>
      </c>
      <c r="T515" s="8">
        <f t="shared" ref="T515:T578" si="53">(((K515/60)/60)/24)+DATE(1970,1,1)</f>
        <v>40432.208333333336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</v>
      </c>
      <c r="P516">
        <f t="shared" si="49"/>
        <v>59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8">
        <f t="shared" si="53"/>
        <v>41619.25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56</v>
      </c>
      <c r="P517">
        <f t="shared" si="49"/>
        <v>36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8">
        <f t="shared" si="53"/>
        <v>40902.25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43</v>
      </c>
      <c r="P518">
        <f t="shared" si="49"/>
        <v>63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8">
        <f t="shared" si="53"/>
        <v>40434.208333333336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</v>
      </c>
      <c r="P519">
        <f t="shared" si="49"/>
        <v>85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8">
        <f t="shared" si="53"/>
        <v>42865.208333333328</v>
      </c>
    </row>
    <row r="520" spans="1:20" ht="31.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</v>
      </c>
      <c r="P520">
        <f t="shared" si="49"/>
        <v>62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8">
        <f t="shared" si="53"/>
        <v>43156.25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102</v>
      </c>
      <c r="P521">
        <f t="shared" si="49"/>
        <v>102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8">
        <f t="shared" si="53"/>
        <v>42026.25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426</v>
      </c>
      <c r="P522">
        <f t="shared" si="49"/>
        <v>106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8">
        <f t="shared" si="53"/>
        <v>43577.208333333328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146</v>
      </c>
      <c r="P523">
        <f t="shared" si="49"/>
        <v>30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8">
        <f t="shared" si="53"/>
        <v>42611.208333333328</v>
      </c>
    </row>
    <row r="524" spans="1:20" ht="31.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</v>
      </c>
      <c r="P524">
        <f t="shared" si="49"/>
        <v>86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8">
        <f t="shared" si="53"/>
        <v>41105.208333333336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</v>
      </c>
      <c r="P525">
        <f t="shared" si="49"/>
        <v>71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8">
        <f t="shared" si="53"/>
        <v>40246.25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84</v>
      </c>
      <c r="P526">
        <f t="shared" si="49"/>
        <v>41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8">
        <f t="shared" si="53"/>
        <v>40307.208333333336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</v>
      </c>
      <c r="P527">
        <f t="shared" si="49"/>
        <v>28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8">
        <f t="shared" si="53"/>
        <v>40509.25</v>
      </c>
    </row>
    <row r="528" spans="1:20" ht="31.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156</v>
      </c>
      <c r="P528">
        <f t="shared" si="49"/>
        <v>88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8">
        <f t="shared" si="53"/>
        <v>42401.25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100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8">
        <f t="shared" si="53"/>
        <v>42441.25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</v>
      </c>
      <c r="P530">
        <f t="shared" si="49"/>
        <v>90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8">
        <f t="shared" si="53"/>
        <v>41646.25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</v>
      </c>
      <c r="P531">
        <f t="shared" si="49"/>
        <v>64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8">
        <f t="shared" si="53"/>
        <v>41797.208333333336</v>
      </c>
    </row>
    <row r="532" spans="1:20" ht="31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92</v>
      </c>
      <c r="P532">
        <f t="shared" si="49"/>
        <v>54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8">
        <f t="shared" si="53"/>
        <v>40435.208333333336</v>
      </c>
    </row>
    <row r="533" spans="1:20" ht="31.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96</v>
      </c>
      <c r="P533">
        <f t="shared" si="49"/>
        <v>49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8">
        <f t="shared" si="53"/>
        <v>41645.25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503</v>
      </c>
      <c r="P534">
        <f t="shared" si="49"/>
        <v>64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8">
        <f t="shared" si="53"/>
        <v>43126.25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</v>
      </c>
      <c r="P535">
        <f t="shared" si="49"/>
        <v>83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8">
        <f t="shared" si="53"/>
        <v>41515.208333333336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</v>
      </c>
      <c r="P536">
        <f t="shared" si="49"/>
        <v>55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8">
        <f t="shared" si="53"/>
        <v>43330.208333333328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</v>
      </c>
      <c r="P537">
        <f t="shared" si="49"/>
        <v>62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8">
        <f t="shared" si="53"/>
        <v>43261.208333333328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150</v>
      </c>
      <c r="P538">
        <f t="shared" si="49"/>
        <v>105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8">
        <f t="shared" si="53"/>
        <v>40440.208333333336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</v>
      </c>
      <c r="P539">
        <f t="shared" si="49"/>
        <v>94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8">
        <f t="shared" si="53"/>
        <v>43365.208333333328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38</v>
      </c>
      <c r="P540">
        <f t="shared" si="49"/>
        <v>44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8">
        <f t="shared" si="53"/>
        <v>41555.208333333336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73</v>
      </c>
      <c r="P541">
        <f t="shared" si="49"/>
        <v>92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8">
        <f t="shared" si="53"/>
        <v>43653.208333333328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266</v>
      </c>
      <c r="P542">
        <f t="shared" si="49"/>
        <v>57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8">
        <f t="shared" si="53"/>
        <v>43247.208333333328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</v>
      </c>
      <c r="P543">
        <f t="shared" si="49"/>
        <v>109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8">
        <f t="shared" si="53"/>
        <v>42191.208333333328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3</v>
      </c>
      <c r="P544">
        <f t="shared" si="49"/>
        <v>39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8">
        <f t="shared" si="53"/>
        <v>42421.25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</v>
      </c>
      <c r="P545">
        <f t="shared" si="49"/>
        <v>77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8">
        <f t="shared" si="53"/>
        <v>41543.208333333336</v>
      </c>
    </row>
    <row r="546" spans="1:20" ht="31.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277</v>
      </c>
      <c r="P546">
        <f t="shared" si="49"/>
        <v>92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8">
        <f t="shared" si="53"/>
        <v>42390.25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89</v>
      </c>
      <c r="P547">
        <f t="shared" si="49"/>
        <v>61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8">
        <f t="shared" si="53"/>
        <v>43844.25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164</v>
      </c>
      <c r="P548">
        <f t="shared" si="49"/>
        <v>78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8">
        <f t="shared" si="53"/>
        <v>43363.208333333328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>
        <f t="shared" si="49"/>
        <v>81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8">
        <f t="shared" si="53"/>
        <v>42041.25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271</v>
      </c>
      <c r="P550">
        <f t="shared" si="49"/>
        <v>60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8">
        <f t="shared" si="53"/>
        <v>42474.208333333328</v>
      </c>
    </row>
    <row r="551" spans="1:20" ht="31.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</v>
      </c>
      <c r="P551">
        <f t="shared" si="49"/>
        <v>110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8">
        <f t="shared" si="53"/>
        <v>41431.208333333336</v>
      </c>
    </row>
    <row r="552" spans="1:20" ht="31.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8">
        <f t="shared" si="53"/>
        <v>40989.208333333336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59</v>
      </c>
      <c r="P553">
        <f t="shared" si="49"/>
        <v>38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8">
        <f t="shared" si="53"/>
        <v>42033.25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99</v>
      </c>
      <c r="P554">
        <f t="shared" si="49"/>
        <v>96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8">
        <f t="shared" si="53"/>
        <v>42702.25</v>
      </c>
    </row>
    <row r="555" spans="1:20" ht="31.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44</v>
      </c>
      <c r="P555">
        <f t="shared" si="49"/>
        <v>73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8">
        <f t="shared" si="53"/>
        <v>40546.25</v>
      </c>
    </row>
    <row r="556" spans="1:20" ht="31.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152</v>
      </c>
      <c r="P556">
        <f t="shared" si="49"/>
        <v>26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8">
        <f t="shared" si="53"/>
        <v>42729.25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224</v>
      </c>
      <c r="P557">
        <f t="shared" si="49"/>
        <v>104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8">
        <f t="shared" si="53"/>
        <v>41762.208333333336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240</v>
      </c>
      <c r="P558">
        <f t="shared" si="49"/>
        <v>102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8">
        <f t="shared" si="53"/>
        <v>40799.208333333336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</v>
      </c>
      <c r="P559">
        <f t="shared" si="49"/>
        <v>54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8">
        <f t="shared" si="53"/>
        <v>42282.208333333328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</v>
      </c>
      <c r="P560">
        <f t="shared" si="49"/>
        <v>63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8">
        <f t="shared" si="53"/>
        <v>42467.208333333328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101</v>
      </c>
      <c r="P561">
        <f t="shared" si="49"/>
        <v>104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8">
        <f t="shared" si="53"/>
        <v>42591.208333333328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</v>
      </c>
      <c r="P562">
        <f t="shared" si="49"/>
        <v>50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8">
        <f t="shared" si="53"/>
        <v>40905.25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370</v>
      </c>
      <c r="P563">
        <f t="shared" si="49"/>
        <v>56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8">
        <f t="shared" si="53"/>
        <v>40835.208333333336</v>
      </c>
    </row>
    <row r="564" spans="1:20" ht="31.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13</v>
      </c>
      <c r="P564">
        <f t="shared" si="49"/>
        <v>49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8">
        <f t="shared" si="53"/>
        <v>43538.208333333328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</v>
      </c>
      <c r="P565">
        <f t="shared" si="49"/>
        <v>60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8">
        <f t="shared" si="53"/>
        <v>43437.25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84</v>
      </c>
      <c r="P566">
        <f t="shared" si="49"/>
        <v>79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8">
        <f t="shared" si="53"/>
        <v>42086.208333333328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205</v>
      </c>
      <c r="P567">
        <f t="shared" si="49"/>
        <v>54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8">
        <f t="shared" si="53"/>
        <v>40882.25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</v>
      </c>
      <c r="P568">
        <f t="shared" si="49"/>
        <v>111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8">
        <f t="shared" si="53"/>
        <v>42447.208333333328</v>
      </c>
    </row>
    <row r="569" spans="1:20" ht="31.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219</v>
      </c>
      <c r="P569">
        <f t="shared" si="49"/>
        <v>61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8">
        <f t="shared" si="53"/>
        <v>41832.208333333336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</v>
      </c>
      <c r="P570">
        <f t="shared" si="49"/>
        <v>26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8">
        <f t="shared" si="53"/>
        <v>40419.208333333336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</v>
      </c>
      <c r="P571">
        <f t="shared" si="49"/>
        <v>81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8">
        <f t="shared" si="53"/>
        <v>40566.25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306</v>
      </c>
      <c r="P572">
        <f t="shared" si="49"/>
        <v>35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8">
        <f t="shared" si="53"/>
        <v>41999.25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</v>
      </c>
      <c r="P573">
        <f t="shared" si="49"/>
        <v>94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8">
        <f t="shared" si="53"/>
        <v>42221.208333333328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</v>
      </c>
      <c r="P574">
        <f t="shared" si="49"/>
        <v>52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8">
        <f t="shared" si="53"/>
        <v>42291.208333333328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112</v>
      </c>
      <c r="P575">
        <f t="shared" si="49"/>
        <v>25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8">
        <f t="shared" si="53"/>
        <v>41763.208333333336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</v>
      </c>
      <c r="P576">
        <f t="shared" si="49"/>
        <v>69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8">
        <f t="shared" si="53"/>
        <v>43816.25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63</v>
      </c>
      <c r="P577">
        <f t="shared" si="49"/>
        <v>94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8">
        <f t="shared" si="53"/>
        <v>41782.208333333336</v>
      </c>
    </row>
    <row r="578" spans="1:20" ht="31.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65</v>
      </c>
      <c r="P578">
        <f t="shared" si="49"/>
        <v>98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8">
        <f t="shared" si="53"/>
        <v>43057.25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ROUND(E579/D579 *100, 0)</f>
        <v>19</v>
      </c>
      <c r="P579">
        <f t="shared" ref="P579:P642" si="55">ROUND(E579/G579, 0)</f>
        <v>42</v>
      </c>
      <c r="Q579" t="str">
        <f t="shared" ref="Q579:Q642" si="56">LEFT(N579,SEARCH("/",N579)-1)</f>
        <v>music</v>
      </c>
      <c r="R579" t="str">
        <f t="shared" ref="R579:R642" si="57">RIGHT(N579,LEN(N579)-SEARCH("/",N579))</f>
        <v>jazz</v>
      </c>
      <c r="S579" s="7">
        <f t="shared" ref="S579:S642" si="58">(((J579/60)/60)/24)+DATE(1970,1,1)</f>
        <v>40613.25</v>
      </c>
      <c r="T579" s="8">
        <f t="shared" ref="T579:T642" si="59">(((K579/60)/60)/24)+DATE(1970,1,1)</f>
        <v>40639.208333333336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17</v>
      </c>
      <c r="P580">
        <f t="shared" si="55"/>
        <v>66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8">
        <f t="shared" si="59"/>
        <v>40881.25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</v>
      </c>
      <c r="P581">
        <f t="shared" si="55"/>
        <v>72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8">
        <f t="shared" si="59"/>
        <v>40774.208333333336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342</v>
      </c>
      <c r="P582">
        <f t="shared" si="55"/>
        <v>48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8">
        <f t="shared" si="59"/>
        <v>41704.25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</v>
      </c>
      <c r="P583">
        <f t="shared" si="55"/>
        <v>54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8">
        <f t="shared" si="59"/>
        <v>40677.208333333336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</v>
      </c>
      <c r="P584">
        <f t="shared" si="55"/>
        <v>108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8">
        <f t="shared" si="59"/>
        <v>42170.208333333328</v>
      </c>
    </row>
    <row r="585" spans="1:20" ht="31.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</v>
      </c>
      <c r="P585">
        <f t="shared" si="55"/>
        <v>67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8">
        <f t="shared" si="59"/>
        <v>40976.25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120</v>
      </c>
      <c r="P586">
        <f t="shared" si="55"/>
        <v>64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8">
        <f t="shared" si="59"/>
        <v>41038.208333333336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147</v>
      </c>
      <c r="P587">
        <f t="shared" si="55"/>
        <v>96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8">
        <f t="shared" si="59"/>
        <v>40265.208333333336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951</v>
      </c>
      <c r="P588">
        <f t="shared" si="55"/>
        <v>51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8">
        <f t="shared" si="59"/>
        <v>40518.25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73</v>
      </c>
      <c r="P589">
        <f t="shared" si="55"/>
        <v>44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8">
        <f t="shared" si="59"/>
        <v>43536.208333333328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</v>
      </c>
      <c r="P590">
        <f t="shared" si="55"/>
        <v>91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8">
        <f t="shared" si="59"/>
        <v>40293.208333333336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65</v>
      </c>
      <c r="P591">
        <f t="shared" si="55"/>
        <v>50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8">
        <f t="shared" si="59"/>
        <v>42197.208333333328</v>
      </c>
    </row>
    <row r="592" spans="1:20" ht="31.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</v>
      </c>
      <c r="P592">
        <f t="shared" si="55"/>
        <v>68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8">
        <f t="shared" si="59"/>
        <v>42005.25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1038</v>
      </c>
      <c r="P593">
        <f t="shared" si="55"/>
        <v>61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8">
        <f t="shared" si="59"/>
        <v>40383.208333333336</v>
      </c>
    </row>
    <row r="594" spans="1:20" ht="31.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13</v>
      </c>
      <c r="P594">
        <f t="shared" si="55"/>
        <v>80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8">
        <f t="shared" si="59"/>
        <v>41798.208333333336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155</v>
      </c>
      <c r="P595">
        <f t="shared" si="55"/>
        <v>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8">
        <f t="shared" si="59"/>
        <v>41737.208333333336</v>
      </c>
    </row>
    <row r="596" spans="1:20" ht="31.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</v>
      </c>
      <c r="P596">
        <f t="shared" si="55"/>
        <v>71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8">
        <f t="shared" si="59"/>
        <v>42551.208333333328</v>
      </c>
    </row>
    <row r="597" spans="1:20" ht="31.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209</v>
      </c>
      <c r="P597">
        <f t="shared" si="55"/>
        <v>90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8">
        <f t="shared" si="59"/>
        <v>40274.208333333336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100</v>
      </c>
      <c r="P598">
        <f t="shared" si="55"/>
        <v>43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8">
        <f t="shared" si="59"/>
        <v>42441.25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202</v>
      </c>
      <c r="P599">
        <f t="shared" si="55"/>
        <v>68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8">
        <f t="shared" si="59"/>
        <v>43804.25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</v>
      </c>
      <c r="P600">
        <f t="shared" si="55"/>
        <v>73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8">
        <f t="shared" si="59"/>
        <v>40373.208333333336</v>
      </c>
    </row>
    <row r="601" spans="1:20" ht="31.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4</v>
      </c>
      <c r="P601">
        <f t="shared" si="55"/>
        <v>62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8">
        <f t="shared" si="59"/>
        <v>42055.25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8">
        <f t="shared" si="59"/>
        <v>41497.208333333336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207</v>
      </c>
      <c r="P603">
        <f t="shared" si="55"/>
        <v>67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8">
        <f t="shared" si="59"/>
        <v>41806.208333333336</v>
      </c>
    </row>
    <row r="604" spans="1:20" ht="31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</v>
      </c>
      <c r="P604">
        <f t="shared" si="55"/>
        <v>80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8">
        <f t="shared" si="59"/>
        <v>42171.208333333328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120</v>
      </c>
      <c r="P605">
        <f t="shared" si="55"/>
        <v>62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8">
        <f t="shared" si="59"/>
        <v>43600.208333333328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171</v>
      </c>
      <c r="P606">
        <f t="shared" si="55"/>
        <v>53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8">
        <f t="shared" si="59"/>
        <v>40586.25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</v>
      </c>
      <c r="P607">
        <f t="shared" si="55"/>
        <v>58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8">
        <f t="shared" si="59"/>
        <v>42321.25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</v>
      </c>
      <c r="P608">
        <f t="shared" si="55"/>
        <v>40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8">
        <f t="shared" si="59"/>
        <v>42447.208333333328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</v>
      </c>
      <c r="P609">
        <f t="shared" si="55"/>
        <v>81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8">
        <f t="shared" si="59"/>
        <v>41723.208333333336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284</v>
      </c>
      <c r="P610">
        <f t="shared" si="55"/>
        <v>35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8">
        <f t="shared" si="59"/>
        <v>43534.25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</v>
      </c>
      <c r="P611">
        <f t="shared" si="55"/>
        <v>103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8">
        <f t="shared" si="59"/>
        <v>43498.25</v>
      </c>
    </row>
    <row r="612" spans="1:20" ht="31.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</v>
      </c>
      <c r="P612">
        <f t="shared" si="55"/>
        <v>28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8">
        <f t="shared" si="59"/>
        <v>41273.25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14</v>
      </c>
      <c r="P613">
        <f t="shared" si="55"/>
        <v>76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8">
        <f t="shared" si="59"/>
        <v>41492.208333333336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</v>
      </c>
      <c r="P614">
        <f t="shared" si="55"/>
        <v>45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8">
        <f t="shared" si="59"/>
        <v>40497.25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>
        <f t="shared" si="55"/>
        <v>74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8">
        <f t="shared" si="59"/>
        <v>42982.208333333328</v>
      </c>
    </row>
    <row r="616" spans="1:20" ht="31.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</v>
      </c>
      <c r="P616">
        <f t="shared" si="55"/>
        <v>57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8">
        <f t="shared" si="59"/>
        <v>42764.25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</v>
      </c>
      <c r="P617">
        <f t="shared" si="55"/>
        <v>85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8">
        <f t="shared" si="59"/>
        <v>42499.208333333328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190</v>
      </c>
      <c r="P618">
        <f t="shared" si="55"/>
        <v>51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8">
        <f t="shared" si="59"/>
        <v>41538.208333333336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250</v>
      </c>
      <c r="P619">
        <f t="shared" si="55"/>
        <v>64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8">
        <f t="shared" si="59"/>
        <v>41804.208333333336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49</v>
      </c>
      <c r="P620">
        <f t="shared" si="55"/>
        <v>81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8">
        <f t="shared" si="59"/>
        <v>41417.208333333336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</v>
      </c>
      <c r="P621">
        <f t="shared" si="55"/>
        <v>86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8">
        <f t="shared" si="59"/>
        <v>40670.208333333336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</v>
      </c>
      <c r="P622">
        <f t="shared" si="55"/>
        <v>90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8">
        <f t="shared" si="59"/>
        <v>42563.208333333328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620</v>
      </c>
      <c r="P623">
        <f t="shared" si="55"/>
        <v>74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8">
        <f t="shared" si="59"/>
        <v>42631.208333333328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</v>
      </c>
      <c r="P624">
        <f t="shared" si="55"/>
        <v>92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8">
        <f t="shared" si="59"/>
        <v>43231.208333333328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160</v>
      </c>
      <c r="P625">
        <f t="shared" si="55"/>
        <v>56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8">
        <f t="shared" si="59"/>
        <v>42206.208333333328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</v>
      </c>
      <c r="P626">
        <f t="shared" si="55"/>
        <v>33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8">
        <f t="shared" si="59"/>
        <v>42035.25</v>
      </c>
    </row>
    <row r="627" spans="1:20" ht="31.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</v>
      </c>
      <c r="P627">
        <f t="shared" si="55"/>
        <v>94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8">
        <f t="shared" si="59"/>
        <v>43871.25</v>
      </c>
    </row>
    <row r="628" spans="1:20" ht="31.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</v>
      </c>
      <c r="P628">
        <f t="shared" si="55"/>
        <v>70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8">
        <f t="shared" si="59"/>
        <v>40458.208333333336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</v>
      </c>
      <c r="P629">
        <f t="shared" si="55"/>
        <v>72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8">
        <f t="shared" si="59"/>
        <v>40369.208333333336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152</v>
      </c>
      <c r="P630">
        <f t="shared" si="55"/>
        <v>30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8">
        <f t="shared" si="59"/>
        <v>40458.208333333336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65</v>
      </c>
      <c r="P631">
        <f t="shared" si="55"/>
        <v>74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8">
        <f t="shared" si="59"/>
        <v>42559.208333333328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63</v>
      </c>
      <c r="P632">
        <f t="shared" si="55"/>
        <v>69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8">
        <f t="shared" si="59"/>
        <v>43597.208333333328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</v>
      </c>
      <c r="P633">
        <f t="shared" si="55"/>
        <v>60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8">
        <f t="shared" si="59"/>
        <v>43554.208333333328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43</v>
      </c>
      <c r="P634">
        <f t="shared" si="55"/>
        <v>111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8">
        <f t="shared" si="59"/>
        <v>41963.25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</v>
      </c>
      <c r="P635">
        <f t="shared" si="55"/>
        <v>53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8">
        <f t="shared" si="59"/>
        <v>42319.25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79</v>
      </c>
      <c r="P636">
        <f t="shared" si="55"/>
        <v>56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8">
        <f t="shared" si="59"/>
        <v>42833.208333333328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</v>
      </c>
      <c r="P637">
        <f t="shared" si="55"/>
        <v>70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8">
        <f t="shared" si="59"/>
        <v>41346.208333333336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65</v>
      </c>
      <c r="P638">
        <f t="shared" si="55"/>
        <v>49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8">
        <f t="shared" si="59"/>
        <v>40971.25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</v>
      </c>
      <c r="P639">
        <f t="shared" si="55"/>
        <v>104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8">
        <f t="shared" si="59"/>
        <v>42696.25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</v>
      </c>
      <c r="P640">
        <f t="shared" si="55"/>
        <v>99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8">
        <f t="shared" si="59"/>
        <v>40398.208333333336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</v>
      </c>
      <c r="P641">
        <f t="shared" si="55"/>
        <v>107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8">
        <f t="shared" si="59"/>
        <v>43309.208333333328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17</v>
      </c>
      <c r="P642">
        <f t="shared" si="55"/>
        <v>77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8">
        <f t="shared" si="59"/>
        <v>42390.25</v>
      </c>
    </row>
    <row r="643" spans="1:20" ht="31.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ROUND(E643/D643 *100, 0)</f>
        <v>120</v>
      </c>
      <c r="P643">
        <f t="shared" ref="P643:P706" si="61">ROUND(E643/G643, 0)</f>
        <v>58</v>
      </c>
      <c r="Q643" t="str">
        <f t="shared" ref="Q643:Q706" si="62">LEFT(N643,SEARCH("/",N643)-1)</f>
        <v>theater</v>
      </c>
      <c r="R643" t="str">
        <f t="shared" ref="R643:R706" si="63">RIGHT(N643,LEN(N643)-SEARCH("/",N643))</f>
        <v>plays</v>
      </c>
      <c r="S643" s="7">
        <f t="shared" ref="S643:S706" si="64">(((J643/60)/60)/24)+DATE(1970,1,1)</f>
        <v>42786.25</v>
      </c>
      <c r="T643" s="8">
        <f t="shared" ref="T643:T706" si="65">(((K643/60)/60)/24)+DATE(1970,1,1)</f>
        <v>42814.208333333328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</v>
      </c>
      <c r="P644">
        <f t="shared" si="61"/>
        <v>104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8">
        <f t="shared" si="65"/>
        <v>43460.25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</v>
      </c>
      <c r="P645">
        <f t="shared" si="61"/>
        <v>88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8">
        <f t="shared" si="65"/>
        <v>42813.208333333328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8">
        <f t="shared" si="65"/>
        <v>43468.25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93</v>
      </c>
      <c r="P647">
        <f t="shared" si="61"/>
        <v>38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8">
        <f t="shared" si="65"/>
        <v>43390.208333333328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89</v>
      </c>
      <c r="P648">
        <f t="shared" si="61"/>
        <v>30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8">
        <f t="shared" si="65"/>
        <v>41357.208333333336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</v>
      </c>
      <c r="P649">
        <f t="shared" si="61"/>
        <v>104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8">
        <f t="shared" si="65"/>
        <v>43223.208333333328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</v>
      </c>
      <c r="P650">
        <f t="shared" si="61"/>
        <v>86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8">
        <f t="shared" si="65"/>
        <v>42940.208333333328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</v>
      </c>
      <c r="P651">
        <f t="shared" si="61"/>
        <v>98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8">
        <f t="shared" si="65"/>
        <v>40482.208333333336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8">
        <f t="shared" si="65"/>
        <v>41855.208333333336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</v>
      </c>
      <c r="P653">
        <f t="shared" si="61"/>
        <v>45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8">
        <f t="shared" si="65"/>
        <v>41707.25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127</v>
      </c>
      <c r="P654">
        <f t="shared" si="61"/>
        <v>31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8">
        <f t="shared" si="65"/>
        <v>42630.208333333328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2339</v>
      </c>
      <c r="P655">
        <f t="shared" si="61"/>
        <v>60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8">
        <f t="shared" si="65"/>
        <v>42470.208333333328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</v>
      </c>
      <c r="P656">
        <f t="shared" si="61"/>
        <v>59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8">
        <f t="shared" si="65"/>
        <v>42245.208333333328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</v>
      </c>
      <c r="P657">
        <f t="shared" si="61"/>
        <v>50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8">
        <f t="shared" si="65"/>
        <v>42809.208333333328</v>
      </c>
    </row>
    <row r="658" spans="1:20" ht="31.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</v>
      </c>
      <c r="P658">
        <f t="shared" si="61"/>
        <v>99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8">
        <f t="shared" si="65"/>
        <v>43102.25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</v>
      </c>
      <c r="P659">
        <f t="shared" si="61"/>
        <v>59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8">
        <f t="shared" si="65"/>
        <v>43112.25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</v>
      </c>
      <c r="P660">
        <f t="shared" si="61"/>
        <v>81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8">
        <f t="shared" si="65"/>
        <v>42269.208333333328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</v>
      </c>
      <c r="P661">
        <f t="shared" si="61"/>
        <v>76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8">
        <f t="shared" si="65"/>
        <v>40571.25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82</v>
      </c>
      <c r="P662">
        <f t="shared" si="61"/>
        <v>97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8">
        <f t="shared" si="65"/>
        <v>42246.208333333328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</v>
      </c>
      <c r="P663">
        <f t="shared" si="61"/>
        <v>77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8">
        <f t="shared" si="65"/>
        <v>41026.208333333336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98</v>
      </c>
      <c r="P664">
        <f t="shared" si="61"/>
        <v>68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8">
        <f t="shared" si="65"/>
        <v>43447.25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</v>
      </c>
      <c r="P665">
        <f t="shared" si="61"/>
        <v>89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8">
        <f t="shared" si="65"/>
        <v>40481.208333333336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</v>
      </c>
      <c r="P666">
        <f t="shared" si="61"/>
        <v>25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8">
        <f t="shared" si="65"/>
        <v>40969.25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240</v>
      </c>
      <c r="P667">
        <f t="shared" si="61"/>
        <v>45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8">
        <f t="shared" si="65"/>
        <v>40747.208333333336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</v>
      </c>
      <c r="P668">
        <f t="shared" si="61"/>
        <v>79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8">
        <f t="shared" si="65"/>
        <v>41522.208333333336</v>
      </c>
    </row>
    <row r="669" spans="1:20" ht="31.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</v>
      </c>
      <c r="P669">
        <f t="shared" si="61"/>
        <v>29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8">
        <f t="shared" si="65"/>
        <v>41901.208333333336</v>
      </c>
    </row>
    <row r="670" spans="1:20" ht="31.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</v>
      </c>
      <c r="P670">
        <f t="shared" si="61"/>
        <v>74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8">
        <f t="shared" si="65"/>
        <v>41134.208333333336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359</v>
      </c>
      <c r="P671">
        <f t="shared" si="61"/>
        <v>108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8">
        <f t="shared" si="65"/>
        <v>42921.208333333328</v>
      </c>
    </row>
    <row r="672" spans="1:20" ht="31.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469</v>
      </c>
      <c r="P672">
        <f t="shared" si="61"/>
        <v>69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8">
        <f t="shared" si="65"/>
        <v>42437.25</v>
      </c>
    </row>
    <row r="673" spans="1:20" ht="31.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</v>
      </c>
      <c r="P673">
        <f t="shared" si="61"/>
        <v>111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8">
        <f t="shared" si="65"/>
        <v>40394.208333333336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56</v>
      </c>
      <c r="P674">
        <f t="shared" si="61"/>
        <v>25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8">
        <f t="shared" si="65"/>
        <v>43190.208333333328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44</v>
      </c>
      <c r="P675">
        <f t="shared" si="61"/>
        <v>42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8">
        <f t="shared" si="65"/>
        <v>42496.208333333328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34</v>
      </c>
      <c r="P676">
        <f t="shared" si="61"/>
        <v>47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8">
        <f t="shared" si="65"/>
        <v>40821.208333333336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123</v>
      </c>
      <c r="P677">
        <f t="shared" si="61"/>
        <v>36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8">
        <f t="shared" si="65"/>
        <v>43726.208333333328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190</v>
      </c>
      <c r="P678">
        <f t="shared" si="61"/>
        <v>101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8">
        <f t="shared" si="65"/>
        <v>41187.208333333336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84</v>
      </c>
      <c r="P679">
        <f t="shared" si="61"/>
        <v>40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8">
        <f t="shared" si="65"/>
        <v>42611.208333333328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18</v>
      </c>
      <c r="P680">
        <f t="shared" si="61"/>
        <v>83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8">
        <f t="shared" si="65"/>
        <v>43486.25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1037</v>
      </c>
      <c r="P681">
        <f t="shared" si="61"/>
        <v>40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8">
        <f t="shared" si="65"/>
        <v>43761.208333333328</v>
      </c>
    </row>
    <row r="682" spans="1:20" ht="31.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</v>
      </c>
      <c r="P682">
        <f t="shared" si="61"/>
        <v>48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8">
        <f t="shared" si="65"/>
        <v>43815.25</v>
      </c>
    </row>
    <row r="683" spans="1:20" ht="31.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</v>
      </c>
      <c r="P683">
        <f t="shared" si="61"/>
        <v>96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8">
        <f t="shared" si="65"/>
        <v>40904.25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</v>
      </c>
      <c r="P684">
        <f t="shared" si="61"/>
        <v>79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8">
        <f t="shared" si="65"/>
        <v>41628.25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</v>
      </c>
      <c r="P685">
        <f t="shared" si="61"/>
        <v>56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8">
        <f t="shared" si="65"/>
        <v>43361.208333333328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543</v>
      </c>
      <c r="P686">
        <f t="shared" si="61"/>
        <v>69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8">
        <f t="shared" si="65"/>
        <v>40378.208333333336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68</v>
      </c>
      <c r="P687">
        <f t="shared" si="61"/>
        <v>102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8">
        <f t="shared" si="65"/>
        <v>42263.208333333328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192</v>
      </c>
      <c r="P688">
        <f t="shared" si="61"/>
        <v>107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8">
        <f t="shared" si="65"/>
        <v>43197.208333333328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>
        <f t="shared" si="61"/>
        <v>52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8">
        <f t="shared" si="65"/>
        <v>42809.208333333328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</v>
      </c>
      <c r="P690">
        <f t="shared" si="61"/>
        <v>71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8">
        <f t="shared" si="65"/>
        <v>43491.25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101</v>
      </c>
      <c r="P691">
        <f t="shared" si="61"/>
        <v>106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8">
        <f t="shared" si="65"/>
        <v>41588.25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227</v>
      </c>
      <c r="P692">
        <f t="shared" si="61"/>
        <v>43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8">
        <f t="shared" si="65"/>
        <v>40880.25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</v>
      </c>
      <c r="P693">
        <f t="shared" si="61"/>
        <v>30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8">
        <f t="shared" si="65"/>
        <v>41202.208333333336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91</v>
      </c>
      <c r="P694">
        <f t="shared" si="61"/>
        <v>71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8">
        <f t="shared" si="65"/>
        <v>43673.208333333328</v>
      </c>
    </row>
    <row r="695" spans="1:20" ht="31.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64</v>
      </c>
      <c r="P695">
        <f t="shared" si="61"/>
        <v>66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8">
        <f t="shared" si="65"/>
        <v>43042.208333333328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</v>
      </c>
      <c r="P696">
        <f t="shared" si="61"/>
        <v>97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8">
        <f t="shared" si="65"/>
        <v>43103.25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134</v>
      </c>
      <c r="P697">
        <f t="shared" si="61"/>
        <v>63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8">
        <f t="shared" si="65"/>
        <v>42338.25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</v>
      </c>
      <c r="P698">
        <f t="shared" si="61"/>
        <v>109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8">
        <f t="shared" si="65"/>
        <v>42115.208333333328</v>
      </c>
    </row>
    <row r="699" spans="1:20" ht="31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153</v>
      </c>
      <c r="P699">
        <f t="shared" si="61"/>
        <v>27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8">
        <f t="shared" si="65"/>
        <v>43192.208333333328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447</v>
      </c>
      <c r="P700">
        <f t="shared" si="61"/>
        <v>65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8">
        <f t="shared" si="65"/>
        <v>40885.25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</v>
      </c>
      <c r="P701">
        <f t="shared" si="61"/>
        <v>112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8">
        <f t="shared" si="65"/>
        <v>43642.208333333328</v>
      </c>
    </row>
    <row r="702" spans="1:20" ht="31.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8">
        <f t="shared" si="65"/>
        <v>40218.25</v>
      </c>
    </row>
    <row r="703" spans="1:20" ht="31.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</v>
      </c>
      <c r="P703">
        <f t="shared" si="61"/>
        <v>111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8">
        <f t="shared" si="65"/>
        <v>40636.208333333336</v>
      </c>
    </row>
    <row r="704" spans="1:20" ht="31.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</v>
      </c>
      <c r="P704">
        <f t="shared" si="61"/>
        <v>57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8">
        <f t="shared" si="65"/>
        <v>41482.208333333336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312</v>
      </c>
      <c r="P705">
        <f t="shared" si="61"/>
        <v>97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8">
        <f t="shared" si="65"/>
        <v>41037.208333333336</v>
      </c>
    </row>
    <row r="706" spans="1:20" ht="31.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123</v>
      </c>
      <c r="P706">
        <f t="shared" si="61"/>
        <v>92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8">
        <f t="shared" si="65"/>
        <v>42570.208333333328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ROUND(E707/D707 *100, 0)</f>
        <v>99</v>
      </c>
      <c r="P707">
        <f t="shared" ref="P707:P770" si="67">ROUND(E707/G707, 0)</f>
        <v>83</v>
      </c>
      <c r="Q707" t="str">
        <f t="shared" ref="Q707:Q770" si="68">LEFT(N707,SEARCH("/",N707)-1)</f>
        <v>publishing</v>
      </c>
      <c r="R707" t="str">
        <f t="shared" ref="R707:R770" si="69">RIGHT(N707,LEN(N707)-SEARCH("/",N707))</f>
        <v>nonfiction</v>
      </c>
      <c r="S707" s="7">
        <f t="shared" ref="S707:S770" si="70">(((J707/60)/60)/24)+DATE(1970,1,1)</f>
        <v>41619.25</v>
      </c>
      <c r="T707" s="8">
        <f t="shared" ref="T707:T770" si="71">(((K707/60)/60)/24)+DATE(1970,1,1)</f>
        <v>41623.25</v>
      </c>
    </row>
    <row r="708" spans="1:20" ht="31.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128</v>
      </c>
      <c r="P708">
        <f t="shared" si="67"/>
        <v>103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8">
        <f t="shared" si="71"/>
        <v>43479.25</v>
      </c>
    </row>
    <row r="709" spans="1:20" ht="31.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159</v>
      </c>
      <c r="P709">
        <f t="shared" si="67"/>
        <v>69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8">
        <f t="shared" si="71"/>
        <v>43478.25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</v>
      </c>
      <c r="P710">
        <f t="shared" si="67"/>
        <v>88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8">
        <f t="shared" si="71"/>
        <v>42887.208333333328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</v>
      </c>
      <c r="P711">
        <f t="shared" si="67"/>
        <v>75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8">
        <f t="shared" si="71"/>
        <v>41025.208333333336</v>
      </c>
    </row>
    <row r="712" spans="1:20" ht="31.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148</v>
      </c>
      <c r="P712">
        <f t="shared" si="67"/>
        <v>51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8">
        <f t="shared" si="71"/>
        <v>43302.208333333328</v>
      </c>
    </row>
    <row r="713" spans="1:20" ht="31.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8">
        <f t="shared" si="71"/>
        <v>42395.25</v>
      </c>
    </row>
    <row r="714" spans="1:20" ht="31.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1841</v>
      </c>
      <c r="P714">
        <f t="shared" si="67"/>
        <v>73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8">
        <f t="shared" si="71"/>
        <v>42600.208333333328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162</v>
      </c>
      <c r="P715">
        <f t="shared" si="67"/>
        <v>108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8">
        <f t="shared" si="71"/>
        <v>42616.208333333328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473</v>
      </c>
      <c r="P716">
        <f t="shared" si="67"/>
        <v>102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8">
        <f t="shared" si="71"/>
        <v>41871.208333333336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</v>
      </c>
      <c r="P717">
        <f t="shared" si="67"/>
        <v>44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8">
        <f t="shared" si="71"/>
        <v>40402.208333333336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518</v>
      </c>
      <c r="P718">
        <f t="shared" si="67"/>
        <v>66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8">
        <f t="shared" si="71"/>
        <v>41493.208333333336</v>
      </c>
    </row>
    <row r="719" spans="1:20" ht="31.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248</v>
      </c>
      <c r="P719">
        <f t="shared" si="67"/>
        <v>25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8">
        <f t="shared" si="71"/>
        <v>40798.208333333336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</v>
      </c>
      <c r="P720">
        <f t="shared" si="67"/>
        <v>28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8">
        <f t="shared" si="71"/>
        <v>41468.208333333336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>
        <f t="shared" si="67"/>
        <v>86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8">
        <f t="shared" si="71"/>
        <v>41069.208333333336</v>
      </c>
    </row>
    <row r="722" spans="1:20" ht="31.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</v>
      </c>
      <c r="P722">
        <f t="shared" si="67"/>
        <v>85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8">
        <f t="shared" si="71"/>
        <v>43166.25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</v>
      </c>
      <c r="P723">
        <f t="shared" si="67"/>
        <v>90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8">
        <f t="shared" si="71"/>
        <v>43200.208333333328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157</v>
      </c>
      <c r="P724">
        <f t="shared" si="67"/>
        <v>25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8">
        <f t="shared" si="71"/>
        <v>43072.25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</v>
      </c>
      <c r="P725">
        <f t="shared" si="67"/>
        <v>92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8">
        <f t="shared" si="71"/>
        <v>42452.208333333328</v>
      </c>
    </row>
    <row r="726" spans="1:20" ht="31.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</v>
      </c>
      <c r="P726">
        <f t="shared" si="67"/>
        <v>93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8">
        <f t="shared" si="71"/>
        <v>41936.208333333336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</v>
      </c>
      <c r="P727">
        <f t="shared" si="67"/>
        <v>61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8">
        <f t="shared" si="71"/>
        <v>41960.25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89</v>
      </c>
      <c r="P728">
        <f t="shared" si="67"/>
        <v>92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8">
        <f t="shared" si="71"/>
        <v>40482.208333333336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>
        <f t="shared" si="67"/>
        <v>81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8">
        <f t="shared" si="71"/>
        <v>43543.208333333328</v>
      </c>
    </row>
    <row r="730" spans="1:20" ht="31.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18</v>
      </c>
      <c r="P730">
        <f t="shared" si="67"/>
        <v>74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8">
        <f t="shared" si="71"/>
        <v>42526.208333333328</v>
      </c>
    </row>
    <row r="731" spans="1:20" ht="31.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186</v>
      </c>
      <c r="P731">
        <f t="shared" si="67"/>
        <v>85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8">
        <f t="shared" si="71"/>
        <v>41311.25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413</v>
      </c>
      <c r="P732">
        <f t="shared" si="67"/>
        <v>111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8">
        <f t="shared" si="71"/>
        <v>42153.208333333328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</v>
      </c>
      <c r="P733">
        <f t="shared" si="67"/>
        <v>33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8">
        <f t="shared" si="71"/>
        <v>42940.208333333328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92</v>
      </c>
      <c r="P734">
        <f t="shared" si="67"/>
        <v>96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8">
        <f t="shared" si="71"/>
        <v>42839.208333333328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</v>
      </c>
      <c r="P735">
        <f t="shared" si="67"/>
        <v>85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8">
        <f t="shared" si="71"/>
        <v>41857.208333333336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</v>
      </c>
      <c r="P736">
        <f t="shared" si="67"/>
        <v>25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8">
        <f t="shared" si="71"/>
        <v>42775.25</v>
      </c>
    </row>
    <row r="737" spans="1:20" ht="31.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</v>
      </c>
      <c r="P737">
        <f t="shared" si="67"/>
        <v>66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8">
        <f t="shared" si="71"/>
        <v>42466.208333333328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33</v>
      </c>
      <c r="P738">
        <f t="shared" si="67"/>
        <v>87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8">
        <f t="shared" si="71"/>
        <v>42059.25</v>
      </c>
    </row>
    <row r="739" spans="1:20" ht="31.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136</v>
      </c>
      <c r="P739">
        <f t="shared" si="67"/>
        <v>28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8">
        <f t="shared" si="71"/>
        <v>42697.25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</v>
      </c>
      <c r="P740">
        <f t="shared" si="67"/>
        <v>104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8">
        <f t="shared" si="71"/>
        <v>41981.25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>
        <f t="shared" si="67"/>
        <v>32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8">
        <f t="shared" si="71"/>
        <v>41090.208333333336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</v>
      </c>
      <c r="P742">
        <f t="shared" si="67"/>
        <v>100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8">
        <f t="shared" si="71"/>
        <v>42772.25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</v>
      </c>
      <c r="P743">
        <f t="shared" si="67"/>
        <v>109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8">
        <f t="shared" si="71"/>
        <v>40322.208333333336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</v>
      </c>
      <c r="P744">
        <f t="shared" si="67"/>
        <v>111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8">
        <f t="shared" si="71"/>
        <v>40239.25</v>
      </c>
    </row>
    <row r="745" spans="1:20" ht="31.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13</v>
      </c>
      <c r="P745">
        <f t="shared" si="67"/>
        <v>30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8">
        <f t="shared" si="71"/>
        <v>42304.208333333328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>
        <f t="shared" si="67"/>
        <v>102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8">
        <f t="shared" si="71"/>
        <v>43324.208333333328</v>
      </c>
    </row>
    <row r="747" spans="1:20" ht="31.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</v>
      </c>
      <c r="P747">
        <f t="shared" si="67"/>
        <v>62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8">
        <f t="shared" si="71"/>
        <v>40355.208333333336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213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8">
        <f t="shared" si="71"/>
        <v>40830.208333333336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229</v>
      </c>
      <c r="P749">
        <f t="shared" si="67"/>
        <v>40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8">
        <f t="shared" si="71"/>
        <v>40434.208333333336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35</v>
      </c>
      <c r="P750">
        <f t="shared" si="67"/>
        <v>111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8">
        <f t="shared" si="71"/>
        <v>40263.208333333336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</v>
      </c>
      <c r="P751">
        <f t="shared" si="67"/>
        <v>37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8">
        <f t="shared" si="71"/>
        <v>41932.208333333336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8">
        <f t="shared" si="71"/>
        <v>40385.208333333336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</v>
      </c>
      <c r="P753">
        <f t="shared" si="67"/>
        <v>31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8">
        <f t="shared" si="71"/>
        <v>42461.208333333328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</v>
      </c>
      <c r="P754">
        <f t="shared" si="67"/>
        <v>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8">
        <f t="shared" si="71"/>
        <v>40413.208333333336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257</v>
      </c>
      <c r="P755">
        <f t="shared" si="67"/>
        <v>88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8">
        <f t="shared" si="71"/>
        <v>40336.208333333336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</v>
      </c>
      <c r="P756">
        <f t="shared" si="67"/>
        <v>37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8">
        <f t="shared" si="71"/>
        <v>41263.25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167</v>
      </c>
      <c r="P757">
        <f t="shared" si="67"/>
        <v>26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8">
        <f t="shared" si="71"/>
        <v>43108.25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</v>
      </c>
      <c r="P758">
        <f t="shared" si="67"/>
        <v>68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8">
        <f t="shared" si="71"/>
        <v>42030.25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407</v>
      </c>
      <c r="P759">
        <f t="shared" si="67"/>
        <v>50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8">
        <f t="shared" si="71"/>
        <v>40679.208333333336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</v>
      </c>
      <c r="P760">
        <f t="shared" si="67"/>
        <v>110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8">
        <f t="shared" si="71"/>
        <v>41945.208333333336</v>
      </c>
    </row>
    <row r="761" spans="1:20" ht="31.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</v>
      </c>
      <c r="P761">
        <f t="shared" si="67"/>
        <v>90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8">
        <f t="shared" si="71"/>
        <v>43166.25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</v>
      </c>
      <c r="P762">
        <f t="shared" si="67"/>
        <v>79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8">
        <f t="shared" si="71"/>
        <v>43707.208333333328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</v>
      </c>
      <c r="P763">
        <f t="shared" si="67"/>
        <v>87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8">
        <f t="shared" si="71"/>
        <v>42943.208333333328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</v>
      </c>
      <c r="P764">
        <f t="shared" si="67"/>
        <v>62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8">
        <f t="shared" si="71"/>
        <v>41252.25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</v>
      </c>
      <c r="P765">
        <f t="shared" si="67"/>
        <v>27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8">
        <f t="shared" si="71"/>
        <v>41072.208333333336</v>
      </c>
    </row>
    <row r="766" spans="1:20" ht="31.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</v>
      </c>
      <c r="P766">
        <f t="shared" si="67"/>
        <v>54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8">
        <f t="shared" si="71"/>
        <v>40684.208333333336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</v>
      </c>
      <c r="P767">
        <f t="shared" si="67"/>
        <v>41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8">
        <f t="shared" si="71"/>
        <v>42865.208333333328</v>
      </c>
    </row>
    <row r="768" spans="1:20" ht="31.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</v>
      </c>
      <c r="P768">
        <f t="shared" si="67"/>
        <v>55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8">
        <f t="shared" si="71"/>
        <v>43363.208333333328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57</v>
      </c>
      <c r="P769">
        <f t="shared" si="67"/>
        <v>108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8">
        <f t="shared" si="71"/>
        <v>42328.25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>
        <f t="shared" si="67"/>
        <v>74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8">
        <f t="shared" si="71"/>
        <v>41634.25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ROUND(E771/D771 *100, 0)</f>
        <v>87</v>
      </c>
      <c r="P771">
        <f t="shared" ref="P771:P834" si="73">ROUND(E771/G771, 0)</f>
        <v>32</v>
      </c>
      <c r="Q771" t="str">
        <f t="shared" ref="Q771:Q834" si="74">LEFT(N771,SEARCH("/",N771)-1)</f>
        <v>games</v>
      </c>
      <c r="R771" t="str">
        <f t="shared" ref="R771:R834" si="75">RIGHT(N771,LEN(N771)-SEARCH("/",N771))</f>
        <v>video games</v>
      </c>
      <c r="S771" s="7">
        <f t="shared" ref="S771:S834" si="76">(((J771/60)/60)/24)+DATE(1970,1,1)</f>
        <v>41501.208333333336</v>
      </c>
      <c r="T771" s="8">
        <f t="shared" ref="T771:T834" si="77">(((K771/60)/60)/24)+DATE(1970,1,1)</f>
        <v>41527.208333333336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271</v>
      </c>
      <c r="P772">
        <f t="shared" si="73"/>
        <v>54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8">
        <f t="shared" si="77"/>
        <v>41750.208333333336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</v>
      </c>
      <c r="P773">
        <f t="shared" si="73"/>
        <v>107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8">
        <f t="shared" si="77"/>
        <v>43518.25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</v>
      </c>
      <c r="P774">
        <f t="shared" si="73"/>
        <v>33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8">
        <f t="shared" si="77"/>
        <v>43509.25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191</v>
      </c>
      <c r="P775">
        <f t="shared" si="73"/>
        <v>43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8">
        <f t="shared" si="77"/>
        <v>42848.208333333328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136</v>
      </c>
      <c r="P776">
        <f t="shared" si="73"/>
        <v>87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8">
        <f t="shared" si="77"/>
        <v>42554.208333333328</v>
      </c>
    </row>
    <row r="777" spans="1:20" ht="31.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</v>
      </c>
      <c r="P777">
        <f t="shared" si="73"/>
        <v>97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8">
        <f t="shared" si="77"/>
        <v>41959.25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66</v>
      </c>
      <c r="P778">
        <f t="shared" si="73"/>
        <v>33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8">
        <f t="shared" si="77"/>
        <v>43668.208333333328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</v>
      </c>
      <c r="P779">
        <f t="shared" si="73"/>
        <v>68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8">
        <f t="shared" si="77"/>
        <v>40838.208333333336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788</v>
      </c>
      <c r="P780">
        <f t="shared" si="73"/>
        <v>59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8">
        <f t="shared" si="77"/>
        <v>40773.208333333336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</v>
      </c>
      <c r="P781">
        <f t="shared" si="73"/>
        <v>105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8">
        <f t="shared" si="77"/>
        <v>42239.208333333328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</v>
      </c>
      <c r="P782">
        <f t="shared" si="73"/>
        <v>33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8">
        <f t="shared" si="77"/>
        <v>42592.208333333328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51</v>
      </c>
      <c r="P783">
        <f t="shared" si="73"/>
        <v>79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8">
        <f t="shared" si="77"/>
        <v>40533.25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</v>
      </c>
      <c r="P784">
        <f t="shared" si="73"/>
        <v>68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8">
        <f t="shared" si="77"/>
        <v>40631.208333333336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</v>
      </c>
      <c r="P785">
        <f t="shared" si="73"/>
        <v>76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8">
        <f t="shared" si="77"/>
        <v>41632.25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</v>
      </c>
      <c r="P786">
        <f t="shared" si="73"/>
        <v>31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8">
        <f t="shared" si="77"/>
        <v>42446.208333333328</v>
      </c>
    </row>
    <row r="787" spans="1:20" ht="31.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</v>
      </c>
      <c r="P787">
        <f t="shared" si="73"/>
        <v>102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8">
        <f t="shared" si="77"/>
        <v>43616.208333333328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730</v>
      </c>
      <c r="P788">
        <f t="shared" si="73"/>
        <v>53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8">
        <f t="shared" si="77"/>
        <v>43193.208333333328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100</v>
      </c>
      <c r="P789">
        <f t="shared" si="73"/>
        <v>71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8">
        <f t="shared" si="77"/>
        <v>40693.208333333336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</v>
      </c>
      <c r="P790">
        <f t="shared" si="73"/>
        <v>102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8">
        <f t="shared" si="77"/>
        <v>41223.25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</v>
      </c>
      <c r="P791">
        <f t="shared" si="73"/>
        <v>74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8">
        <f t="shared" si="77"/>
        <v>41823.208333333336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31</v>
      </c>
      <c r="P792">
        <f t="shared" si="73"/>
        <v>51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8">
        <f t="shared" si="77"/>
        <v>40229.25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26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8">
        <f t="shared" si="77"/>
        <v>42731.25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>
        <f t="shared" si="73"/>
        <v>97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8">
        <f t="shared" si="77"/>
        <v>41479.208333333336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1186</v>
      </c>
      <c r="P795">
        <f t="shared" si="73"/>
        <v>72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8">
        <f t="shared" si="77"/>
        <v>41454.208333333336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</v>
      </c>
      <c r="P796">
        <f t="shared" si="73"/>
        <v>75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8">
        <f t="shared" si="77"/>
        <v>43103.25</v>
      </c>
    </row>
    <row r="797" spans="1:20" ht="31.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</v>
      </c>
      <c r="P797">
        <f t="shared" si="73"/>
        <v>33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8">
        <f t="shared" si="77"/>
        <v>42678.208333333328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55</v>
      </c>
      <c r="P798">
        <f t="shared" si="73"/>
        <v>55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8">
        <f t="shared" si="77"/>
        <v>41866.208333333336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110</v>
      </c>
      <c r="P799">
        <f t="shared" si="73"/>
        <v>45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8">
        <f t="shared" si="77"/>
        <v>43487.25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</v>
      </c>
      <c r="P800">
        <f t="shared" si="73"/>
        <v>53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8">
        <f t="shared" si="77"/>
        <v>41088.208333333336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</v>
      </c>
      <c r="P801">
        <f t="shared" si="73"/>
        <v>60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8">
        <f t="shared" si="77"/>
        <v>42403.25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8">
        <f t="shared" si="77"/>
        <v>42171.208333333328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203</v>
      </c>
      <c r="P803">
        <f t="shared" si="73"/>
        <v>44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8">
        <f t="shared" si="77"/>
        <v>43852.25</v>
      </c>
    </row>
    <row r="804" spans="1:20" ht="31.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</v>
      </c>
      <c r="P804">
        <f t="shared" si="73"/>
        <v>86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8">
        <f t="shared" si="77"/>
        <v>43652.208333333328</v>
      </c>
    </row>
    <row r="805" spans="1:20" ht="31.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>
        <f t="shared" si="73"/>
        <v>28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8">
        <f t="shared" si="77"/>
        <v>43526.25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269</v>
      </c>
      <c r="P806">
        <f t="shared" si="73"/>
        <v>32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8">
        <f t="shared" si="77"/>
        <v>43122.25</v>
      </c>
    </row>
    <row r="807" spans="1:20" ht="31.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51</v>
      </c>
      <c r="P807">
        <f t="shared" si="73"/>
        <v>74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8">
        <f t="shared" si="77"/>
        <v>42009.25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</v>
      </c>
      <c r="P808">
        <f t="shared" si="73"/>
        <v>109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8">
        <f t="shared" si="77"/>
        <v>40997.208333333336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>
        <f t="shared" si="73"/>
        <v>43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8">
        <f t="shared" si="77"/>
        <v>43797.25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</v>
      </c>
      <c r="P810">
        <f t="shared" si="73"/>
        <v>83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8">
        <f t="shared" si="77"/>
        <v>42524.208333333328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63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8">
        <f t="shared" si="77"/>
        <v>41136.208333333336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</v>
      </c>
      <c r="P812">
        <f t="shared" si="73"/>
        <v>56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8">
        <f t="shared" si="77"/>
        <v>43077.25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</v>
      </c>
      <c r="P813">
        <f t="shared" si="73"/>
        <v>105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8">
        <f t="shared" si="77"/>
        <v>42380.25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226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8">
        <f t="shared" si="77"/>
        <v>43211.208333333328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</v>
      </c>
      <c r="P815">
        <f t="shared" si="73"/>
        <v>113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8">
        <f t="shared" si="77"/>
        <v>41158.208333333336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</v>
      </c>
      <c r="P816">
        <f t="shared" si="73"/>
        <v>82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8">
        <f t="shared" si="77"/>
        <v>42519.208333333328</v>
      </c>
    </row>
    <row r="817" spans="1:20" ht="31.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</v>
      </c>
      <c r="P817">
        <f t="shared" si="73"/>
        <v>64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8">
        <f t="shared" si="77"/>
        <v>43094.25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</v>
      </c>
      <c r="P818">
        <f t="shared" si="73"/>
        <v>106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8">
        <f t="shared" si="77"/>
        <v>41682.25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369</v>
      </c>
      <c r="P819">
        <f t="shared" si="73"/>
        <v>76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8">
        <f t="shared" si="77"/>
        <v>43617.208333333328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1095</v>
      </c>
      <c r="P820">
        <f t="shared" si="73"/>
        <v>111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8">
        <f t="shared" si="77"/>
        <v>43499.25</v>
      </c>
    </row>
    <row r="821" spans="1:20" ht="31.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51</v>
      </c>
      <c r="P821">
        <f t="shared" si="73"/>
        <v>96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8">
        <f t="shared" si="77"/>
        <v>41252.25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801</v>
      </c>
      <c r="P822">
        <f t="shared" si="73"/>
        <v>43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8">
        <f t="shared" si="77"/>
        <v>43323.208333333328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</v>
      </c>
      <c r="P823">
        <f t="shared" si="73"/>
        <v>68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8">
        <f t="shared" si="77"/>
        <v>42807.208333333328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350</v>
      </c>
      <c r="P824">
        <f t="shared" si="73"/>
        <v>90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8">
        <f t="shared" si="77"/>
        <v>41715.208333333336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</v>
      </c>
      <c r="P825">
        <f t="shared" si="73"/>
        <v>58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8">
        <f t="shared" si="77"/>
        <v>41917.208333333336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</v>
      </c>
      <c r="P826">
        <f t="shared" si="73"/>
        <v>84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8">
        <f t="shared" si="77"/>
        <v>40380.208333333336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388</v>
      </c>
      <c r="P827">
        <f t="shared" si="73"/>
        <v>89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8">
        <f t="shared" si="77"/>
        <v>42953.208333333328</v>
      </c>
    </row>
    <row r="828" spans="1:20" ht="31.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</v>
      </c>
      <c r="P828">
        <f t="shared" si="73"/>
        <v>66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8">
        <f t="shared" si="77"/>
        <v>40553.25</v>
      </c>
    </row>
    <row r="829" spans="1:20" ht="31.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267</v>
      </c>
      <c r="P829">
        <f t="shared" si="73"/>
        <v>75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8">
        <f t="shared" si="77"/>
        <v>40678.208333333336</v>
      </c>
    </row>
    <row r="830" spans="1:20" ht="31.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>
        <f t="shared" si="73"/>
        <v>70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8">
        <f t="shared" si="77"/>
        <v>43365.208333333328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</v>
      </c>
      <c r="P831">
        <f t="shared" si="73"/>
        <v>32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8">
        <f t="shared" si="77"/>
        <v>42179.208333333328</v>
      </c>
    </row>
    <row r="832" spans="1:20" ht="31.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</v>
      </c>
      <c r="P832">
        <f t="shared" si="73"/>
        <v>65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8">
        <f t="shared" si="77"/>
        <v>43162.25</v>
      </c>
    </row>
    <row r="833" spans="1:20" ht="31.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109</v>
      </c>
      <c r="P833">
        <f t="shared" si="73"/>
        <v>25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8">
        <f t="shared" si="77"/>
        <v>41028.208333333336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</v>
      </c>
      <c r="P834">
        <f t="shared" si="73"/>
        <v>105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8">
        <f t="shared" si="77"/>
        <v>42333.25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ROUND(E835/D835 *100, 0)</f>
        <v>158</v>
      </c>
      <c r="P835">
        <f t="shared" ref="P835:P898" si="79">ROUND(E835/G835, 0)</f>
        <v>65</v>
      </c>
      <c r="Q835" t="str">
        <f t="shared" ref="Q835:Q898" si="80">LEFT(N835,SEARCH("/",N835)-1)</f>
        <v>publishing</v>
      </c>
      <c r="R835" t="str">
        <f t="shared" ref="R835:R898" si="81">RIGHT(N835,LEN(N835)-SEARCH("/",N835))</f>
        <v>translations</v>
      </c>
      <c r="S835" s="7">
        <f t="shared" ref="S835:S898" si="82">(((J835/60)/60)/24)+DATE(1970,1,1)</f>
        <v>40588.25</v>
      </c>
      <c r="T835" s="8">
        <f t="shared" ref="T835:T898" si="83">(((K835/60)/60)/24)+DATE(1970,1,1)</f>
        <v>40599.25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154</v>
      </c>
      <c r="P836">
        <f t="shared" si="79"/>
        <v>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8">
        <f t="shared" si="83"/>
        <v>41454.208333333336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90</v>
      </c>
      <c r="P837">
        <f t="shared" si="79"/>
        <v>44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8">
        <f t="shared" si="83"/>
        <v>42069.25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</v>
      </c>
      <c r="P838">
        <f t="shared" si="79"/>
        <v>65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8">
        <f t="shared" si="83"/>
        <v>40225.25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853</v>
      </c>
      <c r="P839">
        <f t="shared" si="79"/>
        <v>84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8">
        <f t="shared" si="83"/>
        <v>40683.208333333336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139</v>
      </c>
      <c r="P840">
        <f t="shared" si="79"/>
        <v>34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8">
        <f t="shared" si="83"/>
        <v>43379.208333333328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</v>
      </c>
      <c r="P841">
        <f t="shared" si="79"/>
        <v>93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8">
        <f t="shared" si="83"/>
        <v>41760.208333333336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</v>
      </c>
      <c r="P842">
        <f t="shared" si="79"/>
        <v>33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8">
        <f t="shared" si="83"/>
        <v>41838.208333333336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143</v>
      </c>
      <c r="P843">
        <f t="shared" si="79"/>
        <v>84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8">
        <f t="shared" si="83"/>
        <v>42435.25</v>
      </c>
    </row>
    <row r="844" spans="1:20" ht="31.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</v>
      </c>
      <c r="P844">
        <f t="shared" si="79"/>
        <v>64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8">
        <f t="shared" si="83"/>
        <v>43269.208333333328</v>
      </c>
    </row>
    <row r="845" spans="1:20" ht="31.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31</v>
      </c>
      <c r="P845">
        <f t="shared" si="79"/>
        <v>82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8">
        <f t="shared" si="83"/>
        <v>43344.208333333328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</v>
      </c>
      <c r="P846">
        <f t="shared" si="79"/>
        <v>93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8">
        <f t="shared" si="83"/>
        <v>40933.25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198</v>
      </c>
      <c r="P847">
        <f t="shared" si="79"/>
        <v>102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8">
        <f t="shared" si="83"/>
        <v>43272.208333333328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509</v>
      </c>
      <c r="P848">
        <f t="shared" si="79"/>
        <v>106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8">
        <f t="shared" si="83"/>
        <v>43338.208333333328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238</v>
      </c>
      <c r="P849">
        <f t="shared" si="79"/>
        <v>102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8">
        <f t="shared" si="83"/>
        <v>43110.25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</v>
      </c>
      <c r="P850">
        <f t="shared" si="79"/>
        <v>63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8">
        <f t="shared" si="83"/>
        <v>40350.208333333336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</v>
      </c>
      <c r="P851">
        <f t="shared" si="79"/>
        <v>29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8">
        <f t="shared" si="83"/>
        <v>40951.25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8">
        <f t="shared" si="83"/>
        <v>40881.25</v>
      </c>
    </row>
    <row r="853" spans="1:20" ht="31.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208</v>
      </c>
      <c r="P853">
        <f t="shared" si="79"/>
        <v>78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8">
        <f t="shared" si="83"/>
        <v>41064.208333333336</v>
      </c>
    </row>
    <row r="854" spans="1:20" ht="31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</v>
      </c>
      <c r="P854">
        <f t="shared" si="79"/>
        <v>81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8">
        <f t="shared" si="83"/>
        <v>40750.208333333336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</v>
      </c>
      <c r="P855">
        <f t="shared" si="79"/>
        <v>76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8">
        <f t="shared" si="83"/>
        <v>40719.208333333336</v>
      </c>
    </row>
    <row r="856" spans="1:20" ht="31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114</v>
      </c>
      <c r="P856">
        <f t="shared" si="79"/>
        <v>73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8">
        <f t="shared" si="83"/>
        <v>43814.25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8">
        <f t="shared" si="83"/>
        <v>40743.208333333336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357</v>
      </c>
      <c r="P858">
        <f t="shared" si="79"/>
        <v>54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8">
        <f t="shared" si="83"/>
        <v>41040.208333333336</v>
      </c>
    </row>
    <row r="859" spans="1:20" ht="31.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140</v>
      </c>
      <c r="P859">
        <f t="shared" si="79"/>
        <v>33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8">
        <f t="shared" si="83"/>
        <v>40967.25</v>
      </c>
    </row>
    <row r="860" spans="1:20" ht="31.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</v>
      </c>
      <c r="P860">
        <f t="shared" si="79"/>
        <v>79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8">
        <f t="shared" si="83"/>
        <v>43218.208333333328</v>
      </c>
    </row>
    <row r="861" spans="1:20" ht="31.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36</v>
      </c>
      <c r="P861">
        <f t="shared" si="79"/>
        <v>41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8">
        <f t="shared" si="83"/>
        <v>41352.208333333336</v>
      </c>
    </row>
    <row r="862" spans="1:20" ht="31.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252</v>
      </c>
      <c r="P862">
        <f t="shared" si="79"/>
        <v>77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8">
        <f t="shared" si="83"/>
        <v>43525.25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106</v>
      </c>
      <c r="P863">
        <f t="shared" si="79"/>
        <v>57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8">
        <f t="shared" si="83"/>
        <v>40266.208333333336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</v>
      </c>
      <c r="P864">
        <f t="shared" si="79"/>
        <v>77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8">
        <f t="shared" si="83"/>
        <v>40760.208333333336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387</v>
      </c>
      <c r="P865">
        <f t="shared" si="79"/>
        <v>25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8">
        <f t="shared" si="83"/>
        <v>42195.208333333328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</v>
      </c>
      <c r="P866">
        <f t="shared" si="79"/>
        <v>97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8">
        <f t="shared" si="83"/>
        <v>42606.208333333328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186</v>
      </c>
      <c r="P867">
        <f t="shared" si="79"/>
        <v>46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8">
        <f t="shared" si="83"/>
        <v>41906.208333333336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</v>
      </c>
      <c r="P868">
        <f t="shared" si="79"/>
        <v>88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8">
        <f t="shared" si="83"/>
        <v>40672.208333333336</v>
      </c>
    </row>
    <row r="869" spans="1:20" ht="31.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</v>
      </c>
      <c r="P869">
        <f t="shared" si="79"/>
        <v>26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8">
        <f t="shared" si="83"/>
        <v>43388.208333333328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185</v>
      </c>
      <c r="P870">
        <f t="shared" si="79"/>
        <v>103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8">
        <f t="shared" si="83"/>
        <v>41570.208333333336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24</v>
      </c>
      <c r="P871">
        <f t="shared" si="79"/>
        <v>73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8">
        <f t="shared" si="83"/>
        <v>40364.208333333336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90</v>
      </c>
      <c r="P872">
        <f t="shared" si="79"/>
        <v>57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8">
        <f t="shared" si="83"/>
        <v>42265.208333333328</v>
      </c>
    </row>
    <row r="873" spans="1:20" ht="31.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273</v>
      </c>
      <c r="P873">
        <f t="shared" si="79"/>
        <v>84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8">
        <f t="shared" si="83"/>
        <v>43058.25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</v>
      </c>
      <c r="P874">
        <f t="shared" si="79"/>
        <v>99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8">
        <f t="shared" si="83"/>
        <v>43351.208333333328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</v>
      </c>
      <c r="P875">
        <f t="shared" si="79"/>
        <v>42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8">
        <f t="shared" si="83"/>
        <v>41652.25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347</v>
      </c>
      <c r="P876">
        <f t="shared" si="79"/>
        <v>32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8">
        <f t="shared" si="83"/>
        <v>40329.208333333336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</v>
      </c>
      <c r="P877">
        <f t="shared" si="79"/>
        <v>82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8">
        <f t="shared" si="83"/>
        <v>40557.25</v>
      </c>
    </row>
    <row r="878" spans="1:20" ht="31.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</v>
      </c>
      <c r="P878">
        <f t="shared" si="79"/>
        <v>37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8">
        <f t="shared" si="83"/>
        <v>43648.208333333328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</v>
      </c>
      <c r="P879">
        <f t="shared" si="79"/>
        <v>103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8">
        <f t="shared" si="83"/>
        <v>42578.208333333328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</v>
      </c>
      <c r="P880">
        <f t="shared" si="79"/>
        <v>84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8">
        <f t="shared" si="83"/>
        <v>43869.25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544</v>
      </c>
      <c r="P881">
        <f t="shared" si="79"/>
        <v>103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8">
        <f t="shared" si="83"/>
        <v>42797.25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229</v>
      </c>
      <c r="P882">
        <f t="shared" si="79"/>
        <v>80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8">
        <f t="shared" si="83"/>
        <v>43669.208333333328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39</v>
      </c>
      <c r="P883">
        <f t="shared" si="79"/>
        <v>70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8">
        <f t="shared" si="83"/>
        <v>42223.208333333328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8">
        <f t="shared" si="83"/>
        <v>42029.25</v>
      </c>
    </row>
    <row r="885" spans="1:20" ht="31.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238</v>
      </c>
      <c r="P885">
        <f t="shared" si="79"/>
        <v>42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8">
        <f t="shared" si="83"/>
        <v>40359.208333333336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</v>
      </c>
      <c r="P886">
        <f t="shared" si="79"/>
        <v>58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8">
        <f t="shared" si="83"/>
        <v>41765.208333333336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</v>
      </c>
      <c r="P887">
        <f t="shared" si="79"/>
        <v>41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8">
        <f t="shared" si="83"/>
        <v>40373.208333333336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85</v>
      </c>
      <c r="P888">
        <f t="shared" si="79"/>
        <v>70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8">
        <f t="shared" si="83"/>
        <v>40434.208333333336</v>
      </c>
    </row>
    <row r="889" spans="1:20" ht="31.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</v>
      </c>
      <c r="P889">
        <f t="shared" si="79"/>
        <v>74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8">
        <f t="shared" si="83"/>
        <v>42249.208333333328</v>
      </c>
    </row>
    <row r="890" spans="1:20" ht="31.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210</v>
      </c>
      <c r="P890">
        <f t="shared" si="79"/>
        <v>42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8">
        <f t="shared" si="83"/>
        <v>42855.208333333328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170</v>
      </c>
      <c r="P891">
        <f t="shared" si="79"/>
        <v>78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8">
        <f t="shared" si="83"/>
        <v>41717.208333333336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116</v>
      </c>
      <c r="P892">
        <f t="shared" si="79"/>
        <v>106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8">
        <f t="shared" si="83"/>
        <v>43641.208333333328</v>
      </c>
    </row>
    <row r="893" spans="1:20" ht="31.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259</v>
      </c>
      <c r="P893">
        <f t="shared" si="79"/>
        <v>47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8">
        <f t="shared" si="83"/>
        <v>40924.25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231</v>
      </c>
      <c r="P894">
        <f t="shared" si="79"/>
        <v>76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8">
        <f t="shared" si="83"/>
        <v>40360.208333333336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</v>
      </c>
      <c r="P895">
        <f t="shared" si="79"/>
        <v>54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8">
        <f t="shared" si="83"/>
        <v>42174.208333333328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189</v>
      </c>
      <c r="P896">
        <f t="shared" si="79"/>
        <v>57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8">
        <f t="shared" si="83"/>
        <v>41496.208333333336</v>
      </c>
    </row>
    <row r="897" spans="1:20" ht="31.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7</v>
      </c>
      <c r="P897">
        <f t="shared" si="79"/>
        <v>104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8">
        <f t="shared" si="83"/>
        <v>43143.25</v>
      </c>
    </row>
    <row r="898" spans="1:20" ht="31.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</v>
      </c>
      <c r="P898">
        <f t="shared" si="79"/>
        <v>105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8">
        <f t="shared" si="83"/>
        <v>40741.208333333336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ROUND(E899/D899 *100, 0)</f>
        <v>28</v>
      </c>
      <c r="P899">
        <f t="shared" ref="P899:P962" si="85">ROUND(E899/G899, 0)</f>
        <v>90</v>
      </c>
      <c r="Q899" t="str">
        <f t="shared" ref="Q899:Q962" si="86">LEFT(N899,SEARCH("/",N899)-1)</f>
        <v>theater</v>
      </c>
      <c r="R899" t="str">
        <f t="shared" ref="R899:R962" si="87">RIGHT(N899,LEN(N899)-SEARCH("/",N899))</f>
        <v>plays</v>
      </c>
      <c r="S899" s="7">
        <f t="shared" ref="S899:S962" si="88">(((J899/60)/60)/24)+DATE(1970,1,1)</f>
        <v>43583.208333333328</v>
      </c>
      <c r="T899" s="8">
        <f t="shared" ref="T899:T962" si="89">(((K899/60)/60)/24)+DATE(1970,1,1)</f>
        <v>43585.208333333328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</v>
      </c>
      <c r="P900">
        <f t="shared" si="85"/>
        <v>77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8">
        <f t="shared" si="89"/>
        <v>43821.25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</v>
      </c>
      <c r="P901">
        <f t="shared" si="85"/>
        <v>103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8">
        <f t="shared" si="89"/>
        <v>41572.208333333336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8">
        <f t="shared" si="89"/>
        <v>41902.208333333336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</v>
      </c>
      <c r="P903">
        <f t="shared" si="85"/>
        <v>55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8">
        <f t="shared" si="89"/>
        <v>43331.208333333328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</v>
      </c>
      <c r="P904">
        <f t="shared" si="85"/>
        <v>32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8">
        <f t="shared" si="89"/>
        <v>42441.25</v>
      </c>
    </row>
    <row r="905" spans="1:20" ht="31.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2</v>
      </c>
      <c r="P905">
        <f t="shared" si="85"/>
        <v>51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8">
        <f t="shared" si="89"/>
        <v>41049.208333333336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</v>
      </c>
      <c r="P906">
        <f t="shared" si="85"/>
        <v>50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8">
        <f t="shared" si="89"/>
        <v>41190.208333333336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164</v>
      </c>
      <c r="P907">
        <f t="shared" si="85"/>
        <v>55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8">
        <f t="shared" si="89"/>
        <v>41539.208333333336</v>
      </c>
    </row>
    <row r="908" spans="1:20" ht="31.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163</v>
      </c>
      <c r="P908">
        <f t="shared" si="85"/>
        <v>47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8">
        <f t="shared" si="89"/>
        <v>42904.208333333328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</v>
      </c>
      <c r="P909">
        <f t="shared" si="85"/>
        <v>45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8">
        <f t="shared" si="89"/>
        <v>40667.208333333336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</v>
      </c>
      <c r="P910">
        <f t="shared" si="85"/>
        <v>31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8">
        <f t="shared" si="89"/>
        <v>41042.208333333336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479</v>
      </c>
      <c r="P911">
        <f t="shared" si="85"/>
        <v>108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8">
        <f t="shared" si="89"/>
        <v>43282.208333333328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20</v>
      </c>
      <c r="P912">
        <f t="shared" si="85"/>
        <v>102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8">
        <f t="shared" si="89"/>
        <v>42027.25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199</v>
      </c>
      <c r="P913">
        <f t="shared" si="85"/>
        <v>25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8">
        <f t="shared" si="89"/>
        <v>43719.208333333328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>
        <f t="shared" si="85"/>
        <v>80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8">
        <f t="shared" si="89"/>
        <v>41170.208333333336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51</v>
      </c>
      <c r="P915">
        <f t="shared" si="85"/>
        <v>68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8">
        <f t="shared" si="89"/>
        <v>43610.208333333328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</v>
      </c>
      <c r="P916">
        <f t="shared" si="85"/>
        <v>26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8">
        <f t="shared" si="89"/>
        <v>41502.208333333336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156</v>
      </c>
      <c r="P917">
        <f t="shared" si="85"/>
        <v>105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8">
        <f t="shared" si="89"/>
        <v>42985.208333333328</v>
      </c>
    </row>
    <row r="918" spans="1:20" ht="31.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</v>
      </c>
      <c r="P918">
        <f t="shared" si="85"/>
        <v>26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8">
        <f t="shared" si="89"/>
        <v>42000.25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</v>
      </c>
      <c r="P919">
        <f t="shared" si="85"/>
        <v>78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8">
        <f t="shared" si="89"/>
        <v>40746.208333333336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</v>
      </c>
      <c r="P920">
        <f t="shared" si="85"/>
        <v>58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8">
        <f t="shared" si="89"/>
        <v>41128.208333333336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59</v>
      </c>
      <c r="P921">
        <f t="shared" si="85"/>
        <v>93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8">
        <f t="shared" si="89"/>
        <v>43054.25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183</v>
      </c>
      <c r="P922">
        <f t="shared" si="85"/>
        <v>38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8">
        <f t="shared" si="89"/>
        <v>43523.25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1</v>
      </c>
      <c r="P923">
        <f t="shared" si="85"/>
        <v>32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8">
        <f t="shared" si="89"/>
        <v>40965.25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176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8">
        <f t="shared" si="89"/>
        <v>43452.25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238</v>
      </c>
      <c r="P925">
        <f t="shared" si="85"/>
        <v>101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8">
        <f t="shared" si="89"/>
        <v>40374.208333333336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</v>
      </c>
      <c r="P926">
        <f t="shared" si="85"/>
        <v>84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8">
        <f t="shared" si="89"/>
        <v>43780.25</v>
      </c>
    </row>
    <row r="927" spans="1:20" ht="31.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</v>
      </c>
      <c r="P927">
        <f t="shared" si="85"/>
        <v>103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8">
        <f t="shared" si="89"/>
        <v>43012.208333333328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</v>
      </c>
      <c r="P928">
        <f t="shared" si="85"/>
        <v>105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8">
        <f t="shared" si="89"/>
        <v>42506.208333333328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46</v>
      </c>
      <c r="P929">
        <f t="shared" si="85"/>
        <v>89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8">
        <f t="shared" si="89"/>
        <v>41131.208333333336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</v>
      </c>
      <c r="P930">
        <f t="shared" si="85"/>
        <v>52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8">
        <f t="shared" si="89"/>
        <v>41646.25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</v>
      </c>
      <c r="P931">
        <f t="shared" si="85"/>
        <v>65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8">
        <f t="shared" si="89"/>
        <v>42872.208333333328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</v>
      </c>
      <c r="P932">
        <f t="shared" si="85"/>
        <v>46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8">
        <f t="shared" si="89"/>
        <v>42067.25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73</v>
      </c>
      <c r="P933">
        <f t="shared" si="85"/>
        <v>51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8">
        <f t="shared" si="89"/>
        <v>41820.208333333336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</v>
      </c>
      <c r="P934">
        <f t="shared" si="85"/>
        <v>34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8">
        <f t="shared" si="89"/>
        <v>41712.208333333336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240</v>
      </c>
      <c r="P935">
        <f t="shared" si="85"/>
        <v>92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8">
        <f t="shared" si="89"/>
        <v>41385.208333333336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182</v>
      </c>
      <c r="P936">
        <f t="shared" si="85"/>
        <v>107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8">
        <f t="shared" si="89"/>
        <v>42428.25</v>
      </c>
    </row>
    <row r="937" spans="1:20" ht="31.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</v>
      </c>
      <c r="P937">
        <f t="shared" si="85"/>
        <v>76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8">
        <f t="shared" si="89"/>
        <v>42216.208333333328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2</v>
      </c>
      <c r="P938">
        <f t="shared" si="85"/>
        <v>80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8">
        <f t="shared" si="89"/>
        <v>43671.208333333328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50</v>
      </c>
      <c r="P939">
        <f t="shared" si="85"/>
        <v>87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8">
        <f t="shared" si="89"/>
        <v>42343.25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110</v>
      </c>
      <c r="P940">
        <f t="shared" si="85"/>
        <v>105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8">
        <f t="shared" si="89"/>
        <v>43299.208333333328</v>
      </c>
    </row>
    <row r="941" spans="1:20" ht="31.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</v>
      </c>
      <c r="P941">
        <f t="shared" si="85"/>
        <v>57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8">
        <f t="shared" si="89"/>
        <v>40687.208333333336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</v>
      </c>
      <c r="P942">
        <f t="shared" si="85"/>
        <v>93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8">
        <f t="shared" si="89"/>
        <v>41266.25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</v>
      </c>
      <c r="P943">
        <f t="shared" si="85"/>
        <v>72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8">
        <f t="shared" si="89"/>
        <v>40587.25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65</v>
      </c>
      <c r="P944">
        <f t="shared" si="85"/>
        <v>93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8">
        <f t="shared" si="89"/>
        <v>40571.25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160</v>
      </c>
      <c r="P945">
        <f t="shared" si="85"/>
        <v>105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8">
        <f t="shared" si="89"/>
        <v>41941.208333333336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</v>
      </c>
      <c r="P946">
        <f t="shared" si="85"/>
        <v>31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8">
        <f t="shared" si="89"/>
        <v>42795.25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</v>
      </c>
      <c r="P947">
        <f t="shared" si="85"/>
        <v>33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8">
        <f t="shared" si="89"/>
        <v>41019.208333333336</v>
      </c>
    </row>
    <row r="948" spans="1:20" ht="31.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10</v>
      </c>
      <c r="P948">
        <f t="shared" si="85"/>
        <v>84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8">
        <f t="shared" si="89"/>
        <v>40712.208333333336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27</v>
      </c>
      <c r="P949">
        <f t="shared" si="85"/>
        <v>74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8">
        <f t="shared" si="89"/>
        <v>41915.208333333336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63</v>
      </c>
      <c r="P950">
        <f t="shared" si="85"/>
        <v>37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8">
        <f t="shared" si="89"/>
        <v>41995.25</v>
      </c>
    </row>
    <row r="951" spans="1:20" ht="31.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</v>
      </c>
      <c r="P951">
        <f t="shared" si="85"/>
        <v>47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8">
        <f t="shared" si="89"/>
        <v>42131.208333333328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8">
        <f t="shared" si="89"/>
        <v>43576.208333333328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1097</v>
      </c>
      <c r="P953">
        <f t="shared" si="85"/>
        <v>102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8">
        <f t="shared" si="89"/>
        <v>42731.25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</v>
      </c>
      <c r="P954">
        <f t="shared" si="85"/>
        <v>45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8">
        <f t="shared" si="89"/>
        <v>42605.208333333328</v>
      </c>
    </row>
    <row r="955" spans="1:20" ht="31.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>
        <f t="shared" si="85"/>
        <v>94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8">
        <f t="shared" si="89"/>
        <v>42394.25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</v>
      </c>
      <c r="P956">
        <f t="shared" si="85"/>
        <v>101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8">
        <f t="shared" si="89"/>
        <v>41198.208333333336</v>
      </c>
    </row>
    <row r="957" spans="1:20" ht="31.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>
        <f t="shared" si="85"/>
        <v>97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8">
        <f t="shared" si="89"/>
        <v>41240.25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</v>
      </c>
      <c r="P958">
        <f t="shared" si="85"/>
        <v>43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8">
        <f t="shared" si="89"/>
        <v>42364.25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127</v>
      </c>
      <c r="P959">
        <f t="shared" si="85"/>
        <v>95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8">
        <f t="shared" si="89"/>
        <v>40958.25</v>
      </c>
    </row>
    <row r="960" spans="1:20" ht="31.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735</v>
      </c>
      <c r="P960">
        <f t="shared" si="85"/>
        <v>72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8">
        <f t="shared" si="89"/>
        <v>40372.208333333336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5</v>
      </c>
      <c r="P961">
        <f t="shared" si="85"/>
        <v>51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8">
        <f t="shared" si="89"/>
        <v>40385.208333333336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</v>
      </c>
      <c r="P962">
        <f t="shared" si="85"/>
        <v>85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8">
        <f t="shared" si="89"/>
        <v>42445.208333333328</v>
      </c>
    </row>
    <row r="963" spans="1:20" ht="31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ROUND(E963/D963 *100, 0)</f>
        <v>119</v>
      </c>
      <c r="P963">
        <f t="shared" ref="P963:P1001" si="91">ROUND(E963/G963, 0)</f>
        <v>44</v>
      </c>
      <c r="Q963" t="str">
        <f t="shared" ref="Q963:Q1001" si="92">LEFT(N963,SEARCH("/",N963)-1)</f>
        <v>publishing</v>
      </c>
      <c r="R963" t="str">
        <f t="shared" ref="R963:R1001" si="93">RIGHT(N963,LEN(N963)-SEARCH("/",N963))</f>
        <v>translations</v>
      </c>
      <c r="S963" s="7">
        <f t="shared" ref="S963:S1001" si="94">(((J963/60)/60)/24)+DATE(1970,1,1)</f>
        <v>40591.25</v>
      </c>
      <c r="T963" s="8">
        <f t="shared" ref="T963:T1001" si="95">(((K963/60)/60)/24)+DATE(1970,1,1)</f>
        <v>40595.25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</v>
      </c>
      <c r="P964">
        <f t="shared" si="91"/>
        <v>40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8">
        <f t="shared" si="95"/>
        <v>41613.25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85</v>
      </c>
      <c r="P965">
        <f t="shared" si="91"/>
        <v>44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8">
        <f t="shared" si="95"/>
        <v>40613.25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356</v>
      </c>
      <c r="P966">
        <f t="shared" si="91"/>
        <v>85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8">
        <f t="shared" si="95"/>
        <v>42140.208333333328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</v>
      </c>
      <c r="P967">
        <f t="shared" si="91"/>
        <v>41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8">
        <f t="shared" si="95"/>
        <v>40243.25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</v>
      </c>
      <c r="P968">
        <f t="shared" si="91"/>
        <v>55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8">
        <f t="shared" si="95"/>
        <v>42903.208333333328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</v>
      </c>
      <c r="P969">
        <f t="shared" si="91"/>
        <v>77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8">
        <f t="shared" si="95"/>
        <v>41042.208333333336</v>
      </c>
    </row>
    <row r="970" spans="1:20" ht="31.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</v>
      </c>
      <c r="P970">
        <f t="shared" si="91"/>
        <v>71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8">
        <f t="shared" si="95"/>
        <v>40559.25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</v>
      </c>
      <c r="P971">
        <f t="shared" si="91"/>
        <v>92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8">
        <f t="shared" si="95"/>
        <v>43828.25</v>
      </c>
    </row>
    <row r="972" spans="1:20" ht="31.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61</v>
      </c>
      <c r="P972">
        <f t="shared" si="91"/>
        <v>97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8">
        <f t="shared" si="95"/>
        <v>40673.208333333336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28</v>
      </c>
      <c r="P973">
        <f t="shared" si="91"/>
        <v>59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8">
        <f t="shared" si="95"/>
        <v>41561.208333333336</v>
      </c>
    </row>
    <row r="974" spans="1:20" ht="31.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</v>
      </c>
      <c r="P974">
        <f t="shared" si="91"/>
        <v>58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8">
        <f t="shared" si="95"/>
        <v>41801.208333333336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22</v>
      </c>
      <c r="P975">
        <f t="shared" si="91"/>
        <v>104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8">
        <f t="shared" si="95"/>
        <v>40524.25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374</v>
      </c>
      <c r="P976">
        <f t="shared" si="91"/>
        <v>93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8">
        <f t="shared" si="95"/>
        <v>41413.208333333336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155</v>
      </c>
      <c r="P977">
        <f t="shared" si="91"/>
        <v>62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8">
        <f t="shared" si="95"/>
        <v>42376.25</v>
      </c>
    </row>
    <row r="978" spans="1:20" ht="31.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</v>
      </c>
      <c r="P978">
        <f t="shared" si="91"/>
        <v>92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8">
        <f t="shared" si="95"/>
        <v>40577.25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74</v>
      </c>
      <c r="P979">
        <f t="shared" si="91"/>
        <v>77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8">
        <f t="shared" si="95"/>
        <v>43170.25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</v>
      </c>
      <c r="P980">
        <f t="shared" si="91"/>
        <v>94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8">
        <f t="shared" si="95"/>
        <v>42708.25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</v>
      </c>
      <c r="P981">
        <f t="shared" si="91"/>
        <v>85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8">
        <f t="shared" si="95"/>
        <v>42084.208333333328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</v>
      </c>
      <c r="P982">
        <f t="shared" si="91"/>
        <v>106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8">
        <f t="shared" si="95"/>
        <v>42312.25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</v>
      </c>
      <c r="P983">
        <f t="shared" si="91"/>
        <v>37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8">
        <f t="shared" si="95"/>
        <v>43127.25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85</v>
      </c>
      <c r="P984">
        <f t="shared" si="91"/>
        <v>82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8">
        <f t="shared" si="95"/>
        <v>40745.208333333336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146</v>
      </c>
      <c r="P985">
        <f t="shared" si="91"/>
        <v>81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8">
        <f t="shared" si="95"/>
        <v>43696.208333333328</v>
      </c>
    </row>
    <row r="986" spans="1:20" ht="31.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</v>
      </c>
      <c r="P986">
        <f t="shared" si="91"/>
        <v>26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8">
        <f t="shared" si="95"/>
        <v>43742.208333333328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</v>
      </c>
      <c r="P987">
        <f t="shared" si="91"/>
        <v>26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8">
        <f t="shared" si="95"/>
        <v>41640.25</v>
      </c>
    </row>
    <row r="988" spans="1:20" ht="31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</v>
      </c>
      <c r="P988">
        <f t="shared" si="91"/>
        <v>34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8">
        <f t="shared" si="95"/>
        <v>40652.208333333336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217</v>
      </c>
      <c r="P989">
        <f t="shared" si="91"/>
        <v>28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8">
        <f t="shared" si="95"/>
        <v>42866.208333333328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</v>
      </c>
      <c r="P990">
        <f t="shared" si="91"/>
        <v>77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8">
        <f t="shared" si="95"/>
        <v>42707.25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500</v>
      </c>
      <c r="P991">
        <f t="shared" si="91"/>
        <v>53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8">
        <f t="shared" si="95"/>
        <v>43576.208333333328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88</v>
      </c>
      <c r="P992">
        <f t="shared" si="91"/>
        <v>107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8">
        <f t="shared" si="95"/>
        <v>42454.208333333328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</v>
      </c>
      <c r="P993">
        <f t="shared" si="91"/>
        <v>46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8">
        <f t="shared" si="95"/>
        <v>41911.208333333336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427</v>
      </c>
      <c r="P994">
        <f t="shared" si="91"/>
        <v>100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8">
        <f t="shared" si="95"/>
        <v>43241.208333333328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78</v>
      </c>
      <c r="P995">
        <f t="shared" si="91"/>
        <v>101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8">
        <f t="shared" si="95"/>
        <v>42379.25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</v>
      </c>
      <c r="P996">
        <f t="shared" si="91"/>
        <v>88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8">
        <f t="shared" si="95"/>
        <v>41935.208333333336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</v>
      </c>
      <c r="P997">
        <f t="shared" si="91"/>
        <v>75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8">
        <f t="shared" si="95"/>
        <v>43437.25</v>
      </c>
    </row>
    <row r="998" spans="1:20" ht="31.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73</v>
      </c>
      <c r="P998">
        <f t="shared" si="91"/>
        <v>43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8">
        <f t="shared" si="95"/>
        <v>41306.25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61</v>
      </c>
      <c r="P999">
        <f t="shared" si="91"/>
        <v>33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8">
        <f t="shared" si="95"/>
        <v>41664.25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57</v>
      </c>
      <c r="P1000">
        <f t="shared" si="91"/>
        <v>101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8">
        <f t="shared" si="95"/>
        <v>40234.25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57</v>
      </c>
      <c r="P1001">
        <f t="shared" si="91"/>
        <v>56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8">
        <f t="shared" si="95"/>
        <v>42557.208333333328</v>
      </c>
    </row>
  </sheetData>
  <conditionalFormatting sqref="O2:O1001">
    <cfRule type="colorScale" priority="18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F1002:F1048576 F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ntainsText" dxfId="7" priority="4" operator="containsText" text="successful">
      <formula>NOT(ISERROR(SEARCH("successful",F2)))</formula>
    </cfRule>
    <cfRule type="containsText" dxfId="6" priority="3" operator="containsText" text="canceled">
      <formula>NOT(ISERROR(SEARCH("canceled",F2)))</formula>
    </cfRule>
    <cfRule type="containsText" dxfId="5" priority="2" operator="containsText" text="failed">
      <formula>NOT(ISERROR(SEARCH("failed",F2)))</formula>
    </cfRule>
  </conditionalFormatting>
  <conditionalFormatting sqref="F10">
    <cfRule type="containsText" dxfId="4" priority="1" operator="containsText" text="live">
      <formula>NOT(ISERROR(SEARCH("live",F10)))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7DB1-3956-42FF-94BE-0E392C0ED6E2}">
  <dimension ref="A1:F14"/>
  <sheetViews>
    <sheetView topLeftCell="A13" workbookViewId="0">
      <selection activeCell="K31" sqref="K3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2046</v>
      </c>
      <c r="B3" s="5" t="s">
        <v>2034</v>
      </c>
    </row>
    <row r="4" spans="1:6" x14ac:dyDescent="0.35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2040</v>
      </c>
      <c r="E8">
        <v>4</v>
      </c>
      <c r="F8">
        <v>4</v>
      </c>
    </row>
    <row r="9" spans="1:6" x14ac:dyDescent="0.35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72EA-52CC-4EA4-9FBA-1741CEEC9CD7}">
  <dimension ref="A1:F30"/>
  <sheetViews>
    <sheetView workbookViewId="0"/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2046</v>
      </c>
      <c r="B4" s="5" t="s">
        <v>2034</v>
      </c>
    </row>
    <row r="5" spans="1:6" x14ac:dyDescent="0.35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50C-1B9A-4CBF-81E8-6E5A6ABDBC23}">
  <dimension ref="A1:E18"/>
  <sheetViews>
    <sheetView workbookViewId="0">
      <selection activeCell="A4" sqref="A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5" t="s">
        <v>2031</v>
      </c>
      <c r="B1" t="s">
        <v>2033</v>
      </c>
    </row>
    <row r="2" spans="1:5" x14ac:dyDescent="0.35">
      <c r="A2" s="5" t="s">
        <v>2085</v>
      </c>
      <c r="B2" t="s">
        <v>2033</v>
      </c>
    </row>
    <row r="4" spans="1:5" x14ac:dyDescent="0.35">
      <c r="A4" s="5" t="s">
        <v>2046</v>
      </c>
      <c r="B4" s="5" t="s">
        <v>2034</v>
      </c>
    </row>
    <row r="5" spans="1:5" x14ac:dyDescent="0.35">
      <c r="A5" s="5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D76A-46B5-48FB-B62F-ADECE683A23E}">
  <dimension ref="A1:H13"/>
  <sheetViews>
    <sheetView topLeftCell="A10" workbookViewId="0">
      <selection activeCell="B24" sqref="B24"/>
    </sheetView>
  </sheetViews>
  <sheetFormatPr defaultRowHeight="15.5" x14ac:dyDescent="0.35"/>
  <cols>
    <col min="1" max="1" width="25.75" customWidth="1"/>
    <col min="2" max="2" width="17.33203125" customWidth="1"/>
    <col min="3" max="3" width="14.08203125" customWidth="1"/>
    <col min="4" max="4" width="15.75" customWidth="1"/>
    <col min="5" max="5" width="11.83203125" customWidth="1"/>
    <col min="6" max="6" width="18.5" customWidth="1"/>
    <col min="7" max="7" width="15.25" customWidth="1"/>
    <col min="8" max="8" width="18.33203125" customWidth="1"/>
  </cols>
  <sheetData>
    <row r="1" spans="1:8" x14ac:dyDescent="0.35">
      <c r="A1" t="s">
        <v>2086</v>
      </c>
      <c r="B1" t="s">
        <v>2099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  <c r="H1" t="s">
        <v>2105</v>
      </c>
    </row>
    <row r="2" spans="1:8" x14ac:dyDescent="0.35">
      <c r="A2" t="s">
        <v>2087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(B2+C2+D2)</f>
        <v>51</v>
      </c>
      <c r="F2" s="10">
        <f>(B2/E2)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5">
      <c r="A3" t="s">
        <v>2088</v>
      </c>
      <c r="B3">
        <f>COUNTIFS(Crowdfunding!D:D,"&gt;=1000", Crowdfunding!D:D,"&lt;=4999",Crowdfunding!F:F,"successful")</f>
        <v>191</v>
      </c>
      <c r="C3">
        <f>COUNTIFS(Crowdfunding!D:D,"&gt;=1000", Crowdfunding!D:D,"&lt;=4999",Crowdfunding!F:F,"failed")</f>
        <v>38</v>
      </c>
      <c r="D3">
        <f>COUNTIFS(Crowdfunding!D:D,"&gt;=1000", Crowdfunding!D:D,"&lt;=4999",Crowdfunding!F:F,"canceled")</f>
        <v>2</v>
      </c>
      <c r="E3">
        <f t="shared" ref="E3:E13" si="0">(B3+C3+D3)</f>
        <v>231</v>
      </c>
      <c r="F3" s="10">
        <f t="shared" ref="F3:F13" si="1">(B3/E3)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5">
      <c r="A4" t="s">
        <v>2089</v>
      </c>
      <c r="B4">
        <f>COUNTIFS(Crowdfunding!D:D,"&gt;=5000", Crowdfunding!D:D,"&lt;=9999",Crowdfunding!F:F,"successful")</f>
        <v>164</v>
      </c>
      <c r="C4">
        <f>COUNTIFS(Crowdfunding!D:D,"&gt;=5000", Crowdfunding!D:D,"&lt;=9999",Crowdfunding!F:F,"failed")</f>
        <v>126</v>
      </c>
      <c r="D4">
        <f>COUNTIFS(Crowdfunding!D:D,"&gt;=5000", Crowdfunding!D:D,"&lt;=9999",Crowdfunding!F:F,"canceled")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5">
      <c r="A5" t="s">
        <v>2090</v>
      </c>
      <c r="B5">
        <f>COUNTIFS(Crowdfunding!D:D,"&gt;=10000", Crowdfunding!D:D,"&lt;=14999",Crowdfunding!F:F,"successful")</f>
        <v>4</v>
      </c>
      <c r="C5">
        <f>COUNTIFS(Crowdfunding!D:D,"&gt;=10000", Crowdfunding!D:D,"&lt;=14999",Crowdfunding!F:F,"failed")</f>
        <v>5</v>
      </c>
      <c r="D5">
        <f>COUNTIFS(Crowdfunding!D:D,"&gt;=10000", Crowdfunding!D:D,"&lt;=14999",Crowdfunding!F:F,"canceled")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5">
      <c r="A6" t="s">
        <v>2091</v>
      </c>
      <c r="B6">
        <f>COUNTIFS(Crowdfunding!D:D,"&gt;=15000", Crowdfunding!D:D,"&lt;=19999",Crowdfunding!F:F,"successful")</f>
        <v>10</v>
      </c>
      <c r="C6">
        <f>COUNTIFS(Crowdfunding!D:D,"&gt;=15000", Crowdfunding!D:D,"&lt;=19999",Crowdfunding!F:F,"failed")</f>
        <v>0</v>
      </c>
      <c r="D6">
        <f>COUNTIFS(Crowdfunding!D:D,"&gt;=15000", Crowdfunding!D:D,"&lt;=19999",Crowdfunding!F:F,"canceled")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5">
      <c r="A7" t="s">
        <v>2092</v>
      </c>
      <c r="B7">
        <f>COUNTIFS(Crowdfunding!D:D,"&gt;=20000", Crowdfunding!D:D,"&lt;=24999",Crowdfunding!F:F,"successful")</f>
        <v>7</v>
      </c>
      <c r="C7">
        <f>COUNTIFS(Crowdfunding!D:D,"&gt;=20000", Crowdfunding!D:D,"&lt;=24999",Crowdfunding!F:F,"failed")</f>
        <v>0</v>
      </c>
      <c r="D7">
        <f>COUNTIFS(Crowdfunding!D:D,"&gt;=20000", Crowdfunding!D:D,"&lt;=24999",Crowdfunding!F:F,"canceled")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5">
      <c r="A8" t="s">
        <v>2093</v>
      </c>
      <c r="B8">
        <f>COUNTIFS(Crowdfunding!D:D,"&gt;=25000", Crowdfunding!D:D,"&lt;=29999",Crowdfunding!F:F,"successful")</f>
        <v>11</v>
      </c>
      <c r="C8">
        <f>COUNTIFS(Crowdfunding!D:D,"&gt;=25000", Crowdfunding!D:D,"&lt;=29999",Crowdfunding!F:F,"failed")</f>
        <v>3</v>
      </c>
      <c r="D8">
        <f>COUNTIFS(Crowdfunding!D:D,"&gt;=25000", Crowdfunding!D:D,"&lt;=29999",Crowdfunding!F:F,"canceled")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5">
      <c r="A9" t="s">
        <v>2094</v>
      </c>
      <c r="B9">
        <f>COUNTIFS(Crowdfunding!D:D,"&gt;=30000", Crowdfunding!D:D,"&lt;=34999",Crowdfunding!F:F,"successful")</f>
        <v>7</v>
      </c>
      <c r="C9">
        <f>COUNTIFS(Crowdfunding!D:D,"&gt;=30000", Crowdfunding!D:D,"&lt;=34999",Crowdfunding!F:F,"failed")</f>
        <v>0</v>
      </c>
      <c r="D9">
        <f>COUNTIFS(Crowdfunding!D:D,"&gt;=30000", Crowdfunding!D:D,"&lt;=34999",Crowdfunding!F:F,"canceled")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5">
      <c r="A10" t="s">
        <v>2095</v>
      </c>
      <c r="B10">
        <f>COUNTIFS(Crowdfunding!D:D,"&gt;=35000", Crowdfunding!D:D,"&lt;=39999",Crowdfunding!F:F,"successful")</f>
        <v>8</v>
      </c>
      <c r="C10">
        <f>COUNTIFS(Crowdfunding!D:D,"&gt;=35000", Crowdfunding!D:D,"&lt;=39999",Crowdfunding!F:F,"failed")</f>
        <v>3</v>
      </c>
      <c r="D10">
        <f>COUNTIFS(Crowdfunding!D:D,"&gt;=35000", Crowdfunding!D:D,"&lt;=39999",Crowdfunding!F:F,"canceled")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5">
      <c r="A11" t="s">
        <v>2096</v>
      </c>
      <c r="B11">
        <f>COUNTIFS(Crowdfunding!D:D,"&gt;=40000", Crowdfunding!D:D,"&lt;=44999",Crowdfunding!F:F,"successful")</f>
        <v>11</v>
      </c>
      <c r="C11">
        <f>COUNTIFS(Crowdfunding!D:D,"&gt;=40000", Crowdfunding!D:D,"&lt;=44999",Crowdfunding!F:F,"failed")</f>
        <v>3</v>
      </c>
      <c r="D11">
        <f>COUNTIFS(Crowdfunding!D:D,"&gt;=40000", Crowdfunding!D:D,"&lt;=44999",Crowdfunding!F:F,"canceled")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5">
      <c r="A12" t="s">
        <v>2097</v>
      </c>
      <c r="B12">
        <f>COUNTIFS(Crowdfunding!D:D,"&gt;=45000", Crowdfunding!D:D,"&lt;=49999",Crowdfunding!F:F,"successful")</f>
        <v>8</v>
      </c>
      <c r="C12">
        <f>COUNTIFS(Crowdfunding!D:D,"&gt;=45000", Crowdfunding!D:D,"&lt;=49999",Crowdfunding!F:F,"failed")</f>
        <v>3</v>
      </c>
      <c r="D12">
        <f>COUNTIFS(Crowdfunding!D:D,"&gt;=45000", Crowdfunding!D:D,"&lt;=49999",Crowdfunding!F:F,"canceled")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5">
      <c r="A13" t="s">
        <v>2098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BA68-0004-4E09-A300-5F381E16CD6F}">
  <dimension ref="A1:K566"/>
  <sheetViews>
    <sheetView tabSelected="1" workbookViewId="0">
      <selection activeCell="K14" sqref="K14"/>
    </sheetView>
  </sheetViews>
  <sheetFormatPr defaultRowHeight="15.5" x14ac:dyDescent="0.35"/>
  <sheetData>
    <row r="1" spans="1:11" x14ac:dyDescent="0.35">
      <c r="A1" s="11" t="s">
        <v>4</v>
      </c>
      <c r="B1" s="1" t="s">
        <v>5</v>
      </c>
      <c r="D1" s="11" t="s">
        <v>4</v>
      </c>
      <c r="E1" s="1" t="s">
        <v>5</v>
      </c>
    </row>
    <row r="2" spans="1:11" x14ac:dyDescent="0.35">
      <c r="A2" s="12" t="s">
        <v>20</v>
      </c>
      <c r="B2">
        <v>158</v>
      </c>
      <c r="D2" s="13" t="s">
        <v>14</v>
      </c>
      <c r="E2">
        <v>0</v>
      </c>
    </row>
    <row r="3" spans="1:11" x14ac:dyDescent="0.35">
      <c r="A3" s="12" t="s">
        <v>20</v>
      </c>
      <c r="B3">
        <v>1425</v>
      </c>
      <c r="D3" s="13" t="s">
        <v>14</v>
      </c>
      <c r="E3">
        <v>24</v>
      </c>
    </row>
    <row r="4" spans="1:11" x14ac:dyDescent="0.35">
      <c r="A4" s="12" t="s">
        <v>20</v>
      </c>
      <c r="B4">
        <v>174</v>
      </c>
      <c r="D4" s="13" t="s">
        <v>14</v>
      </c>
      <c r="E4">
        <v>53</v>
      </c>
    </row>
    <row r="5" spans="1:11" x14ac:dyDescent="0.35">
      <c r="A5" s="12" t="s">
        <v>20</v>
      </c>
      <c r="B5">
        <v>227</v>
      </c>
      <c r="D5" s="13" t="s">
        <v>14</v>
      </c>
      <c r="E5">
        <v>18</v>
      </c>
      <c r="G5" s="11" t="s">
        <v>2106</v>
      </c>
      <c r="J5" s="11" t="s">
        <v>2107</v>
      </c>
    </row>
    <row r="6" spans="1:11" x14ac:dyDescent="0.35">
      <c r="A6" s="12" t="s">
        <v>20</v>
      </c>
      <c r="B6">
        <v>220</v>
      </c>
      <c r="D6" s="13" t="s">
        <v>14</v>
      </c>
      <c r="E6">
        <v>44</v>
      </c>
      <c r="G6" t="s">
        <v>2108</v>
      </c>
      <c r="H6">
        <f>AVERAGE(B2:B566)</f>
        <v>851.14690265486729</v>
      </c>
      <c r="J6" t="s">
        <v>2108</v>
      </c>
      <c r="K6">
        <f>AVERAGE(E2:E365)</f>
        <v>585.61538461538464</v>
      </c>
    </row>
    <row r="7" spans="1:11" x14ac:dyDescent="0.35">
      <c r="A7" s="12" t="s">
        <v>20</v>
      </c>
      <c r="B7">
        <v>98</v>
      </c>
      <c r="D7" s="13" t="s">
        <v>14</v>
      </c>
      <c r="E7">
        <v>27</v>
      </c>
      <c r="G7" t="s">
        <v>2109</v>
      </c>
      <c r="H7">
        <f>MEDIAN(B2:B566)</f>
        <v>201</v>
      </c>
      <c r="J7" t="s">
        <v>2109</v>
      </c>
      <c r="K7">
        <f>MEDIAN(E2:E365)</f>
        <v>114.5</v>
      </c>
    </row>
    <row r="8" spans="1:11" x14ac:dyDescent="0.35">
      <c r="A8" s="12" t="s">
        <v>20</v>
      </c>
      <c r="B8">
        <v>100</v>
      </c>
      <c r="D8" s="13" t="s">
        <v>14</v>
      </c>
      <c r="E8">
        <v>55</v>
      </c>
      <c r="G8" t="s">
        <v>2110</v>
      </c>
      <c r="H8">
        <f>MIN(B2:B566)</f>
        <v>16</v>
      </c>
      <c r="J8" t="s">
        <v>2110</v>
      </c>
      <c r="K8">
        <f>MIN(E2:E365)</f>
        <v>0</v>
      </c>
    </row>
    <row r="9" spans="1:11" x14ac:dyDescent="0.35">
      <c r="A9" s="12" t="s">
        <v>20</v>
      </c>
      <c r="B9">
        <v>1249</v>
      </c>
      <c r="D9" s="13" t="s">
        <v>14</v>
      </c>
      <c r="E9">
        <v>200</v>
      </c>
      <c r="G9" t="s">
        <v>2111</v>
      </c>
      <c r="H9">
        <f>MAX(B2:B566)</f>
        <v>7295</v>
      </c>
      <c r="J9" t="s">
        <v>2111</v>
      </c>
      <c r="K9">
        <f>MAX(E2:E365)</f>
        <v>6080</v>
      </c>
    </row>
    <row r="10" spans="1:11" x14ac:dyDescent="0.35">
      <c r="A10" s="12" t="s">
        <v>20</v>
      </c>
      <c r="B10">
        <v>1396</v>
      </c>
      <c r="D10" s="13" t="s">
        <v>14</v>
      </c>
      <c r="E10">
        <v>452</v>
      </c>
      <c r="G10" t="s">
        <v>2112</v>
      </c>
      <c r="H10">
        <f>_xlfn.VAR.S(B2:B566)</f>
        <v>1606216.5936295739</v>
      </c>
      <c r="J10" t="s">
        <v>2112</v>
      </c>
      <c r="K10">
        <f>_xlfn.VAR.S(E2:E365)</f>
        <v>924113.45496927318</v>
      </c>
    </row>
    <row r="11" spans="1:11" x14ac:dyDescent="0.35">
      <c r="A11" s="12" t="s">
        <v>20</v>
      </c>
      <c r="B11">
        <v>890</v>
      </c>
      <c r="D11" s="13" t="s">
        <v>14</v>
      </c>
      <c r="E11">
        <v>674</v>
      </c>
      <c r="G11" t="s">
        <v>2113</v>
      </c>
      <c r="H11">
        <f>_xlfn.STDEV.S(B2:B566)</f>
        <v>1267.366006183523</v>
      </c>
      <c r="J11" t="s">
        <v>2113</v>
      </c>
      <c r="K11">
        <f>_xlfn.STDEV.S(E2:E365)</f>
        <v>961.30819978260524</v>
      </c>
    </row>
    <row r="12" spans="1:11" x14ac:dyDescent="0.35">
      <c r="A12" s="12" t="s">
        <v>20</v>
      </c>
      <c r="B12">
        <v>142</v>
      </c>
      <c r="D12" s="13" t="s">
        <v>14</v>
      </c>
      <c r="E12">
        <v>558</v>
      </c>
    </row>
    <row r="13" spans="1:11" x14ac:dyDescent="0.35">
      <c r="A13" s="12" t="s">
        <v>20</v>
      </c>
      <c r="B13">
        <v>2673</v>
      </c>
      <c r="D13" s="13" t="s">
        <v>14</v>
      </c>
      <c r="E13">
        <v>15</v>
      </c>
    </row>
    <row r="14" spans="1:11" x14ac:dyDescent="0.35">
      <c r="A14" s="12" t="s">
        <v>20</v>
      </c>
      <c r="B14">
        <v>163</v>
      </c>
      <c r="D14" s="13" t="s">
        <v>14</v>
      </c>
      <c r="E14">
        <v>2307</v>
      </c>
    </row>
    <row r="15" spans="1:11" x14ac:dyDescent="0.35">
      <c r="A15" s="12" t="s">
        <v>20</v>
      </c>
      <c r="B15">
        <v>2220</v>
      </c>
      <c r="D15" s="13" t="s">
        <v>14</v>
      </c>
      <c r="E15">
        <v>88</v>
      </c>
    </row>
    <row r="16" spans="1:11" x14ac:dyDescent="0.35">
      <c r="A16" s="12" t="s">
        <v>20</v>
      </c>
      <c r="B16">
        <v>1606</v>
      </c>
      <c r="D16" s="13" t="s">
        <v>14</v>
      </c>
      <c r="E16">
        <v>48</v>
      </c>
    </row>
    <row r="17" spans="1:5" x14ac:dyDescent="0.35">
      <c r="A17" s="12" t="s">
        <v>20</v>
      </c>
      <c r="B17">
        <v>129</v>
      </c>
      <c r="D17" s="13" t="s">
        <v>14</v>
      </c>
      <c r="E17">
        <v>1</v>
      </c>
    </row>
    <row r="18" spans="1:5" x14ac:dyDescent="0.35">
      <c r="A18" s="12" t="s">
        <v>20</v>
      </c>
      <c r="B18">
        <v>226</v>
      </c>
      <c r="D18" s="13" t="s">
        <v>14</v>
      </c>
      <c r="E18">
        <v>1467</v>
      </c>
    </row>
    <row r="19" spans="1:5" x14ac:dyDescent="0.35">
      <c r="A19" s="12" t="s">
        <v>20</v>
      </c>
      <c r="B19">
        <v>5419</v>
      </c>
      <c r="D19" s="13" t="s">
        <v>14</v>
      </c>
      <c r="E19">
        <v>75</v>
      </c>
    </row>
    <row r="20" spans="1:5" x14ac:dyDescent="0.35">
      <c r="A20" s="12" t="s">
        <v>20</v>
      </c>
      <c r="B20">
        <v>165</v>
      </c>
      <c r="D20" s="13" t="s">
        <v>14</v>
      </c>
      <c r="E20">
        <v>120</v>
      </c>
    </row>
    <row r="21" spans="1:5" x14ac:dyDescent="0.35">
      <c r="A21" s="12" t="s">
        <v>20</v>
      </c>
      <c r="B21">
        <v>1965</v>
      </c>
      <c r="D21" s="13" t="s">
        <v>14</v>
      </c>
      <c r="E21">
        <v>2253</v>
      </c>
    </row>
    <row r="22" spans="1:5" x14ac:dyDescent="0.35">
      <c r="A22" s="12" t="s">
        <v>20</v>
      </c>
      <c r="B22">
        <v>16</v>
      </c>
      <c r="D22" s="13" t="s">
        <v>14</v>
      </c>
      <c r="E22">
        <v>5</v>
      </c>
    </row>
    <row r="23" spans="1:5" x14ac:dyDescent="0.35">
      <c r="A23" s="12" t="s">
        <v>20</v>
      </c>
      <c r="B23">
        <v>107</v>
      </c>
      <c r="D23" s="13" t="s">
        <v>14</v>
      </c>
      <c r="E23">
        <v>38</v>
      </c>
    </row>
    <row r="24" spans="1:5" x14ac:dyDescent="0.35">
      <c r="A24" s="12" t="s">
        <v>20</v>
      </c>
      <c r="B24">
        <v>134</v>
      </c>
      <c r="D24" s="13" t="s">
        <v>14</v>
      </c>
      <c r="E24">
        <v>12</v>
      </c>
    </row>
    <row r="25" spans="1:5" x14ac:dyDescent="0.35">
      <c r="A25" s="12" t="s">
        <v>20</v>
      </c>
      <c r="B25">
        <v>198</v>
      </c>
      <c r="D25" s="13" t="s">
        <v>14</v>
      </c>
      <c r="E25">
        <v>1684</v>
      </c>
    </row>
    <row r="26" spans="1:5" x14ac:dyDescent="0.35">
      <c r="A26" s="12" t="s">
        <v>20</v>
      </c>
      <c r="B26">
        <v>111</v>
      </c>
      <c r="D26" s="13" t="s">
        <v>14</v>
      </c>
      <c r="E26">
        <v>56</v>
      </c>
    </row>
    <row r="27" spans="1:5" x14ac:dyDescent="0.35">
      <c r="A27" s="12" t="s">
        <v>20</v>
      </c>
      <c r="B27">
        <v>222</v>
      </c>
      <c r="D27" s="13" t="s">
        <v>14</v>
      </c>
      <c r="E27">
        <v>838</v>
      </c>
    </row>
    <row r="28" spans="1:5" x14ac:dyDescent="0.35">
      <c r="A28" s="12" t="s">
        <v>20</v>
      </c>
      <c r="B28">
        <v>6212</v>
      </c>
      <c r="D28" s="13" t="s">
        <v>14</v>
      </c>
      <c r="E28">
        <v>1000</v>
      </c>
    </row>
    <row r="29" spans="1:5" x14ac:dyDescent="0.35">
      <c r="A29" s="12" t="s">
        <v>20</v>
      </c>
      <c r="B29">
        <v>98</v>
      </c>
      <c r="D29" s="13" t="s">
        <v>14</v>
      </c>
      <c r="E29">
        <v>1482</v>
      </c>
    </row>
    <row r="30" spans="1:5" x14ac:dyDescent="0.35">
      <c r="A30" s="12" t="s">
        <v>20</v>
      </c>
      <c r="B30">
        <v>92</v>
      </c>
      <c r="D30" s="13" t="s">
        <v>14</v>
      </c>
      <c r="E30">
        <v>106</v>
      </c>
    </row>
    <row r="31" spans="1:5" x14ac:dyDescent="0.35">
      <c r="A31" s="12" t="s">
        <v>20</v>
      </c>
      <c r="B31">
        <v>149</v>
      </c>
      <c r="D31" s="13" t="s">
        <v>14</v>
      </c>
      <c r="E31">
        <v>679</v>
      </c>
    </row>
    <row r="32" spans="1:5" x14ac:dyDescent="0.35">
      <c r="A32" s="12" t="s">
        <v>20</v>
      </c>
      <c r="B32">
        <v>2431</v>
      </c>
      <c r="D32" s="13" t="s">
        <v>14</v>
      </c>
      <c r="E32">
        <v>1220</v>
      </c>
    </row>
    <row r="33" spans="1:5" x14ac:dyDescent="0.35">
      <c r="A33" s="12" t="s">
        <v>20</v>
      </c>
      <c r="B33">
        <v>303</v>
      </c>
      <c r="D33" s="13" t="s">
        <v>14</v>
      </c>
      <c r="E33">
        <v>1</v>
      </c>
    </row>
    <row r="34" spans="1:5" x14ac:dyDescent="0.35">
      <c r="A34" s="12" t="s">
        <v>20</v>
      </c>
      <c r="B34">
        <v>209</v>
      </c>
      <c r="D34" s="13" t="s">
        <v>14</v>
      </c>
      <c r="E34">
        <v>37</v>
      </c>
    </row>
    <row r="35" spans="1:5" x14ac:dyDescent="0.35">
      <c r="A35" s="12" t="s">
        <v>20</v>
      </c>
      <c r="B35">
        <v>131</v>
      </c>
      <c r="D35" s="13" t="s">
        <v>14</v>
      </c>
      <c r="E35">
        <v>60</v>
      </c>
    </row>
    <row r="36" spans="1:5" x14ac:dyDescent="0.35">
      <c r="A36" s="12" t="s">
        <v>20</v>
      </c>
      <c r="B36">
        <v>164</v>
      </c>
      <c r="D36" s="13" t="s">
        <v>14</v>
      </c>
      <c r="E36">
        <v>296</v>
      </c>
    </row>
    <row r="37" spans="1:5" x14ac:dyDescent="0.35">
      <c r="A37" s="12" t="s">
        <v>20</v>
      </c>
      <c r="B37">
        <v>201</v>
      </c>
      <c r="D37" s="13" t="s">
        <v>14</v>
      </c>
      <c r="E37">
        <v>3304</v>
      </c>
    </row>
    <row r="38" spans="1:5" x14ac:dyDescent="0.35">
      <c r="A38" s="12" t="s">
        <v>20</v>
      </c>
      <c r="B38">
        <v>211</v>
      </c>
      <c r="D38" s="13" t="s">
        <v>14</v>
      </c>
      <c r="E38">
        <v>73</v>
      </c>
    </row>
    <row r="39" spans="1:5" x14ac:dyDescent="0.35">
      <c r="A39" s="12" t="s">
        <v>20</v>
      </c>
      <c r="B39">
        <v>128</v>
      </c>
      <c r="D39" s="13" t="s">
        <v>14</v>
      </c>
      <c r="E39">
        <v>3387</v>
      </c>
    </row>
    <row r="40" spans="1:5" x14ac:dyDescent="0.35">
      <c r="A40" s="12" t="s">
        <v>20</v>
      </c>
      <c r="B40">
        <v>1600</v>
      </c>
      <c r="D40" s="13" t="s">
        <v>14</v>
      </c>
      <c r="E40">
        <v>662</v>
      </c>
    </row>
    <row r="41" spans="1:5" x14ac:dyDescent="0.35">
      <c r="A41" s="12" t="s">
        <v>20</v>
      </c>
      <c r="B41">
        <v>249</v>
      </c>
      <c r="D41" s="13" t="s">
        <v>14</v>
      </c>
      <c r="E41">
        <v>774</v>
      </c>
    </row>
    <row r="42" spans="1:5" x14ac:dyDescent="0.35">
      <c r="A42" s="12" t="s">
        <v>20</v>
      </c>
      <c r="B42">
        <v>236</v>
      </c>
      <c r="D42" s="13" t="s">
        <v>14</v>
      </c>
      <c r="E42">
        <v>672</v>
      </c>
    </row>
    <row r="43" spans="1:5" x14ac:dyDescent="0.35">
      <c r="A43" s="12" t="s">
        <v>20</v>
      </c>
      <c r="B43">
        <v>4065</v>
      </c>
      <c r="D43" s="13" t="s">
        <v>14</v>
      </c>
      <c r="E43">
        <v>940</v>
      </c>
    </row>
    <row r="44" spans="1:5" x14ac:dyDescent="0.35">
      <c r="A44" s="12" t="s">
        <v>20</v>
      </c>
      <c r="B44">
        <v>246</v>
      </c>
      <c r="D44" s="13" t="s">
        <v>14</v>
      </c>
      <c r="E44">
        <v>117</v>
      </c>
    </row>
    <row r="45" spans="1:5" x14ac:dyDescent="0.35">
      <c r="A45" s="12" t="s">
        <v>20</v>
      </c>
      <c r="B45">
        <v>2475</v>
      </c>
      <c r="D45" s="13" t="s">
        <v>14</v>
      </c>
      <c r="E45">
        <v>115</v>
      </c>
    </row>
    <row r="46" spans="1:5" x14ac:dyDescent="0.35">
      <c r="A46" s="12" t="s">
        <v>20</v>
      </c>
      <c r="B46">
        <v>76</v>
      </c>
      <c r="D46" s="13" t="s">
        <v>14</v>
      </c>
      <c r="E46">
        <v>326</v>
      </c>
    </row>
    <row r="47" spans="1:5" x14ac:dyDescent="0.35">
      <c r="A47" s="12" t="s">
        <v>20</v>
      </c>
      <c r="B47">
        <v>54</v>
      </c>
      <c r="D47" s="13" t="s">
        <v>14</v>
      </c>
      <c r="E47">
        <v>1</v>
      </c>
    </row>
    <row r="48" spans="1:5" x14ac:dyDescent="0.35">
      <c r="A48" s="12" t="s">
        <v>20</v>
      </c>
      <c r="B48">
        <v>88</v>
      </c>
      <c r="D48" s="13" t="s">
        <v>14</v>
      </c>
      <c r="E48">
        <v>1467</v>
      </c>
    </row>
    <row r="49" spans="1:5" x14ac:dyDescent="0.35">
      <c r="A49" s="12" t="s">
        <v>20</v>
      </c>
      <c r="B49">
        <v>85</v>
      </c>
      <c r="D49" s="13" t="s">
        <v>14</v>
      </c>
      <c r="E49">
        <v>5681</v>
      </c>
    </row>
    <row r="50" spans="1:5" x14ac:dyDescent="0.35">
      <c r="A50" s="12" t="s">
        <v>20</v>
      </c>
      <c r="B50">
        <v>170</v>
      </c>
      <c r="D50" s="13" t="s">
        <v>14</v>
      </c>
      <c r="E50">
        <v>1059</v>
      </c>
    </row>
    <row r="51" spans="1:5" x14ac:dyDescent="0.35">
      <c r="A51" s="12" t="s">
        <v>20</v>
      </c>
      <c r="B51">
        <v>330</v>
      </c>
      <c r="D51" s="13" t="s">
        <v>14</v>
      </c>
      <c r="E51">
        <v>1194</v>
      </c>
    </row>
    <row r="52" spans="1:5" x14ac:dyDescent="0.35">
      <c r="A52" s="12" t="s">
        <v>20</v>
      </c>
      <c r="B52">
        <v>127</v>
      </c>
      <c r="D52" s="13" t="s">
        <v>14</v>
      </c>
      <c r="E52">
        <v>30</v>
      </c>
    </row>
    <row r="53" spans="1:5" x14ac:dyDescent="0.35">
      <c r="A53" s="12" t="s">
        <v>20</v>
      </c>
      <c r="B53">
        <v>411</v>
      </c>
      <c r="D53" s="13" t="s">
        <v>14</v>
      </c>
      <c r="E53">
        <v>75</v>
      </c>
    </row>
    <row r="54" spans="1:5" x14ac:dyDescent="0.35">
      <c r="A54" s="12" t="s">
        <v>20</v>
      </c>
      <c r="B54">
        <v>180</v>
      </c>
      <c r="D54" s="13" t="s">
        <v>14</v>
      </c>
      <c r="E54">
        <v>955</v>
      </c>
    </row>
    <row r="55" spans="1:5" x14ac:dyDescent="0.35">
      <c r="A55" s="12" t="s">
        <v>20</v>
      </c>
      <c r="B55">
        <v>374</v>
      </c>
      <c r="D55" s="13" t="s">
        <v>14</v>
      </c>
      <c r="E55">
        <v>67</v>
      </c>
    </row>
    <row r="56" spans="1:5" x14ac:dyDescent="0.35">
      <c r="A56" s="12" t="s">
        <v>20</v>
      </c>
      <c r="B56">
        <v>71</v>
      </c>
      <c r="D56" s="13" t="s">
        <v>14</v>
      </c>
      <c r="E56">
        <v>5</v>
      </c>
    </row>
    <row r="57" spans="1:5" x14ac:dyDescent="0.35">
      <c r="A57" s="12" t="s">
        <v>20</v>
      </c>
      <c r="B57">
        <v>203</v>
      </c>
      <c r="D57" s="13" t="s">
        <v>14</v>
      </c>
      <c r="E57">
        <v>26</v>
      </c>
    </row>
    <row r="58" spans="1:5" x14ac:dyDescent="0.35">
      <c r="A58" s="12" t="s">
        <v>20</v>
      </c>
      <c r="B58">
        <v>113</v>
      </c>
      <c r="D58" s="13" t="s">
        <v>14</v>
      </c>
      <c r="E58">
        <v>1130</v>
      </c>
    </row>
    <row r="59" spans="1:5" x14ac:dyDescent="0.35">
      <c r="A59" s="12" t="s">
        <v>20</v>
      </c>
      <c r="B59">
        <v>96</v>
      </c>
      <c r="D59" s="13" t="s">
        <v>14</v>
      </c>
      <c r="E59">
        <v>782</v>
      </c>
    </row>
    <row r="60" spans="1:5" x14ac:dyDescent="0.35">
      <c r="A60" s="12" t="s">
        <v>20</v>
      </c>
      <c r="B60">
        <v>498</v>
      </c>
      <c r="D60" s="13" t="s">
        <v>14</v>
      </c>
      <c r="E60">
        <v>210</v>
      </c>
    </row>
    <row r="61" spans="1:5" x14ac:dyDescent="0.35">
      <c r="A61" s="12" t="s">
        <v>20</v>
      </c>
      <c r="B61">
        <v>180</v>
      </c>
      <c r="D61" s="13" t="s">
        <v>14</v>
      </c>
      <c r="E61">
        <v>136</v>
      </c>
    </row>
    <row r="62" spans="1:5" x14ac:dyDescent="0.35">
      <c r="A62" s="12" t="s">
        <v>20</v>
      </c>
      <c r="B62">
        <v>27</v>
      </c>
      <c r="D62" s="13" t="s">
        <v>14</v>
      </c>
      <c r="E62">
        <v>86</v>
      </c>
    </row>
    <row r="63" spans="1:5" x14ac:dyDescent="0.35">
      <c r="A63" s="12" t="s">
        <v>20</v>
      </c>
      <c r="B63">
        <v>2331</v>
      </c>
      <c r="D63" s="13" t="s">
        <v>14</v>
      </c>
      <c r="E63">
        <v>19</v>
      </c>
    </row>
    <row r="64" spans="1:5" x14ac:dyDescent="0.35">
      <c r="A64" s="12" t="s">
        <v>20</v>
      </c>
      <c r="B64">
        <v>113</v>
      </c>
      <c r="D64" s="13" t="s">
        <v>14</v>
      </c>
      <c r="E64">
        <v>886</v>
      </c>
    </row>
    <row r="65" spans="1:5" x14ac:dyDescent="0.35">
      <c r="A65" s="12" t="s">
        <v>20</v>
      </c>
      <c r="B65">
        <v>164</v>
      </c>
      <c r="D65" s="13" t="s">
        <v>14</v>
      </c>
      <c r="E65">
        <v>35</v>
      </c>
    </row>
    <row r="66" spans="1:5" x14ac:dyDescent="0.35">
      <c r="A66" s="12" t="s">
        <v>20</v>
      </c>
      <c r="B66">
        <v>164</v>
      </c>
      <c r="D66" s="13" t="s">
        <v>14</v>
      </c>
      <c r="E66">
        <v>24</v>
      </c>
    </row>
    <row r="67" spans="1:5" x14ac:dyDescent="0.35">
      <c r="A67" s="12" t="s">
        <v>20</v>
      </c>
      <c r="B67">
        <v>336</v>
      </c>
      <c r="D67" s="13" t="s">
        <v>14</v>
      </c>
      <c r="E67">
        <v>86</v>
      </c>
    </row>
    <row r="68" spans="1:5" x14ac:dyDescent="0.35">
      <c r="A68" s="12" t="s">
        <v>20</v>
      </c>
      <c r="B68">
        <v>1917</v>
      </c>
      <c r="D68" s="13" t="s">
        <v>14</v>
      </c>
      <c r="E68">
        <v>243</v>
      </c>
    </row>
    <row r="69" spans="1:5" x14ac:dyDescent="0.35">
      <c r="A69" s="12" t="s">
        <v>20</v>
      </c>
      <c r="B69">
        <v>95</v>
      </c>
      <c r="D69" s="13" t="s">
        <v>14</v>
      </c>
      <c r="E69">
        <v>65</v>
      </c>
    </row>
    <row r="70" spans="1:5" x14ac:dyDescent="0.35">
      <c r="A70" s="12" t="s">
        <v>20</v>
      </c>
      <c r="B70">
        <v>147</v>
      </c>
      <c r="D70" s="13" t="s">
        <v>14</v>
      </c>
      <c r="E70">
        <v>100</v>
      </c>
    </row>
    <row r="71" spans="1:5" x14ac:dyDescent="0.35">
      <c r="A71" s="12" t="s">
        <v>20</v>
      </c>
      <c r="B71">
        <v>86</v>
      </c>
      <c r="D71" s="13" t="s">
        <v>14</v>
      </c>
      <c r="E71">
        <v>168</v>
      </c>
    </row>
    <row r="72" spans="1:5" x14ac:dyDescent="0.35">
      <c r="A72" s="12" t="s">
        <v>20</v>
      </c>
      <c r="B72">
        <v>83</v>
      </c>
      <c r="D72" s="13" t="s">
        <v>14</v>
      </c>
      <c r="E72">
        <v>13</v>
      </c>
    </row>
    <row r="73" spans="1:5" x14ac:dyDescent="0.35">
      <c r="A73" s="12" t="s">
        <v>20</v>
      </c>
      <c r="B73">
        <v>676</v>
      </c>
      <c r="D73" s="13" t="s">
        <v>14</v>
      </c>
      <c r="E73">
        <v>1</v>
      </c>
    </row>
    <row r="74" spans="1:5" x14ac:dyDescent="0.35">
      <c r="A74" s="12" t="s">
        <v>20</v>
      </c>
      <c r="B74">
        <v>361</v>
      </c>
      <c r="D74" s="13" t="s">
        <v>14</v>
      </c>
      <c r="E74">
        <v>40</v>
      </c>
    </row>
    <row r="75" spans="1:5" x14ac:dyDescent="0.35">
      <c r="A75" s="12" t="s">
        <v>20</v>
      </c>
      <c r="B75">
        <v>131</v>
      </c>
      <c r="D75" s="13" t="s">
        <v>14</v>
      </c>
      <c r="E75">
        <v>226</v>
      </c>
    </row>
    <row r="76" spans="1:5" x14ac:dyDescent="0.35">
      <c r="A76" s="12" t="s">
        <v>20</v>
      </c>
      <c r="B76">
        <v>126</v>
      </c>
      <c r="D76" s="13" t="s">
        <v>14</v>
      </c>
      <c r="E76">
        <v>1625</v>
      </c>
    </row>
    <row r="77" spans="1:5" x14ac:dyDescent="0.35">
      <c r="A77" s="12" t="s">
        <v>20</v>
      </c>
      <c r="B77">
        <v>275</v>
      </c>
      <c r="D77" s="13" t="s">
        <v>14</v>
      </c>
      <c r="E77">
        <v>143</v>
      </c>
    </row>
    <row r="78" spans="1:5" x14ac:dyDescent="0.35">
      <c r="A78" s="12" t="s">
        <v>20</v>
      </c>
      <c r="B78">
        <v>67</v>
      </c>
      <c r="D78" s="13" t="s">
        <v>14</v>
      </c>
      <c r="E78">
        <v>934</v>
      </c>
    </row>
    <row r="79" spans="1:5" x14ac:dyDescent="0.35">
      <c r="A79" s="12" t="s">
        <v>20</v>
      </c>
      <c r="B79">
        <v>154</v>
      </c>
      <c r="D79" s="13" t="s">
        <v>14</v>
      </c>
      <c r="E79">
        <v>17</v>
      </c>
    </row>
    <row r="80" spans="1:5" x14ac:dyDescent="0.35">
      <c r="A80" s="12" t="s">
        <v>20</v>
      </c>
      <c r="B80">
        <v>1782</v>
      </c>
      <c r="D80" s="13" t="s">
        <v>14</v>
      </c>
      <c r="E80">
        <v>2179</v>
      </c>
    </row>
    <row r="81" spans="1:5" x14ac:dyDescent="0.35">
      <c r="A81" s="12" t="s">
        <v>20</v>
      </c>
      <c r="B81">
        <v>903</v>
      </c>
      <c r="D81" s="13" t="s">
        <v>14</v>
      </c>
      <c r="E81">
        <v>931</v>
      </c>
    </row>
    <row r="82" spans="1:5" x14ac:dyDescent="0.35">
      <c r="A82" s="12" t="s">
        <v>20</v>
      </c>
      <c r="B82">
        <v>94</v>
      </c>
      <c r="D82" s="13" t="s">
        <v>14</v>
      </c>
      <c r="E82">
        <v>92</v>
      </c>
    </row>
    <row r="83" spans="1:5" x14ac:dyDescent="0.35">
      <c r="A83" s="12" t="s">
        <v>20</v>
      </c>
      <c r="B83">
        <v>180</v>
      </c>
      <c r="D83" s="13" t="s">
        <v>14</v>
      </c>
      <c r="E83">
        <v>57</v>
      </c>
    </row>
    <row r="84" spans="1:5" x14ac:dyDescent="0.35">
      <c r="A84" s="12" t="s">
        <v>20</v>
      </c>
      <c r="B84">
        <v>533</v>
      </c>
      <c r="D84" s="13" t="s">
        <v>14</v>
      </c>
      <c r="E84">
        <v>41</v>
      </c>
    </row>
    <row r="85" spans="1:5" x14ac:dyDescent="0.35">
      <c r="A85" s="12" t="s">
        <v>20</v>
      </c>
      <c r="B85">
        <v>2443</v>
      </c>
      <c r="D85" s="13" t="s">
        <v>14</v>
      </c>
      <c r="E85">
        <v>1</v>
      </c>
    </row>
    <row r="86" spans="1:5" x14ac:dyDescent="0.35">
      <c r="A86" s="12" t="s">
        <v>20</v>
      </c>
      <c r="B86">
        <v>89</v>
      </c>
      <c r="D86" s="13" t="s">
        <v>14</v>
      </c>
      <c r="E86">
        <v>101</v>
      </c>
    </row>
    <row r="87" spans="1:5" x14ac:dyDescent="0.35">
      <c r="A87" s="12" t="s">
        <v>20</v>
      </c>
      <c r="B87">
        <v>159</v>
      </c>
      <c r="D87" s="13" t="s">
        <v>14</v>
      </c>
      <c r="E87">
        <v>1335</v>
      </c>
    </row>
    <row r="88" spans="1:5" x14ac:dyDescent="0.35">
      <c r="A88" s="12" t="s">
        <v>20</v>
      </c>
      <c r="B88">
        <v>50</v>
      </c>
      <c r="D88" s="13" t="s">
        <v>14</v>
      </c>
      <c r="E88">
        <v>15</v>
      </c>
    </row>
    <row r="89" spans="1:5" x14ac:dyDescent="0.35">
      <c r="A89" s="12" t="s">
        <v>20</v>
      </c>
      <c r="B89">
        <v>186</v>
      </c>
      <c r="D89" s="13" t="s">
        <v>14</v>
      </c>
      <c r="E89">
        <v>454</v>
      </c>
    </row>
    <row r="90" spans="1:5" x14ac:dyDescent="0.35">
      <c r="A90" s="12" t="s">
        <v>20</v>
      </c>
      <c r="B90">
        <v>1071</v>
      </c>
      <c r="D90" s="13" t="s">
        <v>14</v>
      </c>
      <c r="E90">
        <v>3182</v>
      </c>
    </row>
    <row r="91" spans="1:5" x14ac:dyDescent="0.35">
      <c r="A91" s="12" t="s">
        <v>20</v>
      </c>
      <c r="B91">
        <v>117</v>
      </c>
      <c r="D91" s="13" t="s">
        <v>14</v>
      </c>
      <c r="E91">
        <v>15</v>
      </c>
    </row>
    <row r="92" spans="1:5" x14ac:dyDescent="0.35">
      <c r="A92" s="12" t="s">
        <v>20</v>
      </c>
      <c r="B92">
        <v>70</v>
      </c>
      <c r="D92" s="13" t="s">
        <v>14</v>
      </c>
      <c r="E92">
        <v>133</v>
      </c>
    </row>
    <row r="93" spans="1:5" x14ac:dyDescent="0.35">
      <c r="A93" s="12" t="s">
        <v>20</v>
      </c>
      <c r="B93">
        <v>135</v>
      </c>
      <c r="D93" s="13" t="s">
        <v>14</v>
      </c>
      <c r="E93">
        <v>2062</v>
      </c>
    </row>
    <row r="94" spans="1:5" x14ac:dyDescent="0.35">
      <c r="A94" s="12" t="s">
        <v>20</v>
      </c>
      <c r="B94">
        <v>768</v>
      </c>
      <c r="D94" s="13" t="s">
        <v>14</v>
      </c>
      <c r="E94">
        <v>29</v>
      </c>
    </row>
    <row r="95" spans="1:5" x14ac:dyDescent="0.35">
      <c r="A95" s="12" t="s">
        <v>20</v>
      </c>
      <c r="B95">
        <v>199</v>
      </c>
      <c r="D95" s="13" t="s">
        <v>14</v>
      </c>
      <c r="E95">
        <v>132</v>
      </c>
    </row>
    <row r="96" spans="1:5" x14ac:dyDescent="0.35">
      <c r="A96" s="12" t="s">
        <v>20</v>
      </c>
      <c r="B96">
        <v>107</v>
      </c>
      <c r="D96" s="13" t="s">
        <v>14</v>
      </c>
      <c r="E96">
        <v>137</v>
      </c>
    </row>
    <row r="97" spans="1:5" x14ac:dyDescent="0.35">
      <c r="A97" s="12" t="s">
        <v>20</v>
      </c>
      <c r="B97">
        <v>195</v>
      </c>
      <c r="D97" s="13" t="s">
        <v>14</v>
      </c>
      <c r="E97">
        <v>908</v>
      </c>
    </row>
    <row r="98" spans="1:5" x14ac:dyDescent="0.35">
      <c r="A98" s="12" t="s">
        <v>20</v>
      </c>
      <c r="B98">
        <v>3376</v>
      </c>
      <c r="D98" s="13" t="s">
        <v>14</v>
      </c>
      <c r="E98">
        <v>10</v>
      </c>
    </row>
    <row r="99" spans="1:5" x14ac:dyDescent="0.35">
      <c r="A99" s="12" t="s">
        <v>20</v>
      </c>
      <c r="B99">
        <v>41</v>
      </c>
      <c r="D99" s="13" t="s">
        <v>14</v>
      </c>
      <c r="E99">
        <v>1910</v>
      </c>
    </row>
    <row r="100" spans="1:5" x14ac:dyDescent="0.35">
      <c r="A100" s="12" t="s">
        <v>20</v>
      </c>
      <c r="B100">
        <v>1821</v>
      </c>
      <c r="D100" s="13" t="s">
        <v>14</v>
      </c>
      <c r="E100">
        <v>38</v>
      </c>
    </row>
    <row r="101" spans="1:5" x14ac:dyDescent="0.35">
      <c r="A101" s="12" t="s">
        <v>20</v>
      </c>
      <c r="B101">
        <v>164</v>
      </c>
      <c r="D101" s="13" t="s">
        <v>14</v>
      </c>
      <c r="E101">
        <v>104</v>
      </c>
    </row>
    <row r="102" spans="1:5" x14ac:dyDescent="0.35">
      <c r="A102" s="12" t="s">
        <v>20</v>
      </c>
      <c r="B102">
        <v>157</v>
      </c>
      <c r="D102" s="13" t="s">
        <v>14</v>
      </c>
      <c r="E102">
        <v>49</v>
      </c>
    </row>
    <row r="103" spans="1:5" x14ac:dyDescent="0.35">
      <c r="A103" s="12" t="s">
        <v>20</v>
      </c>
      <c r="B103">
        <v>246</v>
      </c>
      <c r="D103" s="13" t="s">
        <v>14</v>
      </c>
      <c r="E103">
        <v>1</v>
      </c>
    </row>
    <row r="104" spans="1:5" x14ac:dyDescent="0.35">
      <c r="A104" s="12" t="s">
        <v>20</v>
      </c>
      <c r="B104">
        <v>1396</v>
      </c>
      <c r="D104" s="13" t="s">
        <v>14</v>
      </c>
      <c r="E104">
        <v>245</v>
      </c>
    </row>
    <row r="105" spans="1:5" x14ac:dyDescent="0.35">
      <c r="A105" s="12" t="s">
        <v>20</v>
      </c>
      <c r="B105">
        <v>2506</v>
      </c>
      <c r="D105" s="13" t="s">
        <v>14</v>
      </c>
      <c r="E105">
        <v>32</v>
      </c>
    </row>
    <row r="106" spans="1:5" x14ac:dyDescent="0.35">
      <c r="A106" s="12" t="s">
        <v>20</v>
      </c>
      <c r="B106">
        <v>244</v>
      </c>
      <c r="D106" s="13" t="s">
        <v>14</v>
      </c>
      <c r="E106">
        <v>7</v>
      </c>
    </row>
    <row r="107" spans="1:5" x14ac:dyDescent="0.35">
      <c r="A107" s="12" t="s">
        <v>20</v>
      </c>
      <c r="B107">
        <v>146</v>
      </c>
      <c r="D107" s="13" t="s">
        <v>14</v>
      </c>
      <c r="E107">
        <v>803</v>
      </c>
    </row>
    <row r="108" spans="1:5" x14ac:dyDescent="0.35">
      <c r="A108" s="12" t="s">
        <v>20</v>
      </c>
      <c r="B108">
        <v>1267</v>
      </c>
      <c r="D108" s="13" t="s">
        <v>14</v>
      </c>
      <c r="E108">
        <v>16</v>
      </c>
    </row>
    <row r="109" spans="1:5" x14ac:dyDescent="0.35">
      <c r="A109" s="12" t="s">
        <v>20</v>
      </c>
      <c r="B109">
        <v>1561</v>
      </c>
      <c r="D109" s="13" t="s">
        <v>14</v>
      </c>
      <c r="E109">
        <v>31</v>
      </c>
    </row>
    <row r="110" spans="1:5" x14ac:dyDescent="0.35">
      <c r="A110" s="12" t="s">
        <v>20</v>
      </c>
      <c r="B110">
        <v>48</v>
      </c>
      <c r="D110" s="13" t="s">
        <v>14</v>
      </c>
      <c r="E110">
        <v>108</v>
      </c>
    </row>
    <row r="111" spans="1:5" x14ac:dyDescent="0.35">
      <c r="A111" s="12" t="s">
        <v>20</v>
      </c>
      <c r="B111">
        <v>2739</v>
      </c>
      <c r="D111" s="13" t="s">
        <v>14</v>
      </c>
      <c r="E111">
        <v>30</v>
      </c>
    </row>
    <row r="112" spans="1:5" x14ac:dyDescent="0.35">
      <c r="A112" s="12" t="s">
        <v>20</v>
      </c>
      <c r="B112">
        <v>3537</v>
      </c>
      <c r="D112" s="13" t="s">
        <v>14</v>
      </c>
      <c r="E112">
        <v>17</v>
      </c>
    </row>
    <row r="113" spans="1:5" x14ac:dyDescent="0.35">
      <c r="A113" s="12" t="s">
        <v>20</v>
      </c>
      <c r="B113">
        <v>2107</v>
      </c>
      <c r="D113" s="13" t="s">
        <v>14</v>
      </c>
      <c r="E113">
        <v>80</v>
      </c>
    </row>
    <row r="114" spans="1:5" x14ac:dyDescent="0.35">
      <c r="A114" s="12" t="s">
        <v>20</v>
      </c>
      <c r="B114">
        <v>3318</v>
      </c>
      <c r="D114" s="13" t="s">
        <v>14</v>
      </c>
      <c r="E114">
        <v>2468</v>
      </c>
    </row>
    <row r="115" spans="1:5" x14ac:dyDescent="0.35">
      <c r="A115" s="12" t="s">
        <v>20</v>
      </c>
      <c r="B115">
        <v>340</v>
      </c>
      <c r="D115" s="13" t="s">
        <v>14</v>
      </c>
      <c r="E115">
        <v>26</v>
      </c>
    </row>
    <row r="116" spans="1:5" x14ac:dyDescent="0.35">
      <c r="A116" s="12" t="s">
        <v>20</v>
      </c>
      <c r="B116">
        <v>1442</v>
      </c>
      <c r="D116" s="13" t="s">
        <v>14</v>
      </c>
      <c r="E116">
        <v>73</v>
      </c>
    </row>
    <row r="117" spans="1:5" x14ac:dyDescent="0.35">
      <c r="A117" s="12" t="s">
        <v>20</v>
      </c>
      <c r="B117">
        <v>126</v>
      </c>
      <c r="D117" s="13" t="s">
        <v>14</v>
      </c>
      <c r="E117">
        <v>128</v>
      </c>
    </row>
    <row r="118" spans="1:5" x14ac:dyDescent="0.35">
      <c r="A118" s="12" t="s">
        <v>20</v>
      </c>
      <c r="B118">
        <v>524</v>
      </c>
      <c r="D118" s="13" t="s">
        <v>14</v>
      </c>
      <c r="E118">
        <v>33</v>
      </c>
    </row>
    <row r="119" spans="1:5" x14ac:dyDescent="0.35">
      <c r="A119" s="12" t="s">
        <v>20</v>
      </c>
      <c r="B119">
        <v>1989</v>
      </c>
      <c r="D119" s="13" t="s">
        <v>14</v>
      </c>
      <c r="E119">
        <v>1072</v>
      </c>
    </row>
    <row r="120" spans="1:5" x14ac:dyDescent="0.35">
      <c r="A120" s="12" t="s">
        <v>20</v>
      </c>
      <c r="B120">
        <v>157</v>
      </c>
      <c r="D120" s="13" t="s">
        <v>14</v>
      </c>
      <c r="E120">
        <v>393</v>
      </c>
    </row>
    <row r="121" spans="1:5" x14ac:dyDescent="0.35">
      <c r="A121" s="12" t="s">
        <v>20</v>
      </c>
      <c r="B121">
        <v>4498</v>
      </c>
      <c r="D121" s="13" t="s">
        <v>14</v>
      </c>
      <c r="E121">
        <v>1257</v>
      </c>
    </row>
    <row r="122" spans="1:5" x14ac:dyDescent="0.35">
      <c r="A122" s="12" t="s">
        <v>20</v>
      </c>
      <c r="B122">
        <v>80</v>
      </c>
      <c r="D122" s="13" t="s">
        <v>14</v>
      </c>
      <c r="E122">
        <v>328</v>
      </c>
    </row>
    <row r="123" spans="1:5" x14ac:dyDescent="0.35">
      <c r="A123" s="12" t="s">
        <v>20</v>
      </c>
      <c r="B123">
        <v>43</v>
      </c>
      <c r="D123" s="13" t="s">
        <v>14</v>
      </c>
      <c r="E123">
        <v>147</v>
      </c>
    </row>
    <row r="124" spans="1:5" x14ac:dyDescent="0.35">
      <c r="A124" s="12" t="s">
        <v>20</v>
      </c>
      <c r="B124">
        <v>2053</v>
      </c>
      <c r="D124" s="13" t="s">
        <v>14</v>
      </c>
      <c r="E124">
        <v>830</v>
      </c>
    </row>
    <row r="125" spans="1:5" x14ac:dyDescent="0.35">
      <c r="A125" s="12" t="s">
        <v>20</v>
      </c>
      <c r="B125">
        <v>168</v>
      </c>
      <c r="D125" s="13" t="s">
        <v>14</v>
      </c>
      <c r="E125">
        <v>331</v>
      </c>
    </row>
    <row r="126" spans="1:5" x14ac:dyDescent="0.35">
      <c r="A126" s="12" t="s">
        <v>20</v>
      </c>
      <c r="B126">
        <v>4289</v>
      </c>
      <c r="D126" s="13" t="s">
        <v>14</v>
      </c>
      <c r="E126">
        <v>25</v>
      </c>
    </row>
    <row r="127" spans="1:5" x14ac:dyDescent="0.35">
      <c r="A127" s="12" t="s">
        <v>20</v>
      </c>
      <c r="B127">
        <v>165</v>
      </c>
      <c r="D127" s="13" t="s">
        <v>14</v>
      </c>
      <c r="E127">
        <v>3483</v>
      </c>
    </row>
    <row r="128" spans="1:5" x14ac:dyDescent="0.35">
      <c r="A128" s="12" t="s">
        <v>20</v>
      </c>
      <c r="B128">
        <v>1815</v>
      </c>
      <c r="D128" s="13" t="s">
        <v>14</v>
      </c>
      <c r="E128">
        <v>923</v>
      </c>
    </row>
    <row r="129" spans="1:5" x14ac:dyDescent="0.35">
      <c r="A129" s="12" t="s">
        <v>20</v>
      </c>
      <c r="B129">
        <v>397</v>
      </c>
      <c r="D129" s="13" t="s">
        <v>14</v>
      </c>
      <c r="E129">
        <v>1</v>
      </c>
    </row>
    <row r="130" spans="1:5" x14ac:dyDescent="0.35">
      <c r="A130" s="12" t="s">
        <v>20</v>
      </c>
      <c r="B130">
        <v>1539</v>
      </c>
      <c r="D130" s="13" t="s">
        <v>14</v>
      </c>
      <c r="E130">
        <v>33</v>
      </c>
    </row>
    <row r="131" spans="1:5" x14ac:dyDescent="0.35">
      <c r="A131" s="12" t="s">
        <v>20</v>
      </c>
      <c r="B131">
        <v>138</v>
      </c>
      <c r="D131" s="13" t="s">
        <v>14</v>
      </c>
      <c r="E131">
        <v>40</v>
      </c>
    </row>
    <row r="132" spans="1:5" x14ac:dyDescent="0.35">
      <c r="A132" s="12" t="s">
        <v>20</v>
      </c>
      <c r="B132">
        <v>3594</v>
      </c>
      <c r="D132" s="13" t="s">
        <v>14</v>
      </c>
      <c r="E132">
        <v>23</v>
      </c>
    </row>
    <row r="133" spans="1:5" x14ac:dyDescent="0.35">
      <c r="A133" s="12" t="s">
        <v>20</v>
      </c>
      <c r="B133">
        <v>5880</v>
      </c>
      <c r="D133" s="13" t="s">
        <v>14</v>
      </c>
      <c r="E133">
        <v>75</v>
      </c>
    </row>
    <row r="134" spans="1:5" x14ac:dyDescent="0.35">
      <c r="A134" s="12" t="s">
        <v>20</v>
      </c>
      <c r="B134">
        <v>112</v>
      </c>
      <c r="D134" s="13" t="s">
        <v>14</v>
      </c>
      <c r="E134">
        <v>2176</v>
      </c>
    </row>
    <row r="135" spans="1:5" x14ac:dyDescent="0.35">
      <c r="A135" s="12" t="s">
        <v>20</v>
      </c>
      <c r="B135">
        <v>943</v>
      </c>
      <c r="D135" s="13" t="s">
        <v>14</v>
      </c>
      <c r="E135">
        <v>441</v>
      </c>
    </row>
    <row r="136" spans="1:5" x14ac:dyDescent="0.35">
      <c r="A136" s="12" t="s">
        <v>20</v>
      </c>
      <c r="B136">
        <v>2468</v>
      </c>
      <c r="D136" s="13" t="s">
        <v>14</v>
      </c>
      <c r="E136">
        <v>25</v>
      </c>
    </row>
    <row r="137" spans="1:5" x14ac:dyDescent="0.35">
      <c r="A137" s="12" t="s">
        <v>20</v>
      </c>
      <c r="B137">
        <v>2551</v>
      </c>
      <c r="D137" s="13" t="s">
        <v>14</v>
      </c>
      <c r="E137">
        <v>127</v>
      </c>
    </row>
    <row r="138" spans="1:5" x14ac:dyDescent="0.35">
      <c r="A138" s="12" t="s">
        <v>20</v>
      </c>
      <c r="B138">
        <v>101</v>
      </c>
      <c r="D138" s="13" t="s">
        <v>14</v>
      </c>
      <c r="E138">
        <v>355</v>
      </c>
    </row>
    <row r="139" spans="1:5" x14ac:dyDescent="0.35">
      <c r="A139" s="12" t="s">
        <v>20</v>
      </c>
      <c r="B139">
        <v>92</v>
      </c>
      <c r="D139" s="13" t="s">
        <v>14</v>
      </c>
      <c r="E139">
        <v>44</v>
      </c>
    </row>
    <row r="140" spans="1:5" x14ac:dyDescent="0.35">
      <c r="A140" s="12" t="s">
        <v>20</v>
      </c>
      <c r="B140">
        <v>62</v>
      </c>
      <c r="D140" s="13" t="s">
        <v>14</v>
      </c>
      <c r="E140">
        <v>67</v>
      </c>
    </row>
    <row r="141" spans="1:5" x14ac:dyDescent="0.35">
      <c r="A141" s="12" t="s">
        <v>20</v>
      </c>
      <c r="B141">
        <v>149</v>
      </c>
      <c r="D141" s="13" t="s">
        <v>14</v>
      </c>
      <c r="E141">
        <v>1068</v>
      </c>
    </row>
    <row r="142" spans="1:5" x14ac:dyDescent="0.35">
      <c r="A142" s="12" t="s">
        <v>20</v>
      </c>
      <c r="B142">
        <v>329</v>
      </c>
      <c r="D142" s="13" t="s">
        <v>14</v>
      </c>
      <c r="E142">
        <v>424</v>
      </c>
    </row>
    <row r="143" spans="1:5" x14ac:dyDescent="0.35">
      <c r="A143" s="12" t="s">
        <v>20</v>
      </c>
      <c r="B143">
        <v>97</v>
      </c>
      <c r="D143" s="13" t="s">
        <v>14</v>
      </c>
      <c r="E143">
        <v>151</v>
      </c>
    </row>
    <row r="144" spans="1:5" x14ac:dyDescent="0.35">
      <c r="A144" s="12" t="s">
        <v>20</v>
      </c>
      <c r="B144">
        <v>1784</v>
      </c>
      <c r="D144" s="13" t="s">
        <v>14</v>
      </c>
      <c r="E144">
        <v>1608</v>
      </c>
    </row>
    <row r="145" spans="1:5" x14ac:dyDescent="0.35">
      <c r="A145" s="12" t="s">
        <v>20</v>
      </c>
      <c r="B145">
        <v>1684</v>
      </c>
      <c r="D145" s="13" t="s">
        <v>14</v>
      </c>
      <c r="E145">
        <v>941</v>
      </c>
    </row>
    <row r="146" spans="1:5" x14ac:dyDescent="0.35">
      <c r="A146" s="12" t="s">
        <v>20</v>
      </c>
      <c r="B146">
        <v>250</v>
      </c>
      <c r="D146" s="13" t="s">
        <v>14</v>
      </c>
      <c r="E146">
        <v>1</v>
      </c>
    </row>
    <row r="147" spans="1:5" x14ac:dyDescent="0.35">
      <c r="A147" s="12" t="s">
        <v>20</v>
      </c>
      <c r="B147">
        <v>238</v>
      </c>
      <c r="D147" s="13" t="s">
        <v>14</v>
      </c>
      <c r="E147">
        <v>40</v>
      </c>
    </row>
    <row r="148" spans="1:5" x14ac:dyDescent="0.35">
      <c r="A148" s="12" t="s">
        <v>20</v>
      </c>
      <c r="B148">
        <v>53</v>
      </c>
      <c r="D148" s="13" t="s">
        <v>14</v>
      </c>
      <c r="E148">
        <v>3015</v>
      </c>
    </row>
    <row r="149" spans="1:5" x14ac:dyDescent="0.35">
      <c r="A149" s="12" t="s">
        <v>20</v>
      </c>
      <c r="B149">
        <v>214</v>
      </c>
      <c r="D149" s="13" t="s">
        <v>14</v>
      </c>
      <c r="E149">
        <v>435</v>
      </c>
    </row>
    <row r="150" spans="1:5" x14ac:dyDescent="0.35">
      <c r="A150" s="12" t="s">
        <v>20</v>
      </c>
      <c r="B150">
        <v>222</v>
      </c>
      <c r="D150" s="13" t="s">
        <v>14</v>
      </c>
      <c r="E150">
        <v>714</v>
      </c>
    </row>
    <row r="151" spans="1:5" x14ac:dyDescent="0.35">
      <c r="A151" s="12" t="s">
        <v>20</v>
      </c>
      <c r="B151">
        <v>1884</v>
      </c>
      <c r="D151" s="13" t="s">
        <v>14</v>
      </c>
      <c r="E151">
        <v>5497</v>
      </c>
    </row>
    <row r="152" spans="1:5" x14ac:dyDescent="0.35">
      <c r="A152" s="12" t="s">
        <v>20</v>
      </c>
      <c r="B152">
        <v>218</v>
      </c>
      <c r="D152" s="13" t="s">
        <v>14</v>
      </c>
      <c r="E152">
        <v>418</v>
      </c>
    </row>
    <row r="153" spans="1:5" x14ac:dyDescent="0.35">
      <c r="A153" s="12" t="s">
        <v>20</v>
      </c>
      <c r="B153">
        <v>6465</v>
      </c>
      <c r="D153" s="13" t="s">
        <v>14</v>
      </c>
      <c r="E153">
        <v>1439</v>
      </c>
    </row>
    <row r="154" spans="1:5" x14ac:dyDescent="0.35">
      <c r="A154" s="12" t="s">
        <v>20</v>
      </c>
      <c r="B154">
        <v>59</v>
      </c>
      <c r="D154" s="13" t="s">
        <v>14</v>
      </c>
      <c r="E154">
        <v>15</v>
      </c>
    </row>
    <row r="155" spans="1:5" x14ac:dyDescent="0.35">
      <c r="A155" s="12" t="s">
        <v>20</v>
      </c>
      <c r="B155">
        <v>88</v>
      </c>
      <c r="D155" s="13" t="s">
        <v>14</v>
      </c>
      <c r="E155">
        <v>1999</v>
      </c>
    </row>
    <row r="156" spans="1:5" x14ac:dyDescent="0.35">
      <c r="A156" s="12" t="s">
        <v>20</v>
      </c>
      <c r="B156">
        <v>1697</v>
      </c>
      <c r="D156" s="13" t="s">
        <v>14</v>
      </c>
      <c r="E156">
        <v>118</v>
      </c>
    </row>
    <row r="157" spans="1:5" x14ac:dyDescent="0.35">
      <c r="A157" s="12" t="s">
        <v>20</v>
      </c>
      <c r="B157">
        <v>92</v>
      </c>
      <c r="D157" s="13" t="s">
        <v>14</v>
      </c>
      <c r="E157">
        <v>162</v>
      </c>
    </row>
    <row r="158" spans="1:5" x14ac:dyDescent="0.35">
      <c r="A158" s="12" t="s">
        <v>20</v>
      </c>
      <c r="B158">
        <v>186</v>
      </c>
      <c r="D158" s="13" t="s">
        <v>14</v>
      </c>
      <c r="E158">
        <v>83</v>
      </c>
    </row>
    <row r="159" spans="1:5" x14ac:dyDescent="0.35">
      <c r="A159" s="12" t="s">
        <v>20</v>
      </c>
      <c r="B159">
        <v>138</v>
      </c>
      <c r="D159" s="13" t="s">
        <v>14</v>
      </c>
      <c r="E159">
        <v>747</v>
      </c>
    </row>
    <row r="160" spans="1:5" x14ac:dyDescent="0.35">
      <c r="A160" s="12" t="s">
        <v>20</v>
      </c>
      <c r="B160">
        <v>261</v>
      </c>
      <c r="D160" s="13" t="s">
        <v>14</v>
      </c>
      <c r="E160">
        <v>84</v>
      </c>
    </row>
    <row r="161" spans="1:5" x14ac:dyDescent="0.35">
      <c r="A161" s="12" t="s">
        <v>20</v>
      </c>
      <c r="B161">
        <v>107</v>
      </c>
      <c r="D161" s="13" t="s">
        <v>14</v>
      </c>
      <c r="E161">
        <v>91</v>
      </c>
    </row>
    <row r="162" spans="1:5" x14ac:dyDescent="0.35">
      <c r="A162" s="12" t="s">
        <v>20</v>
      </c>
      <c r="B162">
        <v>199</v>
      </c>
      <c r="D162" s="13" t="s">
        <v>14</v>
      </c>
      <c r="E162">
        <v>792</v>
      </c>
    </row>
    <row r="163" spans="1:5" x14ac:dyDescent="0.35">
      <c r="A163" s="12" t="s">
        <v>20</v>
      </c>
      <c r="B163">
        <v>5512</v>
      </c>
      <c r="D163" s="13" t="s">
        <v>14</v>
      </c>
      <c r="E163">
        <v>32</v>
      </c>
    </row>
    <row r="164" spans="1:5" x14ac:dyDescent="0.35">
      <c r="A164" s="12" t="s">
        <v>20</v>
      </c>
      <c r="B164">
        <v>86</v>
      </c>
      <c r="D164" s="13" t="s">
        <v>14</v>
      </c>
      <c r="E164">
        <v>186</v>
      </c>
    </row>
    <row r="165" spans="1:5" x14ac:dyDescent="0.35">
      <c r="A165" s="12" t="s">
        <v>20</v>
      </c>
      <c r="B165">
        <v>2768</v>
      </c>
      <c r="D165" s="13" t="s">
        <v>14</v>
      </c>
      <c r="E165">
        <v>605</v>
      </c>
    </row>
    <row r="166" spans="1:5" x14ac:dyDescent="0.35">
      <c r="A166" s="12" t="s">
        <v>20</v>
      </c>
      <c r="B166">
        <v>48</v>
      </c>
      <c r="D166" s="13" t="s">
        <v>14</v>
      </c>
      <c r="E166">
        <v>1</v>
      </c>
    </row>
    <row r="167" spans="1:5" x14ac:dyDescent="0.35">
      <c r="A167" s="12" t="s">
        <v>20</v>
      </c>
      <c r="B167">
        <v>87</v>
      </c>
      <c r="D167" s="13" t="s">
        <v>14</v>
      </c>
      <c r="E167">
        <v>31</v>
      </c>
    </row>
    <row r="168" spans="1:5" x14ac:dyDescent="0.35">
      <c r="A168" s="12" t="s">
        <v>20</v>
      </c>
      <c r="B168">
        <v>1894</v>
      </c>
      <c r="D168" s="13" t="s">
        <v>14</v>
      </c>
      <c r="E168">
        <v>1181</v>
      </c>
    </row>
    <row r="169" spans="1:5" x14ac:dyDescent="0.35">
      <c r="A169" s="12" t="s">
        <v>20</v>
      </c>
      <c r="B169">
        <v>282</v>
      </c>
      <c r="D169" s="13" t="s">
        <v>14</v>
      </c>
      <c r="E169">
        <v>39</v>
      </c>
    </row>
    <row r="170" spans="1:5" x14ac:dyDescent="0.35">
      <c r="A170" s="12" t="s">
        <v>20</v>
      </c>
      <c r="B170">
        <v>116</v>
      </c>
      <c r="D170" s="13" t="s">
        <v>14</v>
      </c>
      <c r="E170">
        <v>46</v>
      </c>
    </row>
    <row r="171" spans="1:5" x14ac:dyDescent="0.35">
      <c r="A171" s="12" t="s">
        <v>20</v>
      </c>
      <c r="B171">
        <v>83</v>
      </c>
      <c r="D171" s="13" t="s">
        <v>14</v>
      </c>
      <c r="E171">
        <v>105</v>
      </c>
    </row>
    <row r="172" spans="1:5" x14ac:dyDescent="0.35">
      <c r="A172" s="12" t="s">
        <v>20</v>
      </c>
      <c r="B172">
        <v>91</v>
      </c>
      <c r="D172" s="13" t="s">
        <v>14</v>
      </c>
      <c r="E172">
        <v>535</v>
      </c>
    </row>
    <row r="173" spans="1:5" x14ac:dyDescent="0.35">
      <c r="A173" s="12" t="s">
        <v>20</v>
      </c>
      <c r="B173">
        <v>546</v>
      </c>
      <c r="D173" s="13" t="s">
        <v>14</v>
      </c>
      <c r="E173">
        <v>16</v>
      </c>
    </row>
    <row r="174" spans="1:5" x14ac:dyDescent="0.35">
      <c r="A174" s="12" t="s">
        <v>20</v>
      </c>
      <c r="B174">
        <v>393</v>
      </c>
      <c r="D174" s="13" t="s">
        <v>14</v>
      </c>
      <c r="E174">
        <v>575</v>
      </c>
    </row>
    <row r="175" spans="1:5" x14ac:dyDescent="0.35">
      <c r="A175" s="12" t="s">
        <v>20</v>
      </c>
      <c r="B175">
        <v>133</v>
      </c>
      <c r="D175" s="13" t="s">
        <v>14</v>
      </c>
      <c r="E175">
        <v>1120</v>
      </c>
    </row>
    <row r="176" spans="1:5" x14ac:dyDescent="0.35">
      <c r="A176" s="12" t="s">
        <v>20</v>
      </c>
      <c r="B176">
        <v>254</v>
      </c>
      <c r="D176" s="13" t="s">
        <v>14</v>
      </c>
      <c r="E176">
        <v>113</v>
      </c>
    </row>
    <row r="177" spans="1:5" x14ac:dyDescent="0.35">
      <c r="A177" s="12" t="s">
        <v>20</v>
      </c>
      <c r="B177">
        <v>176</v>
      </c>
      <c r="D177" s="13" t="s">
        <v>14</v>
      </c>
      <c r="E177">
        <v>1538</v>
      </c>
    </row>
    <row r="178" spans="1:5" x14ac:dyDescent="0.35">
      <c r="A178" s="12" t="s">
        <v>20</v>
      </c>
      <c r="B178">
        <v>337</v>
      </c>
      <c r="D178" s="13" t="s">
        <v>14</v>
      </c>
      <c r="E178">
        <v>9</v>
      </c>
    </row>
    <row r="179" spans="1:5" x14ac:dyDescent="0.35">
      <c r="A179" s="12" t="s">
        <v>20</v>
      </c>
      <c r="B179">
        <v>107</v>
      </c>
      <c r="D179" s="13" t="s">
        <v>14</v>
      </c>
      <c r="E179">
        <v>554</v>
      </c>
    </row>
    <row r="180" spans="1:5" x14ac:dyDescent="0.35">
      <c r="A180" s="12" t="s">
        <v>20</v>
      </c>
      <c r="B180">
        <v>183</v>
      </c>
      <c r="D180" s="13" t="s">
        <v>14</v>
      </c>
      <c r="E180">
        <v>648</v>
      </c>
    </row>
    <row r="181" spans="1:5" x14ac:dyDescent="0.35">
      <c r="A181" s="12" t="s">
        <v>20</v>
      </c>
      <c r="B181">
        <v>72</v>
      </c>
      <c r="D181" s="13" t="s">
        <v>14</v>
      </c>
      <c r="E181">
        <v>21</v>
      </c>
    </row>
    <row r="182" spans="1:5" x14ac:dyDescent="0.35">
      <c r="A182" s="12" t="s">
        <v>20</v>
      </c>
      <c r="B182">
        <v>295</v>
      </c>
      <c r="D182" s="13" t="s">
        <v>14</v>
      </c>
      <c r="E182">
        <v>54</v>
      </c>
    </row>
    <row r="183" spans="1:5" x14ac:dyDescent="0.35">
      <c r="A183" s="12" t="s">
        <v>20</v>
      </c>
      <c r="B183">
        <v>142</v>
      </c>
      <c r="D183" s="13" t="s">
        <v>14</v>
      </c>
      <c r="E183">
        <v>120</v>
      </c>
    </row>
    <row r="184" spans="1:5" x14ac:dyDescent="0.35">
      <c r="A184" s="12" t="s">
        <v>20</v>
      </c>
      <c r="B184">
        <v>85</v>
      </c>
      <c r="D184" s="13" t="s">
        <v>14</v>
      </c>
      <c r="E184">
        <v>579</v>
      </c>
    </row>
    <row r="185" spans="1:5" x14ac:dyDescent="0.35">
      <c r="A185" s="12" t="s">
        <v>20</v>
      </c>
      <c r="B185">
        <v>659</v>
      </c>
      <c r="D185" s="13" t="s">
        <v>14</v>
      </c>
      <c r="E185">
        <v>2072</v>
      </c>
    </row>
    <row r="186" spans="1:5" x14ac:dyDescent="0.35">
      <c r="A186" s="12" t="s">
        <v>20</v>
      </c>
      <c r="B186">
        <v>121</v>
      </c>
      <c r="D186" s="13" t="s">
        <v>14</v>
      </c>
      <c r="E186">
        <v>0</v>
      </c>
    </row>
    <row r="187" spans="1:5" x14ac:dyDescent="0.35">
      <c r="A187" s="12" t="s">
        <v>20</v>
      </c>
      <c r="B187">
        <v>3742</v>
      </c>
      <c r="D187" s="13" t="s">
        <v>14</v>
      </c>
      <c r="E187">
        <v>1796</v>
      </c>
    </row>
    <row r="188" spans="1:5" x14ac:dyDescent="0.35">
      <c r="A188" s="12" t="s">
        <v>20</v>
      </c>
      <c r="B188">
        <v>223</v>
      </c>
      <c r="D188" s="13" t="s">
        <v>14</v>
      </c>
      <c r="E188">
        <v>62</v>
      </c>
    </row>
    <row r="189" spans="1:5" x14ac:dyDescent="0.35">
      <c r="A189" s="12" t="s">
        <v>20</v>
      </c>
      <c r="B189">
        <v>133</v>
      </c>
      <c r="D189" s="13" t="s">
        <v>14</v>
      </c>
      <c r="E189">
        <v>347</v>
      </c>
    </row>
    <row r="190" spans="1:5" x14ac:dyDescent="0.35">
      <c r="A190" s="12" t="s">
        <v>20</v>
      </c>
      <c r="B190">
        <v>5168</v>
      </c>
      <c r="D190" s="13" t="s">
        <v>14</v>
      </c>
      <c r="E190">
        <v>19</v>
      </c>
    </row>
    <row r="191" spans="1:5" x14ac:dyDescent="0.35">
      <c r="A191" s="12" t="s">
        <v>20</v>
      </c>
      <c r="B191">
        <v>307</v>
      </c>
      <c r="D191" s="13" t="s">
        <v>14</v>
      </c>
      <c r="E191">
        <v>1258</v>
      </c>
    </row>
    <row r="192" spans="1:5" x14ac:dyDescent="0.35">
      <c r="A192" s="12" t="s">
        <v>20</v>
      </c>
      <c r="B192">
        <v>2441</v>
      </c>
      <c r="D192" s="13" t="s">
        <v>14</v>
      </c>
      <c r="E192">
        <v>362</v>
      </c>
    </row>
    <row r="193" spans="1:5" x14ac:dyDescent="0.35">
      <c r="A193" s="12" t="s">
        <v>20</v>
      </c>
      <c r="B193">
        <v>1385</v>
      </c>
      <c r="D193" s="13" t="s">
        <v>14</v>
      </c>
      <c r="E193">
        <v>133</v>
      </c>
    </row>
    <row r="194" spans="1:5" x14ac:dyDescent="0.35">
      <c r="A194" s="12" t="s">
        <v>20</v>
      </c>
      <c r="B194">
        <v>190</v>
      </c>
      <c r="D194" s="13" t="s">
        <v>14</v>
      </c>
      <c r="E194">
        <v>846</v>
      </c>
    </row>
    <row r="195" spans="1:5" x14ac:dyDescent="0.35">
      <c r="A195" s="12" t="s">
        <v>20</v>
      </c>
      <c r="B195">
        <v>470</v>
      </c>
      <c r="D195" s="13" t="s">
        <v>14</v>
      </c>
      <c r="E195">
        <v>10</v>
      </c>
    </row>
    <row r="196" spans="1:5" x14ac:dyDescent="0.35">
      <c r="A196" s="12" t="s">
        <v>20</v>
      </c>
      <c r="B196">
        <v>253</v>
      </c>
      <c r="D196" s="13" t="s">
        <v>14</v>
      </c>
      <c r="E196">
        <v>191</v>
      </c>
    </row>
    <row r="197" spans="1:5" x14ac:dyDescent="0.35">
      <c r="A197" s="12" t="s">
        <v>20</v>
      </c>
      <c r="B197">
        <v>1113</v>
      </c>
      <c r="D197" s="13" t="s">
        <v>14</v>
      </c>
      <c r="E197">
        <v>1979</v>
      </c>
    </row>
    <row r="198" spans="1:5" x14ac:dyDescent="0.35">
      <c r="A198" s="12" t="s">
        <v>20</v>
      </c>
      <c r="B198">
        <v>2283</v>
      </c>
      <c r="D198" s="13" t="s">
        <v>14</v>
      </c>
      <c r="E198">
        <v>63</v>
      </c>
    </row>
    <row r="199" spans="1:5" x14ac:dyDescent="0.35">
      <c r="A199" s="12" t="s">
        <v>20</v>
      </c>
      <c r="B199">
        <v>1095</v>
      </c>
      <c r="D199" s="13" t="s">
        <v>14</v>
      </c>
      <c r="E199">
        <v>6080</v>
      </c>
    </row>
    <row r="200" spans="1:5" x14ac:dyDescent="0.35">
      <c r="A200" s="12" t="s">
        <v>20</v>
      </c>
      <c r="B200">
        <v>1690</v>
      </c>
      <c r="D200" s="13" t="s">
        <v>14</v>
      </c>
      <c r="E200">
        <v>80</v>
      </c>
    </row>
    <row r="201" spans="1:5" x14ac:dyDescent="0.35">
      <c r="A201" s="12" t="s">
        <v>20</v>
      </c>
      <c r="B201">
        <v>191</v>
      </c>
      <c r="D201" s="13" t="s">
        <v>14</v>
      </c>
      <c r="E201">
        <v>9</v>
      </c>
    </row>
    <row r="202" spans="1:5" x14ac:dyDescent="0.35">
      <c r="A202" s="12" t="s">
        <v>20</v>
      </c>
      <c r="B202">
        <v>2013</v>
      </c>
      <c r="D202" s="13" t="s">
        <v>14</v>
      </c>
      <c r="E202">
        <v>1784</v>
      </c>
    </row>
    <row r="203" spans="1:5" x14ac:dyDescent="0.35">
      <c r="A203" s="12" t="s">
        <v>20</v>
      </c>
      <c r="B203">
        <v>1703</v>
      </c>
      <c r="D203" s="13" t="s">
        <v>14</v>
      </c>
      <c r="E203">
        <v>243</v>
      </c>
    </row>
    <row r="204" spans="1:5" x14ac:dyDescent="0.35">
      <c r="A204" s="12" t="s">
        <v>20</v>
      </c>
      <c r="B204">
        <v>80</v>
      </c>
      <c r="D204" s="13" t="s">
        <v>14</v>
      </c>
      <c r="E204">
        <v>1296</v>
      </c>
    </row>
    <row r="205" spans="1:5" x14ac:dyDescent="0.35">
      <c r="A205" s="12" t="s">
        <v>20</v>
      </c>
      <c r="B205">
        <v>41</v>
      </c>
      <c r="D205" s="13" t="s">
        <v>14</v>
      </c>
      <c r="E205">
        <v>77</v>
      </c>
    </row>
    <row r="206" spans="1:5" x14ac:dyDescent="0.35">
      <c r="A206" s="12" t="s">
        <v>20</v>
      </c>
      <c r="B206">
        <v>187</v>
      </c>
      <c r="D206" s="13" t="s">
        <v>14</v>
      </c>
      <c r="E206">
        <v>395</v>
      </c>
    </row>
    <row r="207" spans="1:5" x14ac:dyDescent="0.35">
      <c r="A207" s="12" t="s">
        <v>20</v>
      </c>
      <c r="B207">
        <v>2875</v>
      </c>
      <c r="D207" s="13" t="s">
        <v>14</v>
      </c>
      <c r="E207">
        <v>49</v>
      </c>
    </row>
    <row r="208" spans="1:5" x14ac:dyDescent="0.35">
      <c r="A208" s="12" t="s">
        <v>20</v>
      </c>
      <c r="B208">
        <v>88</v>
      </c>
      <c r="D208" s="13" t="s">
        <v>14</v>
      </c>
      <c r="E208">
        <v>180</v>
      </c>
    </row>
    <row r="209" spans="1:5" x14ac:dyDescent="0.35">
      <c r="A209" s="12" t="s">
        <v>20</v>
      </c>
      <c r="B209">
        <v>191</v>
      </c>
      <c r="D209" s="13" t="s">
        <v>14</v>
      </c>
      <c r="E209">
        <v>2690</v>
      </c>
    </row>
    <row r="210" spans="1:5" x14ac:dyDescent="0.35">
      <c r="A210" s="12" t="s">
        <v>20</v>
      </c>
      <c r="B210">
        <v>139</v>
      </c>
      <c r="D210" s="13" t="s">
        <v>14</v>
      </c>
      <c r="E210">
        <v>2779</v>
      </c>
    </row>
    <row r="211" spans="1:5" x14ac:dyDescent="0.35">
      <c r="A211" s="12" t="s">
        <v>20</v>
      </c>
      <c r="B211">
        <v>186</v>
      </c>
      <c r="D211" s="13" t="s">
        <v>14</v>
      </c>
      <c r="E211">
        <v>92</v>
      </c>
    </row>
    <row r="212" spans="1:5" x14ac:dyDescent="0.35">
      <c r="A212" s="12" t="s">
        <v>20</v>
      </c>
      <c r="B212">
        <v>112</v>
      </c>
      <c r="D212" s="13" t="s">
        <v>14</v>
      </c>
      <c r="E212">
        <v>1028</v>
      </c>
    </row>
    <row r="213" spans="1:5" x14ac:dyDescent="0.35">
      <c r="A213" s="12" t="s">
        <v>20</v>
      </c>
      <c r="B213">
        <v>101</v>
      </c>
      <c r="D213" s="13" t="s">
        <v>14</v>
      </c>
      <c r="E213">
        <v>26</v>
      </c>
    </row>
    <row r="214" spans="1:5" x14ac:dyDescent="0.35">
      <c r="A214" s="12" t="s">
        <v>20</v>
      </c>
      <c r="B214">
        <v>206</v>
      </c>
      <c r="D214" s="13" t="s">
        <v>14</v>
      </c>
      <c r="E214">
        <v>1790</v>
      </c>
    </row>
    <row r="215" spans="1:5" x14ac:dyDescent="0.35">
      <c r="A215" s="12" t="s">
        <v>20</v>
      </c>
      <c r="B215">
        <v>154</v>
      </c>
      <c r="D215" s="13" t="s">
        <v>14</v>
      </c>
      <c r="E215">
        <v>37</v>
      </c>
    </row>
    <row r="216" spans="1:5" x14ac:dyDescent="0.35">
      <c r="A216" s="12" t="s">
        <v>20</v>
      </c>
      <c r="B216">
        <v>5966</v>
      </c>
      <c r="D216" s="13" t="s">
        <v>14</v>
      </c>
      <c r="E216">
        <v>35</v>
      </c>
    </row>
    <row r="217" spans="1:5" x14ac:dyDescent="0.35">
      <c r="A217" s="12" t="s">
        <v>20</v>
      </c>
      <c r="B217">
        <v>169</v>
      </c>
      <c r="D217" s="13" t="s">
        <v>14</v>
      </c>
      <c r="E217">
        <v>558</v>
      </c>
    </row>
    <row r="218" spans="1:5" x14ac:dyDescent="0.35">
      <c r="A218" s="12" t="s">
        <v>20</v>
      </c>
      <c r="B218">
        <v>2106</v>
      </c>
      <c r="D218" s="13" t="s">
        <v>14</v>
      </c>
      <c r="E218">
        <v>64</v>
      </c>
    </row>
    <row r="219" spans="1:5" x14ac:dyDescent="0.35">
      <c r="A219" s="12" t="s">
        <v>20</v>
      </c>
      <c r="B219">
        <v>131</v>
      </c>
      <c r="D219" s="13" t="s">
        <v>14</v>
      </c>
      <c r="E219">
        <v>245</v>
      </c>
    </row>
    <row r="220" spans="1:5" x14ac:dyDescent="0.35">
      <c r="A220" s="12" t="s">
        <v>20</v>
      </c>
      <c r="B220">
        <v>84</v>
      </c>
      <c r="D220" s="13" t="s">
        <v>14</v>
      </c>
      <c r="E220">
        <v>71</v>
      </c>
    </row>
    <row r="221" spans="1:5" x14ac:dyDescent="0.35">
      <c r="A221" s="12" t="s">
        <v>20</v>
      </c>
      <c r="B221">
        <v>155</v>
      </c>
      <c r="D221" s="13" t="s">
        <v>14</v>
      </c>
      <c r="E221">
        <v>42</v>
      </c>
    </row>
    <row r="222" spans="1:5" x14ac:dyDescent="0.35">
      <c r="A222" s="12" t="s">
        <v>20</v>
      </c>
      <c r="B222">
        <v>189</v>
      </c>
      <c r="D222" s="13" t="s">
        <v>14</v>
      </c>
      <c r="E222">
        <v>156</v>
      </c>
    </row>
    <row r="223" spans="1:5" x14ac:dyDescent="0.35">
      <c r="A223" s="12" t="s">
        <v>20</v>
      </c>
      <c r="B223">
        <v>4799</v>
      </c>
      <c r="D223" s="13" t="s">
        <v>14</v>
      </c>
      <c r="E223">
        <v>1368</v>
      </c>
    </row>
    <row r="224" spans="1:5" x14ac:dyDescent="0.35">
      <c r="A224" s="12" t="s">
        <v>20</v>
      </c>
      <c r="B224">
        <v>1137</v>
      </c>
      <c r="D224" s="13" t="s">
        <v>14</v>
      </c>
      <c r="E224">
        <v>102</v>
      </c>
    </row>
    <row r="225" spans="1:5" x14ac:dyDescent="0.35">
      <c r="A225" s="12" t="s">
        <v>20</v>
      </c>
      <c r="B225">
        <v>1152</v>
      </c>
      <c r="D225" s="13" t="s">
        <v>14</v>
      </c>
      <c r="E225">
        <v>86</v>
      </c>
    </row>
    <row r="226" spans="1:5" x14ac:dyDescent="0.35">
      <c r="A226" s="12" t="s">
        <v>20</v>
      </c>
      <c r="B226">
        <v>50</v>
      </c>
      <c r="D226" s="13" t="s">
        <v>14</v>
      </c>
      <c r="E226">
        <v>253</v>
      </c>
    </row>
    <row r="227" spans="1:5" x14ac:dyDescent="0.35">
      <c r="A227" s="12" t="s">
        <v>20</v>
      </c>
      <c r="B227">
        <v>3059</v>
      </c>
      <c r="D227" s="13" t="s">
        <v>14</v>
      </c>
      <c r="E227">
        <v>157</v>
      </c>
    </row>
    <row r="228" spans="1:5" x14ac:dyDescent="0.35">
      <c r="A228" s="12" t="s">
        <v>20</v>
      </c>
      <c r="B228">
        <v>34</v>
      </c>
      <c r="D228" s="13" t="s">
        <v>14</v>
      </c>
      <c r="E228">
        <v>183</v>
      </c>
    </row>
    <row r="229" spans="1:5" x14ac:dyDescent="0.35">
      <c r="A229" s="12" t="s">
        <v>20</v>
      </c>
      <c r="B229">
        <v>220</v>
      </c>
      <c r="D229" s="13" t="s">
        <v>14</v>
      </c>
      <c r="E229">
        <v>82</v>
      </c>
    </row>
    <row r="230" spans="1:5" x14ac:dyDescent="0.35">
      <c r="A230" s="12" t="s">
        <v>20</v>
      </c>
      <c r="B230">
        <v>1604</v>
      </c>
      <c r="D230" s="13" t="s">
        <v>14</v>
      </c>
      <c r="E230">
        <v>1</v>
      </c>
    </row>
    <row r="231" spans="1:5" x14ac:dyDescent="0.35">
      <c r="A231" s="12" t="s">
        <v>20</v>
      </c>
      <c r="B231">
        <v>454</v>
      </c>
      <c r="D231" s="13" t="s">
        <v>14</v>
      </c>
      <c r="E231">
        <v>1198</v>
      </c>
    </row>
    <row r="232" spans="1:5" x14ac:dyDescent="0.35">
      <c r="A232" s="12" t="s">
        <v>20</v>
      </c>
      <c r="B232">
        <v>123</v>
      </c>
      <c r="D232" s="13" t="s">
        <v>14</v>
      </c>
      <c r="E232">
        <v>648</v>
      </c>
    </row>
    <row r="233" spans="1:5" x14ac:dyDescent="0.35">
      <c r="A233" s="12" t="s">
        <v>20</v>
      </c>
      <c r="B233">
        <v>299</v>
      </c>
      <c r="D233" s="13" t="s">
        <v>14</v>
      </c>
      <c r="E233">
        <v>64</v>
      </c>
    </row>
    <row r="234" spans="1:5" x14ac:dyDescent="0.35">
      <c r="A234" s="12" t="s">
        <v>20</v>
      </c>
      <c r="B234">
        <v>2237</v>
      </c>
      <c r="D234" s="13" t="s">
        <v>14</v>
      </c>
      <c r="E234">
        <v>62</v>
      </c>
    </row>
    <row r="235" spans="1:5" x14ac:dyDescent="0.35">
      <c r="A235" s="12" t="s">
        <v>20</v>
      </c>
      <c r="B235">
        <v>645</v>
      </c>
      <c r="D235" s="13" t="s">
        <v>14</v>
      </c>
      <c r="E235">
        <v>750</v>
      </c>
    </row>
    <row r="236" spans="1:5" x14ac:dyDescent="0.35">
      <c r="A236" s="12" t="s">
        <v>20</v>
      </c>
      <c r="B236">
        <v>484</v>
      </c>
      <c r="D236" s="13" t="s">
        <v>14</v>
      </c>
      <c r="E236">
        <v>105</v>
      </c>
    </row>
    <row r="237" spans="1:5" x14ac:dyDescent="0.35">
      <c r="A237" s="12" t="s">
        <v>20</v>
      </c>
      <c r="B237">
        <v>154</v>
      </c>
      <c r="D237" s="13" t="s">
        <v>14</v>
      </c>
      <c r="E237">
        <v>2604</v>
      </c>
    </row>
    <row r="238" spans="1:5" x14ac:dyDescent="0.35">
      <c r="A238" s="12" t="s">
        <v>20</v>
      </c>
      <c r="B238">
        <v>82</v>
      </c>
      <c r="D238" s="13" t="s">
        <v>14</v>
      </c>
      <c r="E238">
        <v>65</v>
      </c>
    </row>
    <row r="239" spans="1:5" x14ac:dyDescent="0.35">
      <c r="A239" s="12" t="s">
        <v>20</v>
      </c>
      <c r="B239">
        <v>134</v>
      </c>
      <c r="D239" s="13" t="s">
        <v>14</v>
      </c>
      <c r="E239">
        <v>94</v>
      </c>
    </row>
    <row r="240" spans="1:5" x14ac:dyDescent="0.35">
      <c r="A240" s="12" t="s">
        <v>20</v>
      </c>
      <c r="B240">
        <v>5203</v>
      </c>
      <c r="D240" s="13" t="s">
        <v>14</v>
      </c>
      <c r="E240">
        <v>257</v>
      </c>
    </row>
    <row r="241" spans="1:5" x14ac:dyDescent="0.35">
      <c r="A241" s="12" t="s">
        <v>20</v>
      </c>
      <c r="B241">
        <v>94</v>
      </c>
      <c r="D241" s="13" t="s">
        <v>14</v>
      </c>
      <c r="E241">
        <v>2928</v>
      </c>
    </row>
    <row r="242" spans="1:5" x14ac:dyDescent="0.35">
      <c r="A242" s="12" t="s">
        <v>20</v>
      </c>
      <c r="B242">
        <v>205</v>
      </c>
      <c r="D242" s="13" t="s">
        <v>14</v>
      </c>
      <c r="E242">
        <v>4697</v>
      </c>
    </row>
    <row r="243" spans="1:5" x14ac:dyDescent="0.35">
      <c r="A243" s="12" t="s">
        <v>20</v>
      </c>
      <c r="B243">
        <v>92</v>
      </c>
      <c r="D243" s="13" t="s">
        <v>14</v>
      </c>
      <c r="E243">
        <v>2915</v>
      </c>
    </row>
    <row r="244" spans="1:5" x14ac:dyDescent="0.35">
      <c r="A244" s="12" t="s">
        <v>20</v>
      </c>
      <c r="B244">
        <v>219</v>
      </c>
      <c r="D244" s="13" t="s">
        <v>14</v>
      </c>
      <c r="E244">
        <v>18</v>
      </c>
    </row>
    <row r="245" spans="1:5" x14ac:dyDescent="0.35">
      <c r="A245" s="12" t="s">
        <v>20</v>
      </c>
      <c r="B245">
        <v>2526</v>
      </c>
      <c r="D245" s="13" t="s">
        <v>14</v>
      </c>
      <c r="E245">
        <v>602</v>
      </c>
    </row>
    <row r="246" spans="1:5" x14ac:dyDescent="0.35">
      <c r="A246" s="12" t="s">
        <v>20</v>
      </c>
      <c r="B246">
        <v>94</v>
      </c>
      <c r="D246" s="13" t="s">
        <v>14</v>
      </c>
      <c r="E246">
        <v>1</v>
      </c>
    </row>
    <row r="247" spans="1:5" x14ac:dyDescent="0.35">
      <c r="A247" s="12" t="s">
        <v>20</v>
      </c>
      <c r="B247">
        <v>1713</v>
      </c>
      <c r="D247" s="13" t="s">
        <v>14</v>
      </c>
      <c r="E247">
        <v>3868</v>
      </c>
    </row>
    <row r="248" spans="1:5" x14ac:dyDescent="0.35">
      <c r="A248" s="12" t="s">
        <v>20</v>
      </c>
      <c r="B248">
        <v>249</v>
      </c>
      <c r="D248" s="13" t="s">
        <v>14</v>
      </c>
      <c r="E248">
        <v>504</v>
      </c>
    </row>
    <row r="249" spans="1:5" x14ac:dyDescent="0.35">
      <c r="A249" s="12" t="s">
        <v>20</v>
      </c>
      <c r="B249">
        <v>192</v>
      </c>
      <c r="D249" s="13" t="s">
        <v>14</v>
      </c>
      <c r="E249">
        <v>14</v>
      </c>
    </row>
    <row r="250" spans="1:5" x14ac:dyDescent="0.35">
      <c r="A250" s="12" t="s">
        <v>20</v>
      </c>
      <c r="B250">
        <v>247</v>
      </c>
      <c r="D250" s="13" t="s">
        <v>14</v>
      </c>
      <c r="E250">
        <v>750</v>
      </c>
    </row>
    <row r="251" spans="1:5" x14ac:dyDescent="0.35">
      <c r="A251" s="12" t="s">
        <v>20</v>
      </c>
      <c r="B251">
        <v>2293</v>
      </c>
      <c r="D251" s="13" t="s">
        <v>14</v>
      </c>
      <c r="E251">
        <v>77</v>
      </c>
    </row>
    <row r="252" spans="1:5" x14ac:dyDescent="0.35">
      <c r="A252" s="12" t="s">
        <v>20</v>
      </c>
      <c r="B252">
        <v>3131</v>
      </c>
      <c r="D252" s="13" t="s">
        <v>14</v>
      </c>
      <c r="E252">
        <v>752</v>
      </c>
    </row>
    <row r="253" spans="1:5" x14ac:dyDescent="0.35">
      <c r="A253" s="12" t="s">
        <v>20</v>
      </c>
      <c r="B253">
        <v>143</v>
      </c>
      <c r="D253" s="13" t="s">
        <v>14</v>
      </c>
      <c r="E253">
        <v>131</v>
      </c>
    </row>
    <row r="254" spans="1:5" x14ac:dyDescent="0.35">
      <c r="A254" s="12" t="s">
        <v>20</v>
      </c>
      <c r="B254">
        <v>296</v>
      </c>
      <c r="D254" s="13" t="s">
        <v>14</v>
      </c>
      <c r="E254">
        <v>87</v>
      </c>
    </row>
    <row r="255" spans="1:5" x14ac:dyDescent="0.35">
      <c r="A255" s="12" t="s">
        <v>20</v>
      </c>
      <c r="B255">
        <v>170</v>
      </c>
      <c r="D255" s="13" t="s">
        <v>14</v>
      </c>
      <c r="E255">
        <v>1063</v>
      </c>
    </row>
    <row r="256" spans="1:5" x14ac:dyDescent="0.35">
      <c r="A256" s="12" t="s">
        <v>20</v>
      </c>
      <c r="B256">
        <v>86</v>
      </c>
      <c r="D256" s="13" t="s">
        <v>14</v>
      </c>
      <c r="E256">
        <v>76</v>
      </c>
    </row>
    <row r="257" spans="1:5" x14ac:dyDescent="0.35">
      <c r="A257" s="12" t="s">
        <v>20</v>
      </c>
      <c r="B257">
        <v>6286</v>
      </c>
      <c r="D257" s="13" t="s">
        <v>14</v>
      </c>
      <c r="E257">
        <v>4428</v>
      </c>
    </row>
    <row r="258" spans="1:5" x14ac:dyDescent="0.35">
      <c r="A258" s="12" t="s">
        <v>20</v>
      </c>
      <c r="B258">
        <v>3727</v>
      </c>
      <c r="D258" s="13" t="s">
        <v>14</v>
      </c>
      <c r="E258">
        <v>58</v>
      </c>
    </row>
    <row r="259" spans="1:5" x14ac:dyDescent="0.35">
      <c r="A259" s="12" t="s">
        <v>20</v>
      </c>
      <c r="B259">
        <v>1605</v>
      </c>
      <c r="D259" s="13" t="s">
        <v>14</v>
      </c>
      <c r="E259">
        <v>111</v>
      </c>
    </row>
    <row r="260" spans="1:5" x14ac:dyDescent="0.35">
      <c r="A260" s="12" t="s">
        <v>20</v>
      </c>
      <c r="B260">
        <v>2120</v>
      </c>
      <c r="D260" s="13" t="s">
        <v>14</v>
      </c>
      <c r="E260">
        <v>2955</v>
      </c>
    </row>
    <row r="261" spans="1:5" x14ac:dyDescent="0.35">
      <c r="A261" s="12" t="s">
        <v>20</v>
      </c>
      <c r="B261">
        <v>50</v>
      </c>
      <c r="D261" s="13" t="s">
        <v>14</v>
      </c>
      <c r="E261">
        <v>1657</v>
      </c>
    </row>
    <row r="262" spans="1:5" x14ac:dyDescent="0.35">
      <c r="A262" s="12" t="s">
        <v>20</v>
      </c>
      <c r="B262">
        <v>2080</v>
      </c>
      <c r="D262" s="13" t="s">
        <v>14</v>
      </c>
      <c r="E262">
        <v>926</v>
      </c>
    </row>
    <row r="263" spans="1:5" x14ac:dyDescent="0.35">
      <c r="A263" s="12" t="s">
        <v>20</v>
      </c>
      <c r="B263">
        <v>2105</v>
      </c>
      <c r="D263" s="13" t="s">
        <v>14</v>
      </c>
      <c r="E263">
        <v>77</v>
      </c>
    </row>
    <row r="264" spans="1:5" x14ac:dyDescent="0.35">
      <c r="A264" s="12" t="s">
        <v>20</v>
      </c>
      <c r="B264">
        <v>2436</v>
      </c>
      <c r="D264" s="13" t="s">
        <v>14</v>
      </c>
      <c r="E264">
        <v>1748</v>
      </c>
    </row>
    <row r="265" spans="1:5" x14ac:dyDescent="0.35">
      <c r="A265" s="12" t="s">
        <v>20</v>
      </c>
      <c r="B265">
        <v>80</v>
      </c>
      <c r="D265" s="13" t="s">
        <v>14</v>
      </c>
      <c r="E265">
        <v>79</v>
      </c>
    </row>
    <row r="266" spans="1:5" x14ac:dyDescent="0.35">
      <c r="A266" s="12" t="s">
        <v>20</v>
      </c>
      <c r="B266">
        <v>42</v>
      </c>
      <c r="D266" s="13" t="s">
        <v>14</v>
      </c>
      <c r="E266">
        <v>889</v>
      </c>
    </row>
    <row r="267" spans="1:5" x14ac:dyDescent="0.35">
      <c r="A267" s="12" t="s">
        <v>20</v>
      </c>
      <c r="B267">
        <v>139</v>
      </c>
      <c r="D267" s="13" t="s">
        <v>14</v>
      </c>
      <c r="E267">
        <v>56</v>
      </c>
    </row>
    <row r="268" spans="1:5" x14ac:dyDescent="0.35">
      <c r="A268" s="12" t="s">
        <v>20</v>
      </c>
      <c r="B268">
        <v>159</v>
      </c>
      <c r="D268" s="13" t="s">
        <v>14</v>
      </c>
      <c r="E268">
        <v>1</v>
      </c>
    </row>
    <row r="269" spans="1:5" x14ac:dyDescent="0.35">
      <c r="A269" s="12" t="s">
        <v>20</v>
      </c>
      <c r="B269">
        <v>381</v>
      </c>
      <c r="D269" s="13" t="s">
        <v>14</v>
      </c>
      <c r="E269">
        <v>83</v>
      </c>
    </row>
    <row r="270" spans="1:5" x14ac:dyDescent="0.35">
      <c r="A270" s="12" t="s">
        <v>20</v>
      </c>
      <c r="B270">
        <v>194</v>
      </c>
      <c r="D270" s="13" t="s">
        <v>14</v>
      </c>
      <c r="E270">
        <v>2025</v>
      </c>
    </row>
    <row r="271" spans="1:5" x14ac:dyDescent="0.35">
      <c r="A271" s="12" t="s">
        <v>20</v>
      </c>
      <c r="B271">
        <v>106</v>
      </c>
      <c r="D271" s="13" t="s">
        <v>14</v>
      </c>
      <c r="E271">
        <v>14</v>
      </c>
    </row>
    <row r="272" spans="1:5" x14ac:dyDescent="0.35">
      <c r="A272" s="12" t="s">
        <v>20</v>
      </c>
      <c r="B272">
        <v>142</v>
      </c>
      <c r="D272" s="13" t="s">
        <v>14</v>
      </c>
      <c r="E272">
        <v>656</v>
      </c>
    </row>
    <row r="273" spans="1:5" x14ac:dyDescent="0.35">
      <c r="A273" s="12" t="s">
        <v>20</v>
      </c>
      <c r="B273">
        <v>211</v>
      </c>
      <c r="D273" s="13" t="s">
        <v>14</v>
      </c>
      <c r="E273">
        <v>1596</v>
      </c>
    </row>
    <row r="274" spans="1:5" x14ac:dyDescent="0.35">
      <c r="A274" s="12" t="s">
        <v>20</v>
      </c>
      <c r="B274">
        <v>2756</v>
      </c>
      <c r="D274" s="13" t="s">
        <v>14</v>
      </c>
      <c r="E274">
        <v>10</v>
      </c>
    </row>
    <row r="275" spans="1:5" x14ac:dyDescent="0.35">
      <c r="A275" s="12" t="s">
        <v>20</v>
      </c>
      <c r="B275">
        <v>173</v>
      </c>
      <c r="D275" s="13" t="s">
        <v>14</v>
      </c>
      <c r="E275">
        <v>1121</v>
      </c>
    </row>
    <row r="276" spans="1:5" x14ac:dyDescent="0.35">
      <c r="A276" s="12" t="s">
        <v>20</v>
      </c>
      <c r="B276">
        <v>87</v>
      </c>
      <c r="D276" s="13" t="s">
        <v>14</v>
      </c>
      <c r="E276">
        <v>15</v>
      </c>
    </row>
    <row r="277" spans="1:5" x14ac:dyDescent="0.35">
      <c r="A277" s="12" t="s">
        <v>20</v>
      </c>
      <c r="B277">
        <v>1572</v>
      </c>
      <c r="D277" s="13" t="s">
        <v>14</v>
      </c>
      <c r="E277">
        <v>191</v>
      </c>
    </row>
    <row r="278" spans="1:5" x14ac:dyDescent="0.35">
      <c r="A278" s="12" t="s">
        <v>20</v>
      </c>
      <c r="B278">
        <v>2346</v>
      </c>
      <c r="D278" s="13" t="s">
        <v>14</v>
      </c>
      <c r="E278">
        <v>16</v>
      </c>
    </row>
    <row r="279" spans="1:5" x14ac:dyDescent="0.35">
      <c r="A279" s="12" t="s">
        <v>20</v>
      </c>
      <c r="B279">
        <v>115</v>
      </c>
      <c r="D279" s="13" t="s">
        <v>14</v>
      </c>
      <c r="E279">
        <v>17</v>
      </c>
    </row>
    <row r="280" spans="1:5" x14ac:dyDescent="0.35">
      <c r="A280" s="12" t="s">
        <v>20</v>
      </c>
      <c r="B280">
        <v>85</v>
      </c>
      <c r="D280" s="13" t="s">
        <v>14</v>
      </c>
      <c r="E280">
        <v>34</v>
      </c>
    </row>
    <row r="281" spans="1:5" x14ac:dyDescent="0.35">
      <c r="A281" s="12" t="s">
        <v>20</v>
      </c>
      <c r="B281">
        <v>144</v>
      </c>
      <c r="D281" s="13" t="s">
        <v>14</v>
      </c>
      <c r="E281">
        <v>1</v>
      </c>
    </row>
    <row r="282" spans="1:5" x14ac:dyDescent="0.35">
      <c r="A282" s="12" t="s">
        <v>20</v>
      </c>
      <c r="B282">
        <v>2443</v>
      </c>
      <c r="D282" s="13" t="s">
        <v>14</v>
      </c>
      <c r="E282">
        <v>1274</v>
      </c>
    </row>
    <row r="283" spans="1:5" x14ac:dyDescent="0.35">
      <c r="A283" s="12" t="s">
        <v>20</v>
      </c>
      <c r="B283">
        <v>64</v>
      </c>
      <c r="D283" s="13" t="s">
        <v>14</v>
      </c>
      <c r="E283">
        <v>210</v>
      </c>
    </row>
    <row r="284" spans="1:5" x14ac:dyDescent="0.35">
      <c r="A284" s="12" t="s">
        <v>20</v>
      </c>
      <c r="B284">
        <v>268</v>
      </c>
      <c r="D284" s="13" t="s">
        <v>14</v>
      </c>
      <c r="E284">
        <v>248</v>
      </c>
    </row>
    <row r="285" spans="1:5" x14ac:dyDescent="0.35">
      <c r="A285" s="12" t="s">
        <v>20</v>
      </c>
      <c r="B285">
        <v>195</v>
      </c>
      <c r="D285" s="13" t="s">
        <v>14</v>
      </c>
      <c r="E285">
        <v>513</v>
      </c>
    </row>
    <row r="286" spans="1:5" x14ac:dyDescent="0.35">
      <c r="A286" s="12" t="s">
        <v>20</v>
      </c>
      <c r="B286">
        <v>186</v>
      </c>
      <c r="D286" s="13" t="s">
        <v>14</v>
      </c>
      <c r="E286">
        <v>3410</v>
      </c>
    </row>
    <row r="287" spans="1:5" x14ac:dyDescent="0.35">
      <c r="A287" s="12" t="s">
        <v>20</v>
      </c>
      <c r="B287">
        <v>460</v>
      </c>
      <c r="D287" s="13" t="s">
        <v>14</v>
      </c>
      <c r="E287">
        <v>10</v>
      </c>
    </row>
    <row r="288" spans="1:5" x14ac:dyDescent="0.35">
      <c r="A288" s="12" t="s">
        <v>20</v>
      </c>
      <c r="B288">
        <v>2528</v>
      </c>
      <c r="D288" s="13" t="s">
        <v>14</v>
      </c>
      <c r="E288">
        <v>2201</v>
      </c>
    </row>
    <row r="289" spans="1:5" x14ac:dyDescent="0.35">
      <c r="A289" s="12" t="s">
        <v>20</v>
      </c>
      <c r="B289">
        <v>3657</v>
      </c>
      <c r="D289" s="13" t="s">
        <v>14</v>
      </c>
      <c r="E289">
        <v>676</v>
      </c>
    </row>
    <row r="290" spans="1:5" x14ac:dyDescent="0.35">
      <c r="A290" s="12" t="s">
        <v>20</v>
      </c>
      <c r="B290">
        <v>131</v>
      </c>
      <c r="D290" s="13" t="s">
        <v>14</v>
      </c>
      <c r="E290">
        <v>831</v>
      </c>
    </row>
    <row r="291" spans="1:5" x14ac:dyDescent="0.35">
      <c r="A291" s="12" t="s">
        <v>20</v>
      </c>
      <c r="B291">
        <v>239</v>
      </c>
      <c r="D291" s="13" t="s">
        <v>14</v>
      </c>
      <c r="E291">
        <v>859</v>
      </c>
    </row>
    <row r="292" spans="1:5" x14ac:dyDescent="0.35">
      <c r="A292" s="12" t="s">
        <v>20</v>
      </c>
      <c r="B292">
        <v>78</v>
      </c>
      <c r="D292" s="13" t="s">
        <v>14</v>
      </c>
      <c r="E292">
        <v>45</v>
      </c>
    </row>
    <row r="293" spans="1:5" x14ac:dyDescent="0.35">
      <c r="A293" s="12" t="s">
        <v>20</v>
      </c>
      <c r="B293">
        <v>1773</v>
      </c>
      <c r="D293" s="13" t="s">
        <v>14</v>
      </c>
      <c r="E293">
        <v>6</v>
      </c>
    </row>
    <row r="294" spans="1:5" x14ac:dyDescent="0.35">
      <c r="A294" s="12" t="s">
        <v>20</v>
      </c>
      <c r="B294">
        <v>32</v>
      </c>
      <c r="D294" s="13" t="s">
        <v>14</v>
      </c>
      <c r="E294">
        <v>7</v>
      </c>
    </row>
    <row r="295" spans="1:5" x14ac:dyDescent="0.35">
      <c r="A295" s="12" t="s">
        <v>20</v>
      </c>
      <c r="B295">
        <v>369</v>
      </c>
      <c r="D295" s="13" t="s">
        <v>14</v>
      </c>
      <c r="E295">
        <v>31</v>
      </c>
    </row>
    <row r="296" spans="1:5" x14ac:dyDescent="0.35">
      <c r="A296" s="12" t="s">
        <v>20</v>
      </c>
      <c r="B296">
        <v>89</v>
      </c>
      <c r="D296" s="13" t="s">
        <v>14</v>
      </c>
      <c r="E296">
        <v>78</v>
      </c>
    </row>
    <row r="297" spans="1:5" x14ac:dyDescent="0.35">
      <c r="A297" s="12" t="s">
        <v>20</v>
      </c>
      <c r="B297">
        <v>147</v>
      </c>
      <c r="D297" s="13" t="s">
        <v>14</v>
      </c>
      <c r="E297">
        <v>1225</v>
      </c>
    </row>
    <row r="298" spans="1:5" x14ac:dyDescent="0.35">
      <c r="A298" s="12" t="s">
        <v>20</v>
      </c>
      <c r="B298">
        <v>126</v>
      </c>
      <c r="D298" s="13" t="s">
        <v>14</v>
      </c>
      <c r="E298">
        <v>1</v>
      </c>
    </row>
    <row r="299" spans="1:5" x14ac:dyDescent="0.35">
      <c r="A299" s="12" t="s">
        <v>20</v>
      </c>
      <c r="B299">
        <v>2218</v>
      </c>
      <c r="D299" s="13" t="s">
        <v>14</v>
      </c>
      <c r="E299">
        <v>67</v>
      </c>
    </row>
    <row r="300" spans="1:5" x14ac:dyDescent="0.35">
      <c r="A300" s="12" t="s">
        <v>20</v>
      </c>
      <c r="B300">
        <v>202</v>
      </c>
      <c r="D300" s="13" t="s">
        <v>14</v>
      </c>
      <c r="E300">
        <v>19</v>
      </c>
    </row>
    <row r="301" spans="1:5" x14ac:dyDescent="0.35">
      <c r="A301" s="12" t="s">
        <v>20</v>
      </c>
      <c r="B301">
        <v>140</v>
      </c>
      <c r="D301" s="13" t="s">
        <v>14</v>
      </c>
      <c r="E301">
        <v>2108</v>
      </c>
    </row>
    <row r="302" spans="1:5" x14ac:dyDescent="0.35">
      <c r="A302" s="12" t="s">
        <v>20</v>
      </c>
      <c r="B302">
        <v>1052</v>
      </c>
      <c r="D302" s="13" t="s">
        <v>14</v>
      </c>
      <c r="E302">
        <v>679</v>
      </c>
    </row>
    <row r="303" spans="1:5" x14ac:dyDescent="0.35">
      <c r="A303" s="12" t="s">
        <v>20</v>
      </c>
      <c r="B303">
        <v>247</v>
      </c>
      <c r="D303" s="13" t="s">
        <v>14</v>
      </c>
      <c r="E303">
        <v>36</v>
      </c>
    </row>
    <row r="304" spans="1:5" x14ac:dyDescent="0.35">
      <c r="A304" s="12" t="s">
        <v>20</v>
      </c>
      <c r="B304">
        <v>84</v>
      </c>
      <c r="D304" s="13" t="s">
        <v>14</v>
      </c>
      <c r="E304">
        <v>47</v>
      </c>
    </row>
    <row r="305" spans="1:5" x14ac:dyDescent="0.35">
      <c r="A305" s="12" t="s">
        <v>20</v>
      </c>
      <c r="B305">
        <v>88</v>
      </c>
      <c r="D305" s="13" t="s">
        <v>14</v>
      </c>
      <c r="E305">
        <v>70</v>
      </c>
    </row>
    <row r="306" spans="1:5" x14ac:dyDescent="0.35">
      <c r="A306" s="12" t="s">
        <v>20</v>
      </c>
      <c r="B306">
        <v>156</v>
      </c>
      <c r="D306" s="13" t="s">
        <v>14</v>
      </c>
      <c r="E306">
        <v>154</v>
      </c>
    </row>
    <row r="307" spans="1:5" x14ac:dyDescent="0.35">
      <c r="A307" s="12" t="s">
        <v>20</v>
      </c>
      <c r="B307">
        <v>2985</v>
      </c>
      <c r="D307" s="13" t="s">
        <v>14</v>
      </c>
      <c r="E307">
        <v>22</v>
      </c>
    </row>
    <row r="308" spans="1:5" x14ac:dyDescent="0.35">
      <c r="A308" s="12" t="s">
        <v>20</v>
      </c>
      <c r="B308">
        <v>762</v>
      </c>
      <c r="D308" s="13" t="s">
        <v>14</v>
      </c>
      <c r="E308">
        <v>1758</v>
      </c>
    </row>
    <row r="309" spans="1:5" x14ac:dyDescent="0.35">
      <c r="A309" s="12" t="s">
        <v>20</v>
      </c>
      <c r="B309">
        <v>554</v>
      </c>
      <c r="D309" s="13" t="s">
        <v>14</v>
      </c>
      <c r="E309">
        <v>94</v>
      </c>
    </row>
    <row r="310" spans="1:5" x14ac:dyDescent="0.35">
      <c r="A310" s="12" t="s">
        <v>20</v>
      </c>
      <c r="B310">
        <v>135</v>
      </c>
      <c r="D310" s="13" t="s">
        <v>14</v>
      </c>
      <c r="E310">
        <v>33</v>
      </c>
    </row>
    <row r="311" spans="1:5" x14ac:dyDescent="0.35">
      <c r="A311" s="12" t="s">
        <v>20</v>
      </c>
      <c r="B311">
        <v>122</v>
      </c>
      <c r="D311" s="13" t="s">
        <v>14</v>
      </c>
      <c r="E311">
        <v>1</v>
      </c>
    </row>
    <row r="312" spans="1:5" x14ac:dyDescent="0.35">
      <c r="A312" s="12" t="s">
        <v>20</v>
      </c>
      <c r="B312">
        <v>221</v>
      </c>
      <c r="D312" s="13" t="s">
        <v>14</v>
      </c>
      <c r="E312">
        <v>31</v>
      </c>
    </row>
    <row r="313" spans="1:5" x14ac:dyDescent="0.35">
      <c r="A313" s="12" t="s">
        <v>20</v>
      </c>
      <c r="B313">
        <v>126</v>
      </c>
      <c r="D313" s="13" t="s">
        <v>14</v>
      </c>
      <c r="E313">
        <v>35</v>
      </c>
    </row>
    <row r="314" spans="1:5" x14ac:dyDescent="0.35">
      <c r="A314" s="12" t="s">
        <v>20</v>
      </c>
      <c r="B314">
        <v>1022</v>
      </c>
      <c r="D314" s="13" t="s">
        <v>14</v>
      </c>
      <c r="E314">
        <v>63</v>
      </c>
    </row>
    <row r="315" spans="1:5" x14ac:dyDescent="0.35">
      <c r="A315" s="12" t="s">
        <v>20</v>
      </c>
      <c r="B315">
        <v>3177</v>
      </c>
      <c r="D315" s="13" t="s">
        <v>14</v>
      </c>
      <c r="E315">
        <v>526</v>
      </c>
    </row>
    <row r="316" spans="1:5" x14ac:dyDescent="0.35">
      <c r="A316" s="12" t="s">
        <v>20</v>
      </c>
      <c r="B316">
        <v>198</v>
      </c>
      <c r="D316" s="13" t="s">
        <v>14</v>
      </c>
      <c r="E316">
        <v>121</v>
      </c>
    </row>
    <row r="317" spans="1:5" x14ac:dyDescent="0.35">
      <c r="A317" s="12" t="s">
        <v>20</v>
      </c>
      <c r="B317">
        <v>85</v>
      </c>
      <c r="D317" s="13" t="s">
        <v>14</v>
      </c>
      <c r="E317">
        <v>67</v>
      </c>
    </row>
    <row r="318" spans="1:5" x14ac:dyDescent="0.35">
      <c r="A318" s="12" t="s">
        <v>20</v>
      </c>
      <c r="B318">
        <v>3596</v>
      </c>
      <c r="D318" s="13" t="s">
        <v>14</v>
      </c>
      <c r="E318">
        <v>57</v>
      </c>
    </row>
    <row r="319" spans="1:5" x14ac:dyDescent="0.35">
      <c r="A319" s="12" t="s">
        <v>20</v>
      </c>
      <c r="B319">
        <v>244</v>
      </c>
      <c r="D319" s="13" t="s">
        <v>14</v>
      </c>
      <c r="E319">
        <v>1229</v>
      </c>
    </row>
    <row r="320" spans="1:5" x14ac:dyDescent="0.35">
      <c r="A320" s="12" t="s">
        <v>20</v>
      </c>
      <c r="B320">
        <v>5180</v>
      </c>
      <c r="D320" s="13" t="s">
        <v>14</v>
      </c>
      <c r="E320">
        <v>12</v>
      </c>
    </row>
    <row r="321" spans="1:5" x14ac:dyDescent="0.35">
      <c r="A321" s="12" t="s">
        <v>20</v>
      </c>
      <c r="B321">
        <v>589</v>
      </c>
      <c r="D321" s="13" t="s">
        <v>14</v>
      </c>
      <c r="E321">
        <v>452</v>
      </c>
    </row>
    <row r="322" spans="1:5" x14ac:dyDescent="0.35">
      <c r="A322" s="12" t="s">
        <v>20</v>
      </c>
      <c r="B322">
        <v>2725</v>
      </c>
      <c r="D322" s="13" t="s">
        <v>14</v>
      </c>
      <c r="E322">
        <v>1886</v>
      </c>
    </row>
    <row r="323" spans="1:5" x14ac:dyDescent="0.35">
      <c r="A323" s="12" t="s">
        <v>20</v>
      </c>
      <c r="B323">
        <v>300</v>
      </c>
      <c r="D323" s="13" t="s">
        <v>14</v>
      </c>
      <c r="E323">
        <v>1825</v>
      </c>
    </row>
    <row r="324" spans="1:5" x14ac:dyDescent="0.35">
      <c r="A324" s="12" t="s">
        <v>20</v>
      </c>
      <c r="B324">
        <v>144</v>
      </c>
      <c r="D324" s="13" t="s">
        <v>14</v>
      </c>
      <c r="E324">
        <v>31</v>
      </c>
    </row>
    <row r="325" spans="1:5" x14ac:dyDescent="0.35">
      <c r="A325" s="12" t="s">
        <v>20</v>
      </c>
      <c r="B325">
        <v>87</v>
      </c>
      <c r="D325" s="13" t="s">
        <v>14</v>
      </c>
      <c r="E325">
        <v>107</v>
      </c>
    </row>
    <row r="326" spans="1:5" x14ac:dyDescent="0.35">
      <c r="A326" s="12" t="s">
        <v>20</v>
      </c>
      <c r="B326">
        <v>3116</v>
      </c>
      <c r="D326" s="13" t="s">
        <v>14</v>
      </c>
      <c r="E326">
        <v>27</v>
      </c>
    </row>
    <row r="327" spans="1:5" x14ac:dyDescent="0.35">
      <c r="A327" s="12" t="s">
        <v>20</v>
      </c>
      <c r="B327">
        <v>909</v>
      </c>
      <c r="D327" s="13" t="s">
        <v>14</v>
      </c>
      <c r="E327">
        <v>1221</v>
      </c>
    </row>
    <row r="328" spans="1:5" x14ac:dyDescent="0.35">
      <c r="A328" s="12" t="s">
        <v>20</v>
      </c>
      <c r="B328">
        <v>1613</v>
      </c>
      <c r="D328" s="13" t="s">
        <v>14</v>
      </c>
      <c r="E328">
        <v>1</v>
      </c>
    </row>
    <row r="329" spans="1:5" x14ac:dyDescent="0.35">
      <c r="A329" s="12" t="s">
        <v>20</v>
      </c>
      <c r="B329">
        <v>136</v>
      </c>
      <c r="D329" s="13" t="s">
        <v>14</v>
      </c>
      <c r="E329">
        <v>16</v>
      </c>
    </row>
    <row r="330" spans="1:5" x14ac:dyDescent="0.35">
      <c r="A330" s="12" t="s">
        <v>20</v>
      </c>
      <c r="B330">
        <v>130</v>
      </c>
      <c r="D330" s="13" t="s">
        <v>14</v>
      </c>
      <c r="E330">
        <v>41</v>
      </c>
    </row>
    <row r="331" spans="1:5" x14ac:dyDescent="0.35">
      <c r="A331" s="12" t="s">
        <v>20</v>
      </c>
      <c r="B331">
        <v>102</v>
      </c>
      <c r="D331" s="13" t="s">
        <v>14</v>
      </c>
      <c r="E331">
        <v>523</v>
      </c>
    </row>
    <row r="332" spans="1:5" x14ac:dyDescent="0.35">
      <c r="A332" s="12" t="s">
        <v>20</v>
      </c>
      <c r="B332">
        <v>4006</v>
      </c>
      <c r="D332" s="13" t="s">
        <v>14</v>
      </c>
      <c r="E332">
        <v>141</v>
      </c>
    </row>
    <row r="333" spans="1:5" x14ac:dyDescent="0.35">
      <c r="A333" s="12" t="s">
        <v>20</v>
      </c>
      <c r="B333">
        <v>1629</v>
      </c>
      <c r="D333" s="13" t="s">
        <v>14</v>
      </c>
      <c r="E333">
        <v>52</v>
      </c>
    </row>
    <row r="334" spans="1:5" x14ac:dyDescent="0.35">
      <c r="A334" s="12" t="s">
        <v>20</v>
      </c>
      <c r="B334">
        <v>2188</v>
      </c>
      <c r="D334" s="13" t="s">
        <v>14</v>
      </c>
      <c r="E334">
        <v>225</v>
      </c>
    </row>
    <row r="335" spans="1:5" x14ac:dyDescent="0.35">
      <c r="A335" s="12" t="s">
        <v>20</v>
      </c>
      <c r="B335">
        <v>2409</v>
      </c>
      <c r="D335" s="13" t="s">
        <v>14</v>
      </c>
      <c r="E335">
        <v>38</v>
      </c>
    </row>
    <row r="336" spans="1:5" x14ac:dyDescent="0.35">
      <c r="A336" s="12" t="s">
        <v>20</v>
      </c>
      <c r="B336">
        <v>194</v>
      </c>
      <c r="D336" s="13" t="s">
        <v>14</v>
      </c>
      <c r="E336">
        <v>15</v>
      </c>
    </row>
    <row r="337" spans="1:5" x14ac:dyDescent="0.35">
      <c r="A337" s="12" t="s">
        <v>20</v>
      </c>
      <c r="B337">
        <v>1140</v>
      </c>
      <c r="D337" s="13" t="s">
        <v>14</v>
      </c>
      <c r="E337">
        <v>37</v>
      </c>
    </row>
    <row r="338" spans="1:5" x14ac:dyDescent="0.35">
      <c r="A338" s="12" t="s">
        <v>20</v>
      </c>
      <c r="B338">
        <v>102</v>
      </c>
      <c r="D338" s="13" t="s">
        <v>14</v>
      </c>
      <c r="E338">
        <v>112</v>
      </c>
    </row>
    <row r="339" spans="1:5" x14ac:dyDescent="0.35">
      <c r="A339" s="12" t="s">
        <v>20</v>
      </c>
      <c r="B339">
        <v>2857</v>
      </c>
      <c r="D339" s="13" t="s">
        <v>14</v>
      </c>
      <c r="E339">
        <v>21</v>
      </c>
    </row>
    <row r="340" spans="1:5" x14ac:dyDescent="0.35">
      <c r="A340" s="12" t="s">
        <v>20</v>
      </c>
      <c r="B340">
        <v>107</v>
      </c>
      <c r="D340" s="13" t="s">
        <v>14</v>
      </c>
      <c r="E340">
        <v>67</v>
      </c>
    </row>
    <row r="341" spans="1:5" x14ac:dyDescent="0.35">
      <c r="A341" s="12" t="s">
        <v>20</v>
      </c>
      <c r="B341">
        <v>160</v>
      </c>
      <c r="D341" s="13" t="s">
        <v>14</v>
      </c>
      <c r="E341">
        <v>78</v>
      </c>
    </row>
    <row r="342" spans="1:5" x14ac:dyDescent="0.35">
      <c r="A342" s="12" t="s">
        <v>20</v>
      </c>
      <c r="B342">
        <v>2230</v>
      </c>
      <c r="D342" s="13" t="s">
        <v>14</v>
      </c>
      <c r="E342">
        <v>67</v>
      </c>
    </row>
    <row r="343" spans="1:5" x14ac:dyDescent="0.35">
      <c r="A343" s="12" t="s">
        <v>20</v>
      </c>
      <c r="B343">
        <v>316</v>
      </c>
      <c r="D343" s="13" t="s">
        <v>14</v>
      </c>
      <c r="E343">
        <v>263</v>
      </c>
    </row>
    <row r="344" spans="1:5" x14ac:dyDescent="0.35">
      <c r="A344" s="12" t="s">
        <v>20</v>
      </c>
      <c r="B344">
        <v>117</v>
      </c>
      <c r="D344" s="13" t="s">
        <v>14</v>
      </c>
      <c r="E344">
        <v>1691</v>
      </c>
    </row>
    <row r="345" spans="1:5" x14ac:dyDescent="0.35">
      <c r="A345" s="12" t="s">
        <v>20</v>
      </c>
      <c r="B345">
        <v>6406</v>
      </c>
      <c r="D345" s="13" t="s">
        <v>14</v>
      </c>
      <c r="E345">
        <v>181</v>
      </c>
    </row>
    <row r="346" spans="1:5" x14ac:dyDescent="0.35">
      <c r="A346" s="12" t="s">
        <v>20</v>
      </c>
      <c r="B346">
        <v>192</v>
      </c>
      <c r="D346" s="13" t="s">
        <v>14</v>
      </c>
      <c r="E346">
        <v>13</v>
      </c>
    </row>
    <row r="347" spans="1:5" x14ac:dyDescent="0.35">
      <c r="A347" s="12" t="s">
        <v>20</v>
      </c>
      <c r="B347">
        <v>26</v>
      </c>
      <c r="D347" s="13" t="s">
        <v>14</v>
      </c>
      <c r="E347">
        <v>1</v>
      </c>
    </row>
    <row r="348" spans="1:5" x14ac:dyDescent="0.35">
      <c r="A348" s="12" t="s">
        <v>20</v>
      </c>
      <c r="B348">
        <v>723</v>
      </c>
      <c r="D348" s="13" t="s">
        <v>14</v>
      </c>
      <c r="E348">
        <v>21</v>
      </c>
    </row>
    <row r="349" spans="1:5" x14ac:dyDescent="0.35">
      <c r="A349" s="12" t="s">
        <v>20</v>
      </c>
      <c r="B349">
        <v>170</v>
      </c>
      <c r="D349" s="13" t="s">
        <v>14</v>
      </c>
      <c r="E349">
        <v>830</v>
      </c>
    </row>
    <row r="350" spans="1:5" x14ac:dyDescent="0.35">
      <c r="A350" s="12" t="s">
        <v>20</v>
      </c>
      <c r="B350">
        <v>238</v>
      </c>
      <c r="D350" s="13" t="s">
        <v>14</v>
      </c>
      <c r="E350">
        <v>130</v>
      </c>
    </row>
    <row r="351" spans="1:5" x14ac:dyDescent="0.35">
      <c r="A351" s="12" t="s">
        <v>20</v>
      </c>
      <c r="B351">
        <v>55</v>
      </c>
      <c r="D351" s="13" t="s">
        <v>14</v>
      </c>
      <c r="E351">
        <v>55</v>
      </c>
    </row>
    <row r="352" spans="1:5" x14ac:dyDescent="0.35">
      <c r="A352" s="12" t="s">
        <v>20</v>
      </c>
      <c r="B352">
        <v>128</v>
      </c>
      <c r="D352" s="13" t="s">
        <v>14</v>
      </c>
      <c r="E352">
        <v>114</v>
      </c>
    </row>
    <row r="353" spans="1:5" x14ac:dyDescent="0.35">
      <c r="A353" s="12" t="s">
        <v>20</v>
      </c>
      <c r="B353">
        <v>2144</v>
      </c>
      <c r="D353" s="13" t="s">
        <v>14</v>
      </c>
      <c r="E353">
        <v>594</v>
      </c>
    </row>
    <row r="354" spans="1:5" x14ac:dyDescent="0.35">
      <c r="A354" s="12" t="s">
        <v>20</v>
      </c>
      <c r="B354">
        <v>2693</v>
      </c>
      <c r="D354" s="13" t="s">
        <v>14</v>
      </c>
      <c r="E354">
        <v>24</v>
      </c>
    </row>
    <row r="355" spans="1:5" x14ac:dyDescent="0.35">
      <c r="A355" s="12" t="s">
        <v>20</v>
      </c>
      <c r="B355">
        <v>432</v>
      </c>
      <c r="D355" s="13" t="s">
        <v>14</v>
      </c>
      <c r="E355">
        <v>252</v>
      </c>
    </row>
    <row r="356" spans="1:5" x14ac:dyDescent="0.35">
      <c r="A356" s="12" t="s">
        <v>20</v>
      </c>
      <c r="B356">
        <v>189</v>
      </c>
      <c r="D356" s="13" t="s">
        <v>14</v>
      </c>
      <c r="E356">
        <v>67</v>
      </c>
    </row>
    <row r="357" spans="1:5" x14ac:dyDescent="0.35">
      <c r="A357" s="12" t="s">
        <v>20</v>
      </c>
      <c r="B357">
        <v>154</v>
      </c>
      <c r="D357" s="13" t="s">
        <v>14</v>
      </c>
      <c r="E357">
        <v>742</v>
      </c>
    </row>
    <row r="358" spans="1:5" x14ac:dyDescent="0.35">
      <c r="A358" s="12" t="s">
        <v>20</v>
      </c>
      <c r="B358">
        <v>96</v>
      </c>
      <c r="D358" s="13" t="s">
        <v>14</v>
      </c>
      <c r="E358">
        <v>75</v>
      </c>
    </row>
    <row r="359" spans="1:5" x14ac:dyDescent="0.35">
      <c r="A359" s="12" t="s">
        <v>20</v>
      </c>
      <c r="B359">
        <v>3063</v>
      </c>
      <c r="D359" s="13" t="s">
        <v>14</v>
      </c>
      <c r="E359">
        <v>4405</v>
      </c>
    </row>
    <row r="360" spans="1:5" x14ac:dyDescent="0.35">
      <c r="A360" s="12" t="s">
        <v>20</v>
      </c>
      <c r="B360">
        <v>2266</v>
      </c>
      <c r="D360" s="13" t="s">
        <v>14</v>
      </c>
      <c r="E360">
        <v>92</v>
      </c>
    </row>
    <row r="361" spans="1:5" x14ac:dyDescent="0.35">
      <c r="A361" s="12" t="s">
        <v>20</v>
      </c>
      <c r="B361">
        <v>194</v>
      </c>
      <c r="D361" s="13" t="s">
        <v>14</v>
      </c>
      <c r="E361">
        <v>64</v>
      </c>
    </row>
    <row r="362" spans="1:5" x14ac:dyDescent="0.35">
      <c r="A362" s="12" t="s">
        <v>20</v>
      </c>
      <c r="B362">
        <v>129</v>
      </c>
      <c r="D362" s="13" t="s">
        <v>14</v>
      </c>
      <c r="E362">
        <v>64</v>
      </c>
    </row>
    <row r="363" spans="1:5" x14ac:dyDescent="0.35">
      <c r="A363" s="12" t="s">
        <v>20</v>
      </c>
      <c r="B363">
        <v>375</v>
      </c>
      <c r="D363" s="13" t="s">
        <v>14</v>
      </c>
      <c r="E363">
        <v>842</v>
      </c>
    </row>
    <row r="364" spans="1:5" x14ac:dyDescent="0.35">
      <c r="A364" s="12" t="s">
        <v>20</v>
      </c>
      <c r="B364">
        <v>409</v>
      </c>
      <c r="D364" s="13" t="s">
        <v>14</v>
      </c>
      <c r="E364">
        <v>112</v>
      </c>
    </row>
    <row r="365" spans="1:5" x14ac:dyDescent="0.35">
      <c r="A365" s="12" t="s">
        <v>20</v>
      </c>
      <c r="B365">
        <v>234</v>
      </c>
      <c r="D365" s="13" t="s">
        <v>14</v>
      </c>
      <c r="E365">
        <v>374</v>
      </c>
    </row>
    <row r="366" spans="1:5" x14ac:dyDescent="0.35">
      <c r="A366" s="12" t="s">
        <v>20</v>
      </c>
      <c r="B366">
        <v>3016</v>
      </c>
    </row>
    <row r="367" spans="1:5" x14ac:dyDescent="0.35">
      <c r="A367" s="12" t="s">
        <v>20</v>
      </c>
      <c r="B367">
        <v>264</v>
      </c>
    </row>
    <row r="368" spans="1:5" x14ac:dyDescent="0.35">
      <c r="A368" s="12" t="s">
        <v>20</v>
      </c>
      <c r="B368">
        <v>272</v>
      </c>
    </row>
    <row r="369" spans="1:2" x14ac:dyDescent="0.35">
      <c r="A369" s="12" t="s">
        <v>20</v>
      </c>
      <c r="B369">
        <v>419</v>
      </c>
    </row>
    <row r="370" spans="1:2" x14ac:dyDescent="0.35">
      <c r="A370" s="12" t="s">
        <v>20</v>
      </c>
      <c r="B370">
        <v>1621</v>
      </c>
    </row>
    <row r="371" spans="1:2" x14ac:dyDescent="0.35">
      <c r="A371" s="12" t="s">
        <v>20</v>
      </c>
      <c r="B371">
        <v>1101</v>
      </c>
    </row>
    <row r="372" spans="1:2" x14ac:dyDescent="0.35">
      <c r="A372" s="12" t="s">
        <v>20</v>
      </c>
      <c r="B372">
        <v>1073</v>
      </c>
    </row>
    <row r="373" spans="1:2" x14ac:dyDescent="0.35">
      <c r="A373" s="12" t="s">
        <v>20</v>
      </c>
      <c r="B373">
        <v>331</v>
      </c>
    </row>
    <row r="374" spans="1:2" x14ac:dyDescent="0.35">
      <c r="A374" s="12" t="s">
        <v>20</v>
      </c>
      <c r="B374">
        <v>1170</v>
      </c>
    </row>
    <row r="375" spans="1:2" x14ac:dyDescent="0.35">
      <c r="A375" s="12" t="s">
        <v>20</v>
      </c>
      <c r="B375">
        <v>363</v>
      </c>
    </row>
    <row r="376" spans="1:2" x14ac:dyDescent="0.35">
      <c r="A376" s="12" t="s">
        <v>20</v>
      </c>
      <c r="B376">
        <v>103</v>
      </c>
    </row>
    <row r="377" spans="1:2" x14ac:dyDescent="0.35">
      <c r="A377" s="12" t="s">
        <v>20</v>
      </c>
      <c r="B377">
        <v>147</v>
      </c>
    </row>
    <row r="378" spans="1:2" x14ac:dyDescent="0.35">
      <c r="A378" s="12" t="s">
        <v>20</v>
      </c>
      <c r="B378">
        <v>110</v>
      </c>
    </row>
    <row r="379" spans="1:2" x14ac:dyDescent="0.35">
      <c r="A379" s="12" t="s">
        <v>20</v>
      </c>
      <c r="B379">
        <v>134</v>
      </c>
    </row>
    <row r="380" spans="1:2" x14ac:dyDescent="0.35">
      <c r="A380" s="12" t="s">
        <v>20</v>
      </c>
      <c r="B380">
        <v>269</v>
      </c>
    </row>
    <row r="381" spans="1:2" x14ac:dyDescent="0.35">
      <c r="A381" s="12" t="s">
        <v>20</v>
      </c>
      <c r="B381">
        <v>175</v>
      </c>
    </row>
    <row r="382" spans="1:2" x14ac:dyDescent="0.35">
      <c r="A382" s="12" t="s">
        <v>20</v>
      </c>
      <c r="B382">
        <v>69</v>
      </c>
    </row>
    <row r="383" spans="1:2" x14ac:dyDescent="0.35">
      <c r="A383" s="12" t="s">
        <v>20</v>
      </c>
      <c r="B383">
        <v>190</v>
      </c>
    </row>
    <row r="384" spans="1:2" x14ac:dyDescent="0.35">
      <c r="A384" s="12" t="s">
        <v>20</v>
      </c>
      <c r="B384">
        <v>237</v>
      </c>
    </row>
    <row r="385" spans="1:2" x14ac:dyDescent="0.35">
      <c r="A385" s="12" t="s">
        <v>20</v>
      </c>
      <c r="B385">
        <v>196</v>
      </c>
    </row>
    <row r="386" spans="1:2" x14ac:dyDescent="0.35">
      <c r="A386" s="12" t="s">
        <v>20</v>
      </c>
      <c r="B386">
        <v>7295</v>
      </c>
    </row>
    <row r="387" spans="1:2" x14ac:dyDescent="0.35">
      <c r="A387" s="12" t="s">
        <v>20</v>
      </c>
      <c r="B387">
        <v>2893</v>
      </c>
    </row>
    <row r="388" spans="1:2" x14ac:dyDescent="0.35">
      <c r="A388" s="12" t="s">
        <v>20</v>
      </c>
      <c r="B388">
        <v>820</v>
      </c>
    </row>
    <row r="389" spans="1:2" x14ac:dyDescent="0.35">
      <c r="A389" s="12" t="s">
        <v>20</v>
      </c>
      <c r="B389">
        <v>2038</v>
      </c>
    </row>
    <row r="390" spans="1:2" x14ac:dyDescent="0.35">
      <c r="A390" s="12" t="s">
        <v>20</v>
      </c>
      <c r="B390">
        <v>116</v>
      </c>
    </row>
    <row r="391" spans="1:2" x14ac:dyDescent="0.35">
      <c r="A391" s="12" t="s">
        <v>20</v>
      </c>
      <c r="B391">
        <v>1345</v>
      </c>
    </row>
    <row r="392" spans="1:2" x14ac:dyDescent="0.35">
      <c r="A392" s="12" t="s">
        <v>20</v>
      </c>
      <c r="B392">
        <v>168</v>
      </c>
    </row>
    <row r="393" spans="1:2" x14ac:dyDescent="0.35">
      <c r="A393" s="12" t="s">
        <v>20</v>
      </c>
      <c r="B393">
        <v>137</v>
      </c>
    </row>
    <row r="394" spans="1:2" x14ac:dyDescent="0.35">
      <c r="A394" s="12" t="s">
        <v>20</v>
      </c>
      <c r="B394">
        <v>186</v>
      </c>
    </row>
    <row r="395" spans="1:2" x14ac:dyDescent="0.35">
      <c r="A395" s="12" t="s">
        <v>20</v>
      </c>
      <c r="B395">
        <v>125</v>
      </c>
    </row>
    <row r="396" spans="1:2" x14ac:dyDescent="0.35">
      <c r="A396" s="12" t="s">
        <v>20</v>
      </c>
      <c r="B396">
        <v>202</v>
      </c>
    </row>
    <row r="397" spans="1:2" x14ac:dyDescent="0.35">
      <c r="A397" s="12" t="s">
        <v>20</v>
      </c>
      <c r="B397">
        <v>103</v>
      </c>
    </row>
    <row r="398" spans="1:2" x14ac:dyDescent="0.35">
      <c r="A398" s="12" t="s">
        <v>20</v>
      </c>
      <c r="B398">
        <v>1785</v>
      </c>
    </row>
    <row r="399" spans="1:2" x14ac:dyDescent="0.35">
      <c r="A399" s="12" t="s">
        <v>20</v>
      </c>
      <c r="B399">
        <v>157</v>
      </c>
    </row>
    <row r="400" spans="1:2" x14ac:dyDescent="0.35">
      <c r="A400" s="12" t="s">
        <v>20</v>
      </c>
      <c r="B400">
        <v>555</v>
      </c>
    </row>
    <row r="401" spans="1:2" x14ac:dyDescent="0.35">
      <c r="A401" s="12" t="s">
        <v>20</v>
      </c>
      <c r="B401">
        <v>297</v>
      </c>
    </row>
    <row r="402" spans="1:2" x14ac:dyDescent="0.35">
      <c r="A402" s="12" t="s">
        <v>20</v>
      </c>
      <c r="B402">
        <v>123</v>
      </c>
    </row>
    <row r="403" spans="1:2" x14ac:dyDescent="0.35">
      <c r="A403" s="12" t="s">
        <v>20</v>
      </c>
      <c r="B403">
        <v>3036</v>
      </c>
    </row>
    <row r="404" spans="1:2" x14ac:dyDescent="0.35">
      <c r="A404" s="12" t="s">
        <v>20</v>
      </c>
      <c r="B404">
        <v>144</v>
      </c>
    </row>
    <row r="405" spans="1:2" x14ac:dyDescent="0.35">
      <c r="A405" s="12" t="s">
        <v>20</v>
      </c>
      <c r="B405">
        <v>121</v>
      </c>
    </row>
    <row r="406" spans="1:2" x14ac:dyDescent="0.35">
      <c r="A406" s="12" t="s">
        <v>20</v>
      </c>
      <c r="B406">
        <v>181</v>
      </c>
    </row>
    <row r="407" spans="1:2" x14ac:dyDescent="0.35">
      <c r="A407" s="12" t="s">
        <v>20</v>
      </c>
      <c r="B407">
        <v>122</v>
      </c>
    </row>
    <row r="408" spans="1:2" x14ac:dyDescent="0.35">
      <c r="A408" s="12" t="s">
        <v>20</v>
      </c>
      <c r="B408">
        <v>1071</v>
      </c>
    </row>
    <row r="409" spans="1:2" x14ac:dyDescent="0.35">
      <c r="A409" s="12" t="s">
        <v>20</v>
      </c>
      <c r="B409">
        <v>980</v>
      </c>
    </row>
    <row r="410" spans="1:2" x14ac:dyDescent="0.35">
      <c r="A410" s="12" t="s">
        <v>20</v>
      </c>
      <c r="B410">
        <v>536</v>
      </c>
    </row>
    <row r="411" spans="1:2" x14ac:dyDescent="0.35">
      <c r="A411" s="12" t="s">
        <v>20</v>
      </c>
      <c r="B411">
        <v>1991</v>
      </c>
    </row>
    <row r="412" spans="1:2" x14ac:dyDescent="0.35">
      <c r="A412" s="12" t="s">
        <v>20</v>
      </c>
      <c r="B412">
        <v>180</v>
      </c>
    </row>
    <row r="413" spans="1:2" x14ac:dyDescent="0.35">
      <c r="A413" s="12" t="s">
        <v>20</v>
      </c>
      <c r="B413">
        <v>130</v>
      </c>
    </row>
    <row r="414" spans="1:2" x14ac:dyDescent="0.35">
      <c r="A414" s="12" t="s">
        <v>20</v>
      </c>
      <c r="B414">
        <v>122</v>
      </c>
    </row>
    <row r="415" spans="1:2" x14ac:dyDescent="0.35">
      <c r="A415" s="12" t="s">
        <v>20</v>
      </c>
      <c r="B415">
        <v>140</v>
      </c>
    </row>
    <row r="416" spans="1:2" x14ac:dyDescent="0.35">
      <c r="A416" s="12" t="s">
        <v>20</v>
      </c>
      <c r="B416">
        <v>3388</v>
      </c>
    </row>
    <row r="417" spans="1:2" x14ac:dyDescent="0.35">
      <c r="A417" s="12" t="s">
        <v>20</v>
      </c>
      <c r="B417">
        <v>280</v>
      </c>
    </row>
    <row r="418" spans="1:2" x14ac:dyDescent="0.35">
      <c r="A418" s="12" t="s">
        <v>20</v>
      </c>
      <c r="B418">
        <v>366</v>
      </c>
    </row>
    <row r="419" spans="1:2" x14ac:dyDescent="0.35">
      <c r="A419" s="12" t="s">
        <v>20</v>
      </c>
      <c r="B419">
        <v>270</v>
      </c>
    </row>
    <row r="420" spans="1:2" x14ac:dyDescent="0.35">
      <c r="A420" s="12" t="s">
        <v>20</v>
      </c>
      <c r="B420">
        <v>137</v>
      </c>
    </row>
    <row r="421" spans="1:2" x14ac:dyDescent="0.35">
      <c r="A421" s="12" t="s">
        <v>20</v>
      </c>
      <c r="B421">
        <v>3205</v>
      </c>
    </row>
    <row r="422" spans="1:2" x14ac:dyDescent="0.35">
      <c r="A422" s="12" t="s">
        <v>20</v>
      </c>
      <c r="B422">
        <v>288</v>
      </c>
    </row>
    <row r="423" spans="1:2" x14ac:dyDescent="0.35">
      <c r="A423" s="12" t="s">
        <v>20</v>
      </c>
      <c r="B423">
        <v>148</v>
      </c>
    </row>
    <row r="424" spans="1:2" x14ac:dyDescent="0.35">
      <c r="A424" s="12" t="s">
        <v>20</v>
      </c>
      <c r="B424">
        <v>114</v>
      </c>
    </row>
    <row r="425" spans="1:2" x14ac:dyDescent="0.35">
      <c r="A425" s="12" t="s">
        <v>20</v>
      </c>
      <c r="B425">
        <v>1518</v>
      </c>
    </row>
    <row r="426" spans="1:2" x14ac:dyDescent="0.35">
      <c r="A426" s="12" t="s">
        <v>20</v>
      </c>
      <c r="B426">
        <v>166</v>
      </c>
    </row>
    <row r="427" spans="1:2" x14ac:dyDescent="0.35">
      <c r="A427" s="12" t="s">
        <v>20</v>
      </c>
      <c r="B427">
        <v>100</v>
      </c>
    </row>
    <row r="428" spans="1:2" x14ac:dyDescent="0.35">
      <c r="A428" s="12" t="s">
        <v>20</v>
      </c>
      <c r="B428">
        <v>235</v>
      </c>
    </row>
    <row r="429" spans="1:2" x14ac:dyDescent="0.35">
      <c r="A429" s="12" t="s">
        <v>20</v>
      </c>
      <c r="B429">
        <v>148</v>
      </c>
    </row>
    <row r="430" spans="1:2" x14ac:dyDescent="0.35">
      <c r="A430" s="12" t="s">
        <v>20</v>
      </c>
      <c r="B430">
        <v>198</v>
      </c>
    </row>
    <row r="431" spans="1:2" x14ac:dyDescent="0.35">
      <c r="A431" s="12" t="s">
        <v>20</v>
      </c>
      <c r="B431">
        <v>150</v>
      </c>
    </row>
    <row r="432" spans="1:2" x14ac:dyDescent="0.35">
      <c r="A432" s="12" t="s">
        <v>20</v>
      </c>
      <c r="B432">
        <v>216</v>
      </c>
    </row>
    <row r="433" spans="1:2" x14ac:dyDescent="0.35">
      <c r="A433" s="12" t="s">
        <v>20</v>
      </c>
      <c r="B433">
        <v>5139</v>
      </c>
    </row>
    <row r="434" spans="1:2" x14ac:dyDescent="0.35">
      <c r="A434" s="12" t="s">
        <v>20</v>
      </c>
      <c r="B434">
        <v>2353</v>
      </c>
    </row>
    <row r="435" spans="1:2" x14ac:dyDescent="0.35">
      <c r="A435" s="12" t="s">
        <v>20</v>
      </c>
      <c r="B435">
        <v>78</v>
      </c>
    </row>
    <row r="436" spans="1:2" x14ac:dyDescent="0.35">
      <c r="A436" s="12" t="s">
        <v>20</v>
      </c>
      <c r="B436">
        <v>174</v>
      </c>
    </row>
    <row r="437" spans="1:2" x14ac:dyDescent="0.35">
      <c r="A437" s="12" t="s">
        <v>20</v>
      </c>
      <c r="B437">
        <v>164</v>
      </c>
    </row>
    <row r="438" spans="1:2" x14ac:dyDescent="0.35">
      <c r="A438" s="12" t="s">
        <v>20</v>
      </c>
      <c r="B438">
        <v>161</v>
      </c>
    </row>
    <row r="439" spans="1:2" x14ac:dyDescent="0.35">
      <c r="A439" s="12" t="s">
        <v>20</v>
      </c>
      <c r="B439">
        <v>138</v>
      </c>
    </row>
    <row r="440" spans="1:2" x14ac:dyDescent="0.35">
      <c r="A440" s="12" t="s">
        <v>20</v>
      </c>
      <c r="B440">
        <v>3308</v>
      </c>
    </row>
    <row r="441" spans="1:2" x14ac:dyDescent="0.35">
      <c r="A441" s="12" t="s">
        <v>20</v>
      </c>
      <c r="B441">
        <v>127</v>
      </c>
    </row>
    <row r="442" spans="1:2" x14ac:dyDescent="0.35">
      <c r="A442" s="12" t="s">
        <v>20</v>
      </c>
      <c r="B442">
        <v>207</v>
      </c>
    </row>
    <row r="443" spans="1:2" x14ac:dyDescent="0.35">
      <c r="A443" s="12" t="s">
        <v>20</v>
      </c>
      <c r="B443">
        <v>181</v>
      </c>
    </row>
    <row r="444" spans="1:2" x14ac:dyDescent="0.35">
      <c r="A444" s="12" t="s">
        <v>20</v>
      </c>
      <c r="B444">
        <v>110</v>
      </c>
    </row>
    <row r="445" spans="1:2" x14ac:dyDescent="0.35">
      <c r="A445" s="12" t="s">
        <v>20</v>
      </c>
      <c r="B445">
        <v>185</v>
      </c>
    </row>
    <row r="446" spans="1:2" x14ac:dyDescent="0.35">
      <c r="A446" s="12" t="s">
        <v>20</v>
      </c>
      <c r="B446">
        <v>121</v>
      </c>
    </row>
    <row r="447" spans="1:2" x14ac:dyDescent="0.35">
      <c r="A447" s="12" t="s">
        <v>20</v>
      </c>
      <c r="B447">
        <v>106</v>
      </c>
    </row>
    <row r="448" spans="1:2" x14ac:dyDescent="0.35">
      <c r="A448" s="12" t="s">
        <v>20</v>
      </c>
      <c r="B448">
        <v>142</v>
      </c>
    </row>
    <row r="449" spans="1:2" x14ac:dyDescent="0.35">
      <c r="A449" s="12" t="s">
        <v>20</v>
      </c>
      <c r="B449">
        <v>233</v>
      </c>
    </row>
    <row r="450" spans="1:2" x14ac:dyDescent="0.35">
      <c r="A450" s="12" t="s">
        <v>20</v>
      </c>
      <c r="B450">
        <v>218</v>
      </c>
    </row>
    <row r="451" spans="1:2" x14ac:dyDescent="0.35">
      <c r="A451" s="12" t="s">
        <v>20</v>
      </c>
      <c r="B451">
        <v>76</v>
      </c>
    </row>
    <row r="452" spans="1:2" x14ac:dyDescent="0.35">
      <c r="A452" s="12" t="s">
        <v>20</v>
      </c>
      <c r="B452">
        <v>43</v>
      </c>
    </row>
    <row r="453" spans="1:2" x14ac:dyDescent="0.35">
      <c r="A453" s="12" t="s">
        <v>20</v>
      </c>
      <c r="B453">
        <v>221</v>
      </c>
    </row>
    <row r="454" spans="1:2" x14ac:dyDescent="0.35">
      <c r="A454" s="12" t="s">
        <v>20</v>
      </c>
      <c r="B454">
        <v>2805</v>
      </c>
    </row>
    <row r="455" spans="1:2" x14ac:dyDescent="0.35">
      <c r="A455" s="12" t="s">
        <v>20</v>
      </c>
      <c r="B455">
        <v>68</v>
      </c>
    </row>
    <row r="456" spans="1:2" x14ac:dyDescent="0.35">
      <c r="A456" s="12" t="s">
        <v>20</v>
      </c>
      <c r="B456">
        <v>183</v>
      </c>
    </row>
    <row r="457" spans="1:2" x14ac:dyDescent="0.35">
      <c r="A457" s="12" t="s">
        <v>20</v>
      </c>
      <c r="B457">
        <v>133</v>
      </c>
    </row>
    <row r="458" spans="1:2" x14ac:dyDescent="0.35">
      <c r="A458" s="12" t="s">
        <v>20</v>
      </c>
      <c r="B458">
        <v>2489</v>
      </c>
    </row>
    <row r="459" spans="1:2" x14ac:dyDescent="0.35">
      <c r="A459" s="12" t="s">
        <v>20</v>
      </c>
      <c r="B459">
        <v>69</v>
      </c>
    </row>
    <row r="460" spans="1:2" x14ac:dyDescent="0.35">
      <c r="A460" s="12" t="s">
        <v>20</v>
      </c>
      <c r="B460">
        <v>279</v>
      </c>
    </row>
    <row r="461" spans="1:2" x14ac:dyDescent="0.35">
      <c r="A461" s="12" t="s">
        <v>20</v>
      </c>
      <c r="B461">
        <v>210</v>
      </c>
    </row>
    <row r="462" spans="1:2" x14ac:dyDescent="0.35">
      <c r="A462" s="12" t="s">
        <v>20</v>
      </c>
      <c r="B462">
        <v>2100</v>
      </c>
    </row>
    <row r="463" spans="1:2" x14ac:dyDescent="0.35">
      <c r="A463" s="12" t="s">
        <v>20</v>
      </c>
      <c r="B463">
        <v>252</v>
      </c>
    </row>
    <row r="464" spans="1:2" x14ac:dyDescent="0.35">
      <c r="A464" s="12" t="s">
        <v>20</v>
      </c>
      <c r="B464">
        <v>1280</v>
      </c>
    </row>
    <row r="465" spans="1:2" x14ac:dyDescent="0.35">
      <c r="A465" s="12" t="s">
        <v>20</v>
      </c>
      <c r="B465">
        <v>157</v>
      </c>
    </row>
    <row r="466" spans="1:2" x14ac:dyDescent="0.35">
      <c r="A466" s="12" t="s">
        <v>20</v>
      </c>
      <c r="B466">
        <v>194</v>
      </c>
    </row>
    <row r="467" spans="1:2" x14ac:dyDescent="0.35">
      <c r="A467" s="12" t="s">
        <v>20</v>
      </c>
      <c r="B467">
        <v>82</v>
      </c>
    </row>
    <row r="468" spans="1:2" x14ac:dyDescent="0.35">
      <c r="A468" s="12" t="s">
        <v>20</v>
      </c>
      <c r="B468">
        <v>4233</v>
      </c>
    </row>
    <row r="469" spans="1:2" x14ac:dyDescent="0.35">
      <c r="A469" s="12" t="s">
        <v>20</v>
      </c>
      <c r="B469">
        <v>1297</v>
      </c>
    </row>
    <row r="470" spans="1:2" x14ac:dyDescent="0.35">
      <c r="A470" s="12" t="s">
        <v>20</v>
      </c>
      <c r="B470">
        <v>165</v>
      </c>
    </row>
    <row r="471" spans="1:2" x14ac:dyDescent="0.35">
      <c r="A471" s="12" t="s">
        <v>20</v>
      </c>
      <c r="B471">
        <v>119</v>
      </c>
    </row>
    <row r="472" spans="1:2" x14ac:dyDescent="0.35">
      <c r="A472" s="12" t="s">
        <v>20</v>
      </c>
      <c r="B472">
        <v>1797</v>
      </c>
    </row>
    <row r="473" spans="1:2" x14ac:dyDescent="0.35">
      <c r="A473" s="12" t="s">
        <v>20</v>
      </c>
      <c r="B473">
        <v>261</v>
      </c>
    </row>
    <row r="474" spans="1:2" x14ac:dyDescent="0.35">
      <c r="A474" s="12" t="s">
        <v>20</v>
      </c>
      <c r="B474">
        <v>157</v>
      </c>
    </row>
    <row r="475" spans="1:2" x14ac:dyDescent="0.35">
      <c r="A475" s="12" t="s">
        <v>20</v>
      </c>
      <c r="B475">
        <v>3533</v>
      </c>
    </row>
    <row r="476" spans="1:2" x14ac:dyDescent="0.35">
      <c r="A476" s="12" t="s">
        <v>20</v>
      </c>
      <c r="B476">
        <v>155</v>
      </c>
    </row>
    <row r="477" spans="1:2" x14ac:dyDescent="0.35">
      <c r="A477" s="12" t="s">
        <v>20</v>
      </c>
      <c r="B477">
        <v>132</v>
      </c>
    </row>
    <row r="478" spans="1:2" x14ac:dyDescent="0.35">
      <c r="A478" s="12" t="s">
        <v>20</v>
      </c>
      <c r="B478">
        <v>1354</v>
      </c>
    </row>
    <row r="479" spans="1:2" x14ac:dyDescent="0.35">
      <c r="A479" s="12" t="s">
        <v>20</v>
      </c>
      <c r="B479">
        <v>48</v>
      </c>
    </row>
    <row r="480" spans="1:2" x14ac:dyDescent="0.35">
      <c r="A480" s="12" t="s">
        <v>20</v>
      </c>
      <c r="B480">
        <v>110</v>
      </c>
    </row>
    <row r="481" spans="1:2" x14ac:dyDescent="0.35">
      <c r="A481" s="12" t="s">
        <v>20</v>
      </c>
      <c r="B481">
        <v>172</v>
      </c>
    </row>
    <row r="482" spans="1:2" x14ac:dyDescent="0.35">
      <c r="A482" s="12" t="s">
        <v>20</v>
      </c>
      <c r="B482">
        <v>307</v>
      </c>
    </row>
    <row r="483" spans="1:2" x14ac:dyDescent="0.35">
      <c r="A483" s="12" t="s">
        <v>20</v>
      </c>
      <c r="B483">
        <v>160</v>
      </c>
    </row>
    <row r="484" spans="1:2" x14ac:dyDescent="0.35">
      <c r="A484" s="12" t="s">
        <v>20</v>
      </c>
      <c r="B484">
        <v>1467</v>
      </c>
    </row>
    <row r="485" spans="1:2" x14ac:dyDescent="0.35">
      <c r="A485" s="12" t="s">
        <v>20</v>
      </c>
      <c r="B485">
        <v>2662</v>
      </c>
    </row>
    <row r="486" spans="1:2" x14ac:dyDescent="0.35">
      <c r="A486" s="12" t="s">
        <v>20</v>
      </c>
      <c r="B486">
        <v>452</v>
      </c>
    </row>
    <row r="487" spans="1:2" x14ac:dyDescent="0.35">
      <c r="A487" s="12" t="s">
        <v>20</v>
      </c>
      <c r="B487">
        <v>158</v>
      </c>
    </row>
    <row r="488" spans="1:2" x14ac:dyDescent="0.35">
      <c r="A488" s="12" t="s">
        <v>20</v>
      </c>
      <c r="B488">
        <v>225</v>
      </c>
    </row>
    <row r="489" spans="1:2" x14ac:dyDescent="0.35">
      <c r="A489" s="12" t="s">
        <v>20</v>
      </c>
      <c r="B489">
        <v>65</v>
      </c>
    </row>
    <row r="490" spans="1:2" x14ac:dyDescent="0.35">
      <c r="A490" s="12" t="s">
        <v>20</v>
      </c>
      <c r="B490">
        <v>163</v>
      </c>
    </row>
    <row r="491" spans="1:2" x14ac:dyDescent="0.35">
      <c r="A491" s="12" t="s">
        <v>20</v>
      </c>
      <c r="B491">
        <v>85</v>
      </c>
    </row>
    <row r="492" spans="1:2" x14ac:dyDescent="0.35">
      <c r="A492" s="12" t="s">
        <v>20</v>
      </c>
      <c r="B492">
        <v>217</v>
      </c>
    </row>
    <row r="493" spans="1:2" x14ac:dyDescent="0.35">
      <c r="A493" s="12" t="s">
        <v>20</v>
      </c>
      <c r="B493">
        <v>150</v>
      </c>
    </row>
    <row r="494" spans="1:2" x14ac:dyDescent="0.35">
      <c r="A494" s="12" t="s">
        <v>20</v>
      </c>
      <c r="B494">
        <v>3272</v>
      </c>
    </row>
    <row r="495" spans="1:2" x14ac:dyDescent="0.35">
      <c r="A495" s="12" t="s">
        <v>20</v>
      </c>
      <c r="B495">
        <v>300</v>
      </c>
    </row>
    <row r="496" spans="1:2" x14ac:dyDescent="0.35">
      <c r="A496" s="12" t="s">
        <v>20</v>
      </c>
      <c r="B496">
        <v>126</v>
      </c>
    </row>
    <row r="497" spans="1:2" x14ac:dyDescent="0.35">
      <c r="A497" s="12" t="s">
        <v>20</v>
      </c>
      <c r="B497">
        <v>2320</v>
      </c>
    </row>
    <row r="498" spans="1:2" x14ac:dyDescent="0.35">
      <c r="A498" s="12" t="s">
        <v>20</v>
      </c>
      <c r="B498">
        <v>81</v>
      </c>
    </row>
    <row r="499" spans="1:2" x14ac:dyDescent="0.35">
      <c r="A499" s="12" t="s">
        <v>20</v>
      </c>
      <c r="B499">
        <v>1887</v>
      </c>
    </row>
    <row r="500" spans="1:2" x14ac:dyDescent="0.35">
      <c r="A500" s="12" t="s">
        <v>20</v>
      </c>
      <c r="B500">
        <v>4358</v>
      </c>
    </row>
    <row r="501" spans="1:2" x14ac:dyDescent="0.35">
      <c r="A501" s="12" t="s">
        <v>20</v>
      </c>
      <c r="B501">
        <v>53</v>
      </c>
    </row>
    <row r="502" spans="1:2" x14ac:dyDescent="0.35">
      <c r="A502" s="12" t="s">
        <v>20</v>
      </c>
      <c r="B502">
        <v>2414</v>
      </c>
    </row>
    <row r="503" spans="1:2" x14ac:dyDescent="0.35">
      <c r="A503" s="12" t="s">
        <v>20</v>
      </c>
      <c r="B503">
        <v>80</v>
      </c>
    </row>
    <row r="504" spans="1:2" x14ac:dyDescent="0.35">
      <c r="A504" s="12" t="s">
        <v>20</v>
      </c>
      <c r="B504">
        <v>193</v>
      </c>
    </row>
    <row r="505" spans="1:2" x14ac:dyDescent="0.35">
      <c r="A505" s="12" t="s">
        <v>20</v>
      </c>
      <c r="B505">
        <v>52</v>
      </c>
    </row>
    <row r="506" spans="1:2" x14ac:dyDescent="0.35">
      <c r="A506" s="12" t="s">
        <v>20</v>
      </c>
      <c r="B506">
        <v>290</v>
      </c>
    </row>
    <row r="507" spans="1:2" x14ac:dyDescent="0.35">
      <c r="A507" s="12" t="s">
        <v>20</v>
      </c>
      <c r="B507">
        <v>122</v>
      </c>
    </row>
    <row r="508" spans="1:2" x14ac:dyDescent="0.35">
      <c r="A508" s="12" t="s">
        <v>20</v>
      </c>
      <c r="B508">
        <v>1470</v>
      </c>
    </row>
    <row r="509" spans="1:2" x14ac:dyDescent="0.35">
      <c r="A509" s="12" t="s">
        <v>20</v>
      </c>
      <c r="B509">
        <v>165</v>
      </c>
    </row>
    <row r="510" spans="1:2" x14ac:dyDescent="0.35">
      <c r="A510" s="12" t="s">
        <v>20</v>
      </c>
      <c r="B510">
        <v>182</v>
      </c>
    </row>
    <row r="511" spans="1:2" x14ac:dyDescent="0.35">
      <c r="A511" s="12" t="s">
        <v>20</v>
      </c>
      <c r="B511">
        <v>199</v>
      </c>
    </row>
    <row r="512" spans="1:2" x14ac:dyDescent="0.35">
      <c r="A512" s="12" t="s">
        <v>20</v>
      </c>
      <c r="B512">
        <v>56</v>
      </c>
    </row>
    <row r="513" spans="1:2" x14ac:dyDescent="0.35">
      <c r="A513" s="12" t="s">
        <v>20</v>
      </c>
      <c r="B513">
        <v>1460</v>
      </c>
    </row>
    <row r="514" spans="1:2" x14ac:dyDescent="0.35">
      <c r="A514" s="12" t="s">
        <v>20</v>
      </c>
      <c r="B514">
        <v>123</v>
      </c>
    </row>
    <row r="515" spans="1:2" x14ac:dyDescent="0.35">
      <c r="A515" s="12" t="s">
        <v>20</v>
      </c>
      <c r="B515">
        <v>159</v>
      </c>
    </row>
    <row r="516" spans="1:2" x14ac:dyDescent="0.35">
      <c r="A516" s="12" t="s">
        <v>20</v>
      </c>
      <c r="B516">
        <v>110</v>
      </c>
    </row>
    <row r="517" spans="1:2" x14ac:dyDescent="0.35">
      <c r="A517" s="12" t="s">
        <v>20</v>
      </c>
      <c r="B517">
        <v>236</v>
      </c>
    </row>
    <row r="518" spans="1:2" x14ac:dyDescent="0.35">
      <c r="A518" s="12" t="s">
        <v>20</v>
      </c>
      <c r="B518">
        <v>191</v>
      </c>
    </row>
    <row r="519" spans="1:2" x14ac:dyDescent="0.35">
      <c r="A519" s="12" t="s">
        <v>20</v>
      </c>
      <c r="B519">
        <v>3934</v>
      </c>
    </row>
    <row r="520" spans="1:2" x14ac:dyDescent="0.35">
      <c r="A520" s="12" t="s">
        <v>20</v>
      </c>
      <c r="B520">
        <v>80</v>
      </c>
    </row>
    <row r="521" spans="1:2" x14ac:dyDescent="0.35">
      <c r="A521" s="12" t="s">
        <v>20</v>
      </c>
      <c r="B521">
        <v>462</v>
      </c>
    </row>
    <row r="522" spans="1:2" x14ac:dyDescent="0.35">
      <c r="A522" s="12" t="s">
        <v>20</v>
      </c>
      <c r="B522">
        <v>179</v>
      </c>
    </row>
    <row r="523" spans="1:2" x14ac:dyDescent="0.35">
      <c r="A523" s="12" t="s">
        <v>20</v>
      </c>
      <c r="B523">
        <v>1866</v>
      </c>
    </row>
    <row r="524" spans="1:2" x14ac:dyDescent="0.35">
      <c r="A524" s="12" t="s">
        <v>20</v>
      </c>
      <c r="B524">
        <v>156</v>
      </c>
    </row>
    <row r="525" spans="1:2" x14ac:dyDescent="0.35">
      <c r="A525" s="12" t="s">
        <v>20</v>
      </c>
      <c r="B525">
        <v>255</v>
      </c>
    </row>
    <row r="526" spans="1:2" x14ac:dyDescent="0.35">
      <c r="A526" s="12" t="s">
        <v>20</v>
      </c>
      <c r="B526">
        <v>2261</v>
      </c>
    </row>
    <row r="527" spans="1:2" x14ac:dyDescent="0.35">
      <c r="A527" s="12" t="s">
        <v>20</v>
      </c>
      <c r="B527">
        <v>40</v>
      </c>
    </row>
    <row r="528" spans="1:2" x14ac:dyDescent="0.35">
      <c r="A528" s="12" t="s">
        <v>20</v>
      </c>
      <c r="B528">
        <v>2289</v>
      </c>
    </row>
    <row r="529" spans="1:2" x14ac:dyDescent="0.35">
      <c r="A529" s="12" t="s">
        <v>20</v>
      </c>
      <c r="B529">
        <v>65</v>
      </c>
    </row>
    <row r="530" spans="1:2" x14ac:dyDescent="0.35">
      <c r="A530" s="12" t="s">
        <v>20</v>
      </c>
      <c r="B530">
        <v>3777</v>
      </c>
    </row>
    <row r="531" spans="1:2" x14ac:dyDescent="0.35">
      <c r="A531" s="12" t="s">
        <v>20</v>
      </c>
      <c r="B531">
        <v>184</v>
      </c>
    </row>
    <row r="532" spans="1:2" x14ac:dyDescent="0.35">
      <c r="A532" s="12" t="s">
        <v>20</v>
      </c>
      <c r="B532">
        <v>85</v>
      </c>
    </row>
    <row r="533" spans="1:2" x14ac:dyDescent="0.35">
      <c r="A533" s="12" t="s">
        <v>20</v>
      </c>
      <c r="B533">
        <v>144</v>
      </c>
    </row>
    <row r="534" spans="1:2" x14ac:dyDescent="0.35">
      <c r="A534" s="12" t="s">
        <v>20</v>
      </c>
      <c r="B534">
        <v>1902</v>
      </c>
    </row>
    <row r="535" spans="1:2" x14ac:dyDescent="0.35">
      <c r="A535" s="12" t="s">
        <v>20</v>
      </c>
      <c r="B535">
        <v>105</v>
      </c>
    </row>
    <row r="536" spans="1:2" x14ac:dyDescent="0.35">
      <c r="A536" s="12" t="s">
        <v>20</v>
      </c>
      <c r="B536">
        <v>132</v>
      </c>
    </row>
    <row r="537" spans="1:2" x14ac:dyDescent="0.35">
      <c r="A537" s="12" t="s">
        <v>20</v>
      </c>
      <c r="B537">
        <v>96</v>
      </c>
    </row>
    <row r="538" spans="1:2" x14ac:dyDescent="0.35">
      <c r="A538" s="12" t="s">
        <v>20</v>
      </c>
      <c r="B538">
        <v>114</v>
      </c>
    </row>
    <row r="539" spans="1:2" x14ac:dyDescent="0.35">
      <c r="A539" s="12" t="s">
        <v>20</v>
      </c>
      <c r="B539">
        <v>203</v>
      </c>
    </row>
    <row r="540" spans="1:2" x14ac:dyDescent="0.35">
      <c r="A540" s="12" t="s">
        <v>20</v>
      </c>
      <c r="B540">
        <v>1559</v>
      </c>
    </row>
    <row r="541" spans="1:2" x14ac:dyDescent="0.35">
      <c r="A541" s="12" t="s">
        <v>20</v>
      </c>
      <c r="B541">
        <v>1548</v>
      </c>
    </row>
    <row r="542" spans="1:2" x14ac:dyDescent="0.35">
      <c r="A542" s="12" t="s">
        <v>20</v>
      </c>
      <c r="B542">
        <v>80</v>
      </c>
    </row>
    <row r="543" spans="1:2" x14ac:dyDescent="0.35">
      <c r="A543" s="12" t="s">
        <v>20</v>
      </c>
      <c r="B543">
        <v>131</v>
      </c>
    </row>
    <row r="544" spans="1:2" x14ac:dyDescent="0.35">
      <c r="A544" s="12" t="s">
        <v>20</v>
      </c>
      <c r="B544">
        <v>112</v>
      </c>
    </row>
    <row r="545" spans="1:2" x14ac:dyDescent="0.35">
      <c r="A545" s="12" t="s">
        <v>20</v>
      </c>
      <c r="B545">
        <v>155</v>
      </c>
    </row>
    <row r="546" spans="1:2" x14ac:dyDescent="0.35">
      <c r="A546" s="12" t="s">
        <v>20</v>
      </c>
      <c r="B546">
        <v>266</v>
      </c>
    </row>
    <row r="547" spans="1:2" x14ac:dyDescent="0.35">
      <c r="A547" s="12" t="s">
        <v>20</v>
      </c>
      <c r="B547">
        <v>155</v>
      </c>
    </row>
    <row r="548" spans="1:2" x14ac:dyDescent="0.35">
      <c r="A548" s="12" t="s">
        <v>20</v>
      </c>
      <c r="B548">
        <v>207</v>
      </c>
    </row>
    <row r="549" spans="1:2" x14ac:dyDescent="0.35">
      <c r="A549" s="12" t="s">
        <v>20</v>
      </c>
      <c r="B549">
        <v>245</v>
      </c>
    </row>
    <row r="550" spans="1:2" x14ac:dyDescent="0.35">
      <c r="A550" s="12" t="s">
        <v>20</v>
      </c>
      <c r="B550">
        <v>1573</v>
      </c>
    </row>
    <row r="551" spans="1:2" x14ac:dyDescent="0.35">
      <c r="A551" s="12" t="s">
        <v>20</v>
      </c>
      <c r="B551">
        <v>114</v>
      </c>
    </row>
    <row r="552" spans="1:2" x14ac:dyDescent="0.35">
      <c r="A552" s="12" t="s">
        <v>20</v>
      </c>
      <c r="B552">
        <v>93</v>
      </c>
    </row>
    <row r="553" spans="1:2" x14ac:dyDescent="0.35">
      <c r="A553" s="12" t="s">
        <v>20</v>
      </c>
      <c r="B553">
        <v>1681</v>
      </c>
    </row>
    <row r="554" spans="1:2" x14ac:dyDescent="0.35">
      <c r="A554" s="12" t="s">
        <v>20</v>
      </c>
      <c r="B554">
        <v>32</v>
      </c>
    </row>
    <row r="555" spans="1:2" x14ac:dyDescent="0.35">
      <c r="A555" s="12" t="s">
        <v>20</v>
      </c>
      <c r="B555">
        <v>135</v>
      </c>
    </row>
    <row r="556" spans="1:2" x14ac:dyDescent="0.35">
      <c r="A556" s="12" t="s">
        <v>20</v>
      </c>
      <c r="B556">
        <v>140</v>
      </c>
    </row>
    <row r="557" spans="1:2" x14ac:dyDescent="0.35">
      <c r="A557" s="12" t="s">
        <v>20</v>
      </c>
      <c r="B557">
        <v>92</v>
      </c>
    </row>
    <row r="558" spans="1:2" x14ac:dyDescent="0.35">
      <c r="A558" s="12" t="s">
        <v>20</v>
      </c>
      <c r="B558">
        <v>1015</v>
      </c>
    </row>
    <row r="559" spans="1:2" x14ac:dyDescent="0.35">
      <c r="A559" s="12" t="s">
        <v>20</v>
      </c>
      <c r="B559">
        <v>323</v>
      </c>
    </row>
    <row r="560" spans="1:2" x14ac:dyDescent="0.35">
      <c r="A560" s="12" t="s">
        <v>20</v>
      </c>
      <c r="B560">
        <v>2326</v>
      </c>
    </row>
    <row r="561" spans="1:2" x14ac:dyDescent="0.35">
      <c r="A561" s="12" t="s">
        <v>20</v>
      </c>
      <c r="B561">
        <v>381</v>
      </c>
    </row>
    <row r="562" spans="1:2" x14ac:dyDescent="0.35">
      <c r="A562" s="12" t="s">
        <v>20</v>
      </c>
      <c r="B562">
        <v>480</v>
      </c>
    </row>
    <row r="563" spans="1:2" x14ac:dyDescent="0.35">
      <c r="A563" s="12" t="s">
        <v>20</v>
      </c>
      <c r="B563">
        <v>226</v>
      </c>
    </row>
    <row r="564" spans="1:2" x14ac:dyDescent="0.35">
      <c r="A564" s="12" t="s">
        <v>20</v>
      </c>
      <c r="B564">
        <v>241</v>
      </c>
    </row>
    <row r="565" spans="1:2" x14ac:dyDescent="0.35">
      <c r="A565" s="12" t="s">
        <v>20</v>
      </c>
      <c r="B565">
        <v>132</v>
      </c>
    </row>
    <row r="566" spans="1:2" x14ac:dyDescent="0.35">
      <c r="A566" s="12" t="s">
        <v>20</v>
      </c>
      <c r="B566">
        <v>2043</v>
      </c>
    </row>
  </sheetData>
  <conditionalFormatting sqref="B5">
    <cfRule type="containsText" dxfId="0" priority="1" operator="containsText" text="failed">
      <formula>NOT(ISERROR(SEARCH("failed",B5)))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dora olaku</cp:lastModifiedBy>
  <dcterms:created xsi:type="dcterms:W3CDTF">2021-09-29T18:52:28Z</dcterms:created>
  <dcterms:modified xsi:type="dcterms:W3CDTF">2023-03-24T04:02:12Z</dcterms:modified>
</cp:coreProperties>
</file>