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05ed7fe654a4b9c/Desktop/"/>
    </mc:Choice>
  </mc:AlternateContent>
  <xr:revisionPtr revIDLastSave="0" documentId="8_{900777E6-3EB1-428F-80F1-C30D14537D6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1a" sheetId="1" r:id="rId1"/>
    <sheet name="1b" sheetId="2" r:id="rId2"/>
    <sheet name="1c" sheetId="3" r:id="rId3"/>
    <sheet name="1d" sheetId="4" r:id="rId4"/>
    <sheet name="Missing Values" sheetId="5" r:id="rId5"/>
    <sheet name="Outliners" sheetId="6" r:id="rId6"/>
    <sheet name="Regresyon" sheetId="7" r:id="rId7"/>
    <sheet name="Multiple Linear Regression" sheetId="8" r:id="rId8"/>
    <sheet name="CLTV" sheetId="9" r:id="rId9"/>
  </sheets>
  <definedNames>
    <definedName name="_xlnm._FilterDatabase" localSheetId="0" hidden="1">'1a'!$A$1:$G$1</definedName>
    <definedName name="_xlnm._FilterDatabase" localSheetId="3" hidden="1">'1d'!$A$1:$B$201</definedName>
    <definedName name="_xlnm._FilterDatabase" localSheetId="5" hidden="1">Outliners!$AD$1:$AE$5560</definedName>
  </definedNames>
  <calcPr calcId="191029"/>
  <pivotCaches>
    <pivotCache cacheId="26" r:id="rId10"/>
    <pivotCache cacheId="27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3" i="8" l="1"/>
  <c r="K33" i="8"/>
  <c r="B13" i="9"/>
  <c r="B10" i="9"/>
  <c r="B5" i="9"/>
  <c r="B6" i="9" s="1"/>
  <c r="B8" i="9" s="1"/>
  <c r="X21" i="7"/>
  <c r="X20" i="7"/>
  <c r="AG21" i="7"/>
  <c r="AG20" i="7"/>
  <c r="O21" i="7"/>
  <c r="O20" i="7"/>
  <c r="F21" i="7"/>
  <c r="F20" i="7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3" i="5"/>
  <c r="AA4" i="5"/>
  <c r="AA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" i="5"/>
  <c r="AB2" i="5"/>
  <c r="AC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" i="5"/>
  <c r="V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3" i="5"/>
  <c r="V44" i="5"/>
  <c r="V45" i="5"/>
  <c r="V46" i="5"/>
  <c r="V47" i="5"/>
  <c r="V48" i="5"/>
  <c r="V49" i="5"/>
  <c r="V50" i="5"/>
  <c r="V51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L19" i="5"/>
  <c r="M19" i="5"/>
  <c r="N19" i="5"/>
  <c r="O19" i="5"/>
  <c r="K19" i="5"/>
  <c r="M17" i="5"/>
  <c r="O17" i="5"/>
  <c r="M16" i="5"/>
  <c r="M18" i="5" s="1"/>
  <c r="O16" i="5"/>
  <c r="L15" i="5"/>
  <c r="M15" i="5"/>
  <c r="N15" i="5"/>
  <c r="O15" i="5"/>
  <c r="K15" i="5"/>
  <c r="K17" i="5" s="1"/>
  <c r="K14" i="5"/>
  <c r="L14" i="5"/>
  <c r="M14" i="5"/>
  <c r="N14" i="5"/>
  <c r="O14" i="5"/>
  <c r="L13" i="5"/>
  <c r="M13" i="5"/>
  <c r="N13" i="5"/>
  <c r="N16" i="5" s="1"/>
  <c r="N17" i="5" s="1"/>
  <c r="O13" i="5"/>
  <c r="O18" i="5" s="1"/>
  <c r="K13" i="5"/>
  <c r="K16" i="5" s="1"/>
  <c r="O12" i="5"/>
  <c r="N12" i="5"/>
  <c r="M12" i="5"/>
  <c r="L12" i="5"/>
  <c r="K12" i="5"/>
  <c r="O11" i="5"/>
  <c r="N11" i="5"/>
  <c r="M11" i="5"/>
  <c r="L11" i="5"/>
  <c r="K11" i="5"/>
  <c r="O10" i="5"/>
  <c r="N10" i="5"/>
  <c r="M10" i="5"/>
  <c r="L10" i="5"/>
  <c r="K10" i="5"/>
  <c r="O9" i="5"/>
  <c r="O7" i="5" s="1"/>
  <c r="N9" i="5"/>
  <c r="N7" i="5" s="1"/>
  <c r="M9" i="5"/>
  <c r="L9" i="5"/>
  <c r="K9" i="5"/>
  <c r="O8" i="5"/>
  <c r="N8" i="5"/>
  <c r="M8" i="5"/>
  <c r="L8" i="5"/>
  <c r="K8" i="5"/>
  <c r="O6" i="5"/>
  <c r="N6" i="5"/>
  <c r="M6" i="5"/>
  <c r="L6" i="5"/>
  <c r="K6" i="5"/>
  <c r="O5" i="5"/>
  <c r="N5" i="5"/>
  <c r="M5" i="5"/>
  <c r="L5" i="5"/>
  <c r="K5" i="5"/>
  <c r="O4" i="5"/>
  <c r="N4" i="5"/>
  <c r="M4" i="5"/>
  <c r="L4" i="5"/>
  <c r="K4" i="5"/>
  <c r="O3" i="5"/>
  <c r="V42" i="5" s="1"/>
  <c r="N3" i="5"/>
  <c r="M3" i="5"/>
  <c r="L3" i="5"/>
  <c r="K3" i="5"/>
  <c r="O2" i="5"/>
  <c r="N2" i="5"/>
  <c r="M2" i="5"/>
  <c r="L2" i="5"/>
  <c r="K2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L18" i="5" l="1"/>
  <c r="L16" i="5"/>
  <c r="L17" i="5" s="1"/>
  <c r="N18" i="5"/>
  <c r="V184" i="5"/>
  <c r="K18" i="5"/>
  <c r="V79" i="5"/>
  <c r="V52" i="5"/>
  <c r="M7" i="5"/>
  <c r="K7" i="5"/>
  <c r="L7" i="5"/>
  <c r="K7" i="1" l="1"/>
  <c r="M8" i="1"/>
  <c r="N8" i="1"/>
  <c r="O8" i="1"/>
  <c r="K12" i="1"/>
  <c r="L12" i="1"/>
  <c r="M12" i="1"/>
  <c r="N12" i="1"/>
  <c r="O12" i="1"/>
  <c r="K11" i="1"/>
  <c r="L11" i="1"/>
  <c r="M11" i="1"/>
  <c r="N11" i="1"/>
  <c r="O11" i="1"/>
  <c r="K10" i="1"/>
  <c r="L10" i="1"/>
  <c r="M10" i="1"/>
  <c r="N10" i="1"/>
  <c r="O10" i="1"/>
  <c r="K9" i="1"/>
  <c r="L9" i="1"/>
  <c r="L7" i="1" s="1"/>
  <c r="M9" i="1"/>
  <c r="M7" i="1" s="1"/>
  <c r="N9" i="1"/>
  <c r="N7" i="1" s="1"/>
  <c r="O9" i="1"/>
  <c r="O7" i="1" s="1"/>
  <c r="L8" i="1"/>
  <c r="K8" i="1"/>
  <c r="K6" i="1"/>
  <c r="L6" i="1"/>
  <c r="M6" i="1"/>
  <c r="N6" i="1"/>
  <c r="O6" i="1"/>
  <c r="K5" i="1"/>
  <c r="L5" i="1"/>
  <c r="M5" i="1"/>
  <c r="N5" i="1"/>
  <c r="O5" i="1"/>
  <c r="K4" i="1"/>
  <c r="L4" i="1"/>
  <c r="M4" i="1"/>
  <c r="N4" i="1"/>
  <c r="O4" i="1"/>
  <c r="K3" i="1"/>
  <c r="L3" i="1"/>
  <c r="M3" i="1"/>
  <c r="N3" i="1"/>
  <c r="O3" i="1"/>
  <c r="L2" i="1"/>
  <c r="M2" i="1"/>
  <c r="N2" i="1"/>
  <c r="O2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Fatih Fidan</author>
  </authors>
  <commentList>
    <comment ref="J17" authorId="0" shapeId="0" xr:uid="{3AAFD3C9-6B8F-4FAC-BB76-008707449602}">
      <text>
        <r>
          <rPr>
            <b/>
            <sz val="9"/>
            <color indexed="81"/>
            <rFont val="Tahoma"/>
            <family val="2"/>
          </rPr>
          <t>Q3+1,5*IQR</t>
        </r>
      </text>
    </comment>
    <comment ref="J18" authorId="0" shapeId="0" xr:uid="{5033B68A-6A6A-4172-8AE5-DEC650378257}">
      <text>
        <r>
          <rPr>
            <b/>
            <sz val="9"/>
            <color indexed="81"/>
            <rFont val="Tahoma"/>
            <family val="2"/>
          </rPr>
          <t>Q1-1,5*IQR</t>
        </r>
      </text>
    </comment>
  </commentList>
</comments>
</file>

<file path=xl/sharedStrings.xml><?xml version="1.0" encoding="utf-8"?>
<sst xmlns="http://schemas.openxmlformats.org/spreadsheetml/2006/main" count="309" uniqueCount="111">
  <si>
    <t>ID</t>
  </si>
  <si>
    <t>DAYS</t>
  </si>
  <si>
    <t>GoogleAds</t>
  </si>
  <si>
    <t>Meta</t>
  </si>
  <si>
    <t>Influencer</t>
  </si>
  <si>
    <t>TIKTOK</t>
  </si>
  <si>
    <t>SALES</t>
  </si>
  <si>
    <t>ORTALAMA</t>
  </si>
  <si>
    <t>MOD</t>
  </si>
  <si>
    <t>STANDART SAPMA</t>
  </si>
  <si>
    <t>VARYANS</t>
  </si>
  <si>
    <t>ARALIK</t>
  </si>
  <si>
    <t>TOPLAM</t>
  </si>
  <si>
    <t>MINIMUM DEGER</t>
  </si>
  <si>
    <t>MAKSIMUM DEGER</t>
  </si>
  <si>
    <t>VERI SAYISI</t>
  </si>
  <si>
    <t>EKSIK VERI SAYISI</t>
  </si>
  <si>
    <t>MEDYAN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</si>
  <si>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</si>
  <si>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</si>
  <si>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</si>
  <si>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</si>
  <si>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</si>
  <si>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</si>
  <si>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</si>
  <si>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</si>
  <si>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</si>
  <si>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</si>
  <si>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</si>
  <si>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</si>
  <si>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</si>
  <si>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DATE</t>
  </si>
  <si>
    <t>Row Labels</t>
  </si>
  <si>
    <t>Grand Total</t>
  </si>
  <si>
    <t>Pazar</t>
  </si>
  <si>
    <t>Pazartesi</t>
  </si>
  <si>
    <t>Sali</t>
  </si>
  <si>
    <t>Carsamba</t>
  </si>
  <si>
    <t>Persembe</t>
  </si>
  <si>
    <t>Cuma</t>
  </si>
  <si>
    <t>Cumartesi</t>
  </si>
  <si>
    <t>UPPER LIMIT</t>
  </si>
  <si>
    <t>LOWER LIMIT</t>
  </si>
  <si>
    <t>Number of Outliers</t>
  </si>
  <si>
    <t>Q1</t>
  </si>
  <si>
    <t>Q2 (MEDIAN)</t>
  </si>
  <si>
    <t>Q3</t>
  </si>
  <si>
    <t>IQR</t>
  </si>
  <si>
    <t>METHOT 1 MEDYAN</t>
  </si>
  <si>
    <t>GoogleAds M1</t>
  </si>
  <si>
    <t>Meta M1</t>
  </si>
  <si>
    <t>Influencer M1</t>
  </si>
  <si>
    <t>TIKTOK M1</t>
  </si>
  <si>
    <t>SALES M1</t>
  </si>
  <si>
    <t>METHOT 2 OFFSET</t>
  </si>
  <si>
    <t>GoogleAds M2</t>
  </si>
  <si>
    <t>Meta M2</t>
  </si>
  <si>
    <t>Influencer M2</t>
  </si>
  <si>
    <t>TIKTOK M2</t>
  </si>
  <si>
    <t>SALES M2</t>
  </si>
  <si>
    <t>Average of SALES</t>
  </si>
  <si>
    <t>Formül ile</t>
  </si>
  <si>
    <t>Korelasyon Katsayisi</t>
  </si>
  <si>
    <t>Toolpak ile</t>
  </si>
  <si>
    <t>Average of GoogleAds</t>
  </si>
  <si>
    <t>Average of Meta</t>
  </si>
  <si>
    <t>Average of Influencer</t>
  </si>
  <si>
    <t>Average of TIKTOK</t>
  </si>
  <si>
    <t xml:space="preserve">SALES </t>
  </si>
  <si>
    <t xml:space="preserve">Brand Value </t>
  </si>
  <si>
    <t xml:space="preserve">TIK TOK </t>
  </si>
  <si>
    <t>USER</t>
  </si>
  <si>
    <t>CHURN</t>
  </si>
  <si>
    <t>LT (1/CHURN*12)</t>
  </si>
  <si>
    <t>1 AYLIK ABONELIK BEDELI</t>
  </si>
  <si>
    <t>LTV (LT * ABONELIK BEDELI)</t>
  </si>
  <si>
    <t>RETENTION RATE</t>
  </si>
  <si>
    <t>AWARE CUSTOMERS</t>
  </si>
  <si>
    <t>POTANTIAL CUSTOMERS</t>
  </si>
  <si>
    <t>CAC(SPEND/USER)</t>
  </si>
  <si>
    <t>CLTV(CAC/LTV)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</si>
  <si>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</si>
  <si>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</si>
  <si>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</si>
  <si>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</si>
  <si>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</si>
  <si>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</si>
  <si>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</si>
  <si>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</si>
  <si>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</si>
  <si>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</si>
  <si>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</si>
  <si>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</si>
  <si>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</si>
  <si>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</si>
  <si>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</si>
  <si>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</si>
  <si>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</si>
  <si>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</si>
  <si>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</si>
  <si>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</si>
  <si>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</si>
  <si>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</si>
  <si>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</si>
  <si>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ROI</t>
  </si>
  <si>
    <t>b1</t>
  </si>
  <si>
    <t>b2</t>
  </si>
  <si>
    <t>b3</t>
  </si>
  <si>
    <t>b4</t>
  </si>
  <si>
    <t>Brand Value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</si>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</sst>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yyyy\-mm\-dd;@"/>
    <numFmt numFmtId="166" formatCode="_-[$$-409]* #,##0.00_ ;_-[$$-409]* \-#,##0.00\ ;_-[$$-409]* &quot;-&quot;??_ ;_-@_ "/>
    <numFmt numFmtId="167" formatCode="_ [$€-2]\ * #,##0.0_ ;_ [$€-2]\ * \-#,##0.0_ ;_ [$€-2]\ * &quot;-&quot;??_ ;_ @_ "/>
    <numFmt numFmtId="168" formatCode="[$$-C09]#,##0.00"/>
  </numFmts>
  <fonts count="12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2"/>
      <color theme="1"/>
      <name val="Lily Script One"/>
    </font>
    <font>
      <b/>
      <sz val="11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rgb="FFE2EFD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rgb="FFE2EFD9"/>
      </patternFill>
    </fill>
    <fill>
      <patternFill patternType="solid">
        <fgColor theme="0"/>
        <bgColor rgb="FFFFFF00"/>
      </patternFill>
    </fill>
    <fill>
      <patternFill patternType="solid">
        <fgColor theme="7" tint="0.79998168889431442"/>
        <bgColor theme="1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7" tint="0.79998168889431442"/>
        <bgColor rgb="FF00B050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131">
    <xf numFmtId="0" fontId="0" fillId="0" borderId="0" xfId="0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Continuous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2" xfId="0" applyFill="1" applyBorder="1"/>
    <xf numFmtId="0" fontId="0" fillId="6" borderId="14" xfId="0" applyFill="1" applyBorder="1"/>
    <xf numFmtId="2" fontId="0" fillId="0" borderId="8" xfId="0" applyNumberFormat="1" applyBorder="1"/>
    <xf numFmtId="2" fontId="0" fillId="0" borderId="13" xfId="0" applyNumberFormat="1" applyBorder="1"/>
    <xf numFmtId="1" fontId="0" fillId="0" borderId="9" xfId="0" applyNumberFormat="1" applyBorder="1"/>
    <xf numFmtId="1" fontId="0" fillId="0" borderId="2" xfId="0" applyNumberFormat="1" applyBorder="1"/>
    <xf numFmtId="1" fontId="0" fillId="0" borderId="15" xfId="0" applyNumberFormat="1" applyBorder="1"/>
    <xf numFmtId="0" fontId="0" fillId="0" borderId="18" xfId="0" applyBorder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0" borderId="19" xfId="0" applyBorder="1"/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4" xfId="0" pivotButton="1" applyBorder="1"/>
    <xf numFmtId="0" fontId="0" fillId="0" borderId="4" xfId="0" applyBorder="1" applyAlignment="1">
      <alignment horizontal="left"/>
    </xf>
    <xf numFmtId="0" fontId="0" fillId="6" borderId="4" xfId="0" applyFill="1" applyBorder="1" applyAlignment="1">
      <alignment horizontal="center"/>
    </xf>
    <xf numFmtId="2" fontId="0" fillId="0" borderId="4" xfId="0" applyNumberFormat="1" applyBorder="1"/>
    <xf numFmtId="1" fontId="0" fillId="0" borderId="4" xfId="0" applyNumberFormat="1" applyBorder="1"/>
    <xf numFmtId="0" fontId="5" fillId="8" borderId="4" xfId="0" applyFont="1" applyFill="1" applyBorder="1" applyAlignment="1">
      <alignment horizontal="center" wrapText="1"/>
    </xf>
    <xf numFmtId="0" fontId="0" fillId="9" borderId="4" xfId="0" applyFill="1" applyBorder="1" applyAlignment="1">
      <alignment horizontal="center"/>
    </xf>
    <xf numFmtId="1" fontId="0" fillId="9" borderId="4" xfId="0" applyNumberFormat="1" applyFill="1" applyBorder="1"/>
    <xf numFmtId="0" fontId="5" fillId="9" borderId="4" xfId="0" applyFont="1" applyFill="1" applyBorder="1" applyAlignment="1">
      <alignment horizontal="center" wrapText="1"/>
    </xf>
    <xf numFmtId="0" fontId="0" fillId="9" borderId="4" xfId="0" applyFill="1" applyBorder="1"/>
    <xf numFmtId="1" fontId="1" fillId="9" borderId="0" xfId="0" applyNumberFormat="1" applyFont="1" applyFill="1" applyAlignment="1">
      <alignment horizontal="center"/>
    </xf>
    <xf numFmtId="1" fontId="1" fillId="9" borderId="0" xfId="0" applyNumberFormat="1" applyFont="1" applyFill="1"/>
    <xf numFmtId="0" fontId="0" fillId="0" borderId="4" xfId="0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1" fillId="9" borderId="4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2" fillId="11" borderId="0" xfId="0" applyFont="1" applyFill="1" applyAlignment="1">
      <alignment horizontal="center"/>
    </xf>
    <xf numFmtId="0" fontId="0" fillId="12" borderId="4" xfId="0" applyFill="1" applyBorder="1" applyAlignment="1">
      <alignment horizontal="left"/>
    </xf>
    <xf numFmtId="0" fontId="0" fillId="12" borderId="4" xfId="0" applyFill="1" applyBorder="1"/>
    <xf numFmtId="0" fontId="0" fillId="0" borderId="5" xfId="0" applyBorder="1"/>
    <xf numFmtId="1" fontId="1" fillId="14" borderId="4" xfId="0" applyNumberFormat="1" applyFont="1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1" fillId="15" borderId="4" xfId="0" applyNumberFormat="1" applyFont="1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2" fontId="0" fillId="0" borderId="25" xfId="0" applyNumberFormat="1" applyBorder="1"/>
    <xf numFmtId="1" fontId="0" fillId="0" borderId="27" xfId="0" applyNumberFormat="1" applyBorder="1"/>
    <xf numFmtId="1" fontId="0" fillId="0" borderId="19" xfId="0" applyNumberFormat="1" applyBorder="1"/>
    <xf numFmtId="0" fontId="2" fillId="3" borderId="5" xfId="0" applyFont="1" applyFill="1" applyBorder="1" applyAlignment="1">
      <alignment horizontal="center"/>
    </xf>
    <xf numFmtId="2" fontId="0" fillId="0" borderId="28" xfId="0" applyNumberFormat="1" applyBorder="1"/>
    <xf numFmtId="1" fontId="0" fillId="0" borderId="6" xfId="0" applyNumberFormat="1" applyBorder="1"/>
    <xf numFmtId="0" fontId="0" fillId="0" borderId="21" xfId="0" pivotButton="1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25" xfId="0" applyBorder="1"/>
    <xf numFmtId="0" fontId="0" fillId="0" borderId="26" xfId="0" applyBorder="1" applyAlignment="1">
      <alignment horizontal="left"/>
    </xf>
    <xf numFmtId="0" fontId="0" fillId="0" borderId="27" xfId="0" applyBorder="1"/>
    <xf numFmtId="0" fontId="0" fillId="0" borderId="5" xfId="0" pivotButton="1" applyBorder="1" applyAlignment="1">
      <alignment horizontal="center"/>
    </xf>
    <xf numFmtId="0" fontId="0" fillId="0" borderId="28" xfId="0" applyBorder="1"/>
    <xf numFmtId="0" fontId="0" fillId="0" borderId="5" xfId="0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0" xfId="0" applyFill="1"/>
    <xf numFmtId="0" fontId="9" fillId="16" borderId="4" xfId="0" applyFont="1" applyFill="1" applyBorder="1" applyAlignment="1">
      <alignment horizontal="center"/>
    </xf>
    <xf numFmtId="0" fontId="3" fillId="14" borderId="4" xfId="0" applyFont="1" applyFill="1" applyBorder="1" applyAlignment="1">
      <alignment horizontal="center"/>
    </xf>
    <xf numFmtId="0" fontId="3" fillId="14" borderId="4" xfId="0" applyFont="1" applyFill="1" applyBorder="1"/>
    <xf numFmtId="0" fontId="0" fillId="0" borderId="23" xfId="0" applyBorder="1"/>
    <xf numFmtId="0" fontId="2" fillId="0" borderId="4" xfId="0" applyFont="1" applyBorder="1"/>
    <xf numFmtId="0" fontId="5" fillId="14" borderId="4" xfId="0" applyFont="1" applyFill="1" applyBorder="1"/>
    <xf numFmtId="9" fontId="1" fillId="14" borderId="4" xfId="0" applyNumberFormat="1" applyFont="1" applyFill="1" applyBorder="1"/>
    <xf numFmtId="9" fontId="1" fillId="17" borderId="4" xfId="0" applyNumberFormat="1" applyFont="1" applyFill="1" applyBorder="1"/>
    <xf numFmtId="164" fontId="1" fillId="14" borderId="4" xfId="0" applyNumberFormat="1" applyFont="1" applyFill="1" applyBorder="1"/>
    <xf numFmtId="168" fontId="1" fillId="14" borderId="4" xfId="0" applyNumberFormat="1" applyFont="1" applyFill="1" applyBorder="1"/>
    <xf numFmtId="168" fontId="10" fillId="18" borderId="4" xfId="0" applyNumberFormat="1" applyFont="1" applyFill="1" applyBorder="1"/>
    <xf numFmtId="168" fontId="0" fillId="12" borderId="4" xfId="0" applyNumberFormat="1" applyFill="1" applyBorder="1"/>
    <xf numFmtId="0" fontId="3" fillId="9" borderId="4" xfId="0" applyFont="1" applyFill="1" applyBorder="1"/>
    <xf numFmtId="0" fontId="11" fillId="9" borderId="4" xfId="0" applyFont="1" applyFill="1" applyBorder="1"/>
    <xf numFmtId="0" fontId="2" fillId="19" borderId="4" xfId="0" applyFont="1" applyFill="1" applyBorder="1" applyAlignment="1">
      <alignment horizontal="center"/>
    </xf>
    <xf numFmtId="1" fontId="0" fillId="14" borderId="4" xfId="0" applyNumberForma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2" borderId="4" xfId="0" applyFill="1" applyBorder="1" applyAlignment="1">
      <alignment horizontal="center"/>
    </xf>
    <xf numFmtId="0" fontId="1" fillId="0" borderId="0" xfId="0" applyFont="1"/>
    <xf numFmtId="1" fontId="0" fillId="14" borderId="4" xfId="0" applyNumberFormat="1" applyFill="1" applyBorder="1"/>
    <xf numFmtId="0" fontId="2" fillId="20" borderId="4" xfId="0" applyFont="1" applyFill="1" applyBorder="1" applyAlignment="1">
      <alignment horizontal="center"/>
    </xf>
    <xf numFmtId="167" fontId="1" fillId="0" borderId="0" xfId="0" applyNumberFormat="1" applyFont="1"/>
    <xf numFmtId="0" fontId="1" fillId="12" borderId="0" xfId="0" applyFont="1" applyFill="1"/>
    <xf numFmtId="0" fontId="2" fillId="12" borderId="0" xfId="0" applyFont="1" applyFill="1" applyAlignment="1">
      <alignment horizontal="center"/>
    </xf>
    <xf numFmtId="0" fontId="1" fillId="12" borderId="4" xfId="0" applyFont="1" applyFill="1" applyBorder="1"/>
    <xf numFmtId="0" fontId="8" fillId="12" borderId="4" xfId="0" applyFont="1" applyFill="1" applyBorder="1"/>
    <xf numFmtId="166" fontId="1" fillId="20" borderId="4" xfId="0" applyNumberFormat="1" applyFont="1" applyFill="1" applyBorder="1"/>
    <xf numFmtId="167" fontId="1" fillId="12" borderId="0" xfId="0" applyNumberFormat="1" applyFont="1" applyFill="1"/>
    <xf numFmtId="166" fontId="1" fillId="12" borderId="0" xfId="0" applyNumberFormat="1" applyFont="1" applyFill="1"/>
    <xf numFmtId="0" fontId="2" fillId="21" borderId="4" xfId="0" applyFont="1" applyFill="1" applyBorder="1" applyAlignment="1">
      <alignment horizontal="left"/>
    </xf>
    <xf numFmtId="166" fontId="2" fillId="21" borderId="4" xfId="0" applyNumberFormat="1" applyFont="1" applyFill="1" applyBorder="1"/>
    <xf numFmtId="0" fontId="0" fillId="12" borderId="0" xfId="0" applyFill="1"/>
    <xf numFmtId="0" fontId="8" fillId="12" borderId="20" xfId="0" applyFont="1" applyFill="1" applyBorder="1"/>
    <xf numFmtId="166" fontId="1" fillId="20" borderId="18" xfId="0" applyNumberFormat="1" applyFont="1" applyFill="1" applyBorder="1"/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0" fillId="10" borderId="0" xfId="0" applyFill="1" applyAlignment="1">
      <alignment vertical="center" textRotation="255"/>
    </xf>
    <xf numFmtId="0" fontId="0" fillId="10" borderId="4" xfId="0" applyFill="1" applyBorder="1" applyAlignment="1">
      <alignment vertical="center" textRotation="255"/>
    </xf>
  </cellXfs>
  <cellStyles count="2">
    <cellStyle name="Normal" xfId="0" builtinId="0"/>
    <cellStyle name="Normal 2" xfId="1" xr:uid="{A3375E24-2796-4468-AE83-AFDB126F3F3E}"/>
  </cellStyles>
  <dxfs count="24"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Outliners!$B$1</c:f>
              <c:strCache>
                <c:ptCount val="1"/>
                <c:pt idx="0">
                  <c:v>SALES M2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Outliners!$A$2:$A$5555</c:f>
              <c:numCache>
                <c:formatCode>0</c:formatCode>
                <c:ptCount val="5554"/>
                <c:pt idx="0">
                  <c:v>196.98</c:v>
                </c:pt>
                <c:pt idx="1">
                  <c:v>164</c:v>
                </c:pt>
                <c:pt idx="2">
                  <c:v>151.96</c:v>
                </c:pt>
                <c:pt idx="3">
                  <c:v>92.987500000000011</c:v>
                </c:pt>
                <c:pt idx="4">
                  <c:v>89.06</c:v>
                </c:pt>
                <c:pt idx="5">
                  <c:v>71.06</c:v>
                </c:pt>
                <c:pt idx="6">
                  <c:v>67.72</c:v>
                </c:pt>
                <c:pt idx="7">
                  <c:v>66.14</c:v>
                </c:pt>
                <c:pt idx="8">
                  <c:v>65.52000000000001</c:v>
                </c:pt>
                <c:pt idx="9">
                  <c:v>64.94</c:v>
                </c:pt>
                <c:pt idx="10">
                  <c:v>64.38</c:v>
                </c:pt>
                <c:pt idx="11">
                  <c:v>64.039999999999992</c:v>
                </c:pt>
                <c:pt idx="12">
                  <c:v>63.339999999999996</c:v>
                </c:pt>
                <c:pt idx="13">
                  <c:v>63.279999999999994</c:v>
                </c:pt>
                <c:pt idx="14">
                  <c:v>62.54</c:v>
                </c:pt>
                <c:pt idx="15">
                  <c:v>62.279999999999994</c:v>
                </c:pt>
                <c:pt idx="16">
                  <c:v>62.14</c:v>
                </c:pt>
                <c:pt idx="17">
                  <c:v>61.260000000000005</c:v>
                </c:pt>
                <c:pt idx="18">
                  <c:v>61.120000000000005</c:v>
                </c:pt>
                <c:pt idx="19">
                  <c:v>60.86</c:v>
                </c:pt>
                <c:pt idx="20">
                  <c:v>59.58</c:v>
                </c:pt>
                <c:pt idx="21">
                  <c:v>59.58</c:v>
                </c:pt>
                <c:pt idx="22">
                  <c:v>59.2</c:v>
                </c:pt>
                <c:pt idx="23">
                  <c:v>58.760000000000005</c:v>
                </c:pt>
                <c:pt idx="24">
                  <c:v>58.739999999999995</c:v>
                </c:pt>
                <c:pt idx="25">
                  <c:v>58.68</c:v>
                </c:pt>
                <c:pt idx="26">
                  <c:v>57.720000000000006</c:v>
                </c:pt>
                <c:pt idx="27">
                  <c:v>56.9</c:v>
                </c:pt>
                <c:pt idx="28">
                  <c:v>56.379999999999995</c:v>
                </c:pt>
                <c:pt idx="29">
                  <c:v>56.18</c:v>
                </c:pt>
                <c:pt idx="30">
                  <c:v>56.02</c:v>
                </c:pt>
                <c:pt idx="31">
                  <c:v>55.339999999999996</c:v>
                </c:pt>
                <c:pt idx="32">
                  <c:v>55.04</c:v>
                </c:pt>
                <c:pt idx="33">
                  <c:v>55.019999999999996</c:v>
                </c:pt>
                <c:pt idx="34">
                  <c:v>54.64</c:v>
                </c:pt>
                <c:pt idx="35">
                  <c:v>54.160000000000004</c:v>
                </c:pt>
                <c:pt idx="36">
                  <c:v>54.06</c:v>
                </c:pt>
                <c:pt idx="37">
                  <c:v>53.86</c:v>
                </c:pt>
                <c:pt idx="38">
                  <c:v>53.6</c:v>
                </c:pt>
                <c:pt idx="39">
                  <c:v>53.480000000000004</c:v>
                </c:pt>
                <c:pt idx="40">
                  <c:v>53.08</c:v>
                </c:pt>
                <c:pt idx="41">
                  <c:v>52.980000000000004</c:v>
                </c:pt>
                <c:pt idx="42">
                  <c:v>52.760000000000005</c:v>
                </c:pt>
                <c:pt idx="43">
                  <c:v>52.7</c:v>
                </c:pt>
                <c:pt idx="44">
                  <c:v>52.42</c:v>
                </c:pt>
                <c:pt idx="45">
                  <c:v>51.9</c:v>
                </c:pt>
                <c:pt idx="46">
                  <c:v>51.480000000000004</c:v>
                </c:pt>
                <c:pt idx="47">
                  <c:v>51.480000000000004</c:v>
                </c:pt>
                <c:pt idx="48">
                  <c:v>51.38</c:v>
                </c:pt>
                <c:pt idx="49">
                  <c:v>50.94</c:v>
                </c:pt>
                <c:pt idx="50">
                  <c:v>50.68</c:v>
                </c:pt>
                <c:pt idx="51">
                  <c:v>50.64</c:v>
                </c:pt>
                <c:pt idx="52">
                  <c:v>50.14</c:v>
                </c:pt>
                <c:pt idx="53">
                  <c:v>50.1</c:v>
                </c:pt>
                <c:pt idx="54">
                  <c:v>49.660000000000004</c:v>
                </c:pt>
                <c:pt idx="55">
                  <c:v>49.160000000000004</c:v>
                </c:pt>
                <c:pt idx="56">
                  <c:v>49.019999999999996</c:v>
                </c:pt>
                <c:pt idx="57">
                  <c:v>48.480000000000004</c:v>
                </c:pt>
                <c:pt idx="58">
                  <c:v>48.36</c:v>
                </c:pt>
                <c:pt idx="59">
                  <c:v>48.36</c:v>
                </c:pt>
                <c:pt idx="60">
                  <c:v>47.54</c:v>
                </c:pt>
                <c:pt idx="61">
                  <c:v>46.68</c:v>
                </c:pt>
                <c:pt idx="62">
                  <c:v>46.519999999999996</c:v>
                </c:pt>
                <c:pt idx="63">
                  <c:v>46.44</c:v>
                </c:pt>
                <c:pt idx="64">
                  <c:v>46.160000000000004</c:v>
                </c:pt>
                <c:pt idx="65">
                  <c:v>46</c:v>
                </c:pt>
                <c:pt idx="66">
                  <c:v>45.96</c:v>
                </c:pt>
                <c:pt idx="67">
                  <c:v>45.8</c:v>
                </c:pt>
                <c:pt idx="68">
                  <c:v>45.7</c:v>
                </c:pt>
                <c:pt idx="69">
                  <c:v>45.5</c:v>
                </c:pt>
                <c:pt idx="70">
                  <c:v>45.08</c:v>
                </c:pt>
                <c:pt idx="71">
                  <c:v>44.92</c:v>
                </c:pt>
                <c:pt idx="72">
                  <c:v>44.82</c:v>
                </c:pt>
                <c:pt idx="73">
                  <c:v>44.82</c:v>
                </c:pt>
                <c:pt idx="74">
                  <c:v>44.5</c:v>
                </c:pt>
                <c:pt idx="75">
                  <c:v>44.4</c:v>
                </c:pt>
                <c:pt idx="76">
                  <c:v>44.28</c:v>
                </c:pt>
                <c:pt idx="77">
                  <c:v>43.96</c:v>
                </c:pt>
                <c:pt idx="78">
                  <c:v>43.56</c:v>
                </c:pt>
                <c:pt idx="79">
                  <c:v>42.9</c:v>
                </c:pt>
                <c:pt idx="80">
                  <c:v>42.68</c:v>
                </c:pt>
                <c:pt idx="81">
                  <c:v>42.64</c:v>
                </c:pt>
                <c:pt idx="82">
                  <c:v>42.08</c:v>
                </c:pt>
                <c:pt idx="83">
                  <c:v>42.019999999999996</c:v>
                </c:pt>
                <c:pt idx="84">
                  <c:v>41.980000000000004</c:v>
                </c:pt>
                <c:pt idx="85">
                  <c:v>41.519999999999996</c:v>
                </c:pt>
                <c:pt idx="86">
                  <c:v>41.36</c:v>
                </c:pt>
                <c:pt idx="87">
                  <c:v>41.22</c:v>
                </c:pt>
                <c:pt idx="88">
                  <c:v>41.12</c:v>
                </c:pt>
                <c:pt idx="89">
                  <c:v>40.96</c:v>
                </c:pt>
                <c:pt idx="90">
                  <c:v>40.78</c:v>
                </c:pt>
                <c:pt idx="91">
                  <c:v>40.660000000000004</c:v>
                </c:pt>
                <c:pt idx="92">
                  <c:v>40.519999999999996</c:v>
                </c:pt>
                <c:pt idx="93">
                  <c:v>40.4</c:v>
                </c:pt>
                <c:pt idx="94">
                  <c:v>40.04</c:v>
                </c:pt>
                <c:pt idx="95">
                  <c:v>39.96</c:v>
                </c:pt>
                <c:pt idx="96">
                  <c:v>39.14</c:v>
                </c:pt>
                <c:pt idx="97">
                  <c:v>38.58</c:v>
                </c:pt>
                <c:pt idx="98">
                  <c:v>38.58</c:v>
                </c:pt>
                <c:pt idx="99">
                  <c:v>37.946666666666665</c:v>
                </c:pt>
                <c:pt idx="100">
                  <c:v>37.839999999999996</c:v>
                </c:pt>
                <c:pt idx="101">
                  <c:v>37.58</c:v>
                </c:pt>
                <c:pt idx="102">
                  <c:v>37.260000000000005</c:v>
                </c:pt>
                <c:pt idx="103">
                  <c:v>36.68</c:v>
                </c:pt>
                <c:pt idx="104">
                  <c:v>36.32</c:v>
                </c:pt>
                <c:pt idx="105">
                  <c:v>36.260000000000005</c:v>
                </c:pt>
                <c:pt idx="106">
                  <c:v>35.9</c:v>
                </c:pt>
                <c:pt idx="107">
                  <c:v>33.700000000000003</c:v>
                </c:pt>
                <c:pt idx="108">
                  <c:v>33.619999999999997</c:v>
                </c:pt>
                <c:pt idx="109">
                  <c:v>33.239999999999995</c:v>
                </c:pt>
                <c:pt idx="110">
                  <c:v>32.94</c:v>
                </c:pt>
                <c:pt idx="111">
                  <c:v>32.46</c:v>
                </c:pt>
                <c:pt idx="112">
                  <c:v>32.339999999999996</c:v>
                </c:pt>
                <c:pt idx="113">
                  <c:v>31.860000000000003</c:v>
                </c:pt>
                <c:pt idx="114">
                  <c:v>31.3</c:v>
                </c:pt>
                <c:pt idx="115">
                  <c:v>31.2</c:v>
                </c:pt>
                <c:pt idx="116">
                  <c:v>31.2</c:v>
                </c:pt>
                <c:pt idx="117">
                  <c:v>31.060000000000002</c:v>
                </c:pt>
                <c:pt idx="118">
                  <c:v>31.04</c:v>
                </c:pt>
                <c:pt idx="119">
                  <c:v>30.860000000000003</c:v>
                </c:pt>
                <c:pt idx="120">
                  <c:v>30.786666666666665</c:v>
                </c:pt>
                <c:pt idx="121">
                  <c:v>30.48</c:v>
                </c:pt>
                <c:pt idx="122">
                  <c:v>29.96</c:v>
                </c:pt>
                <c:pt idx="123">
                  <c:v>29.240000000000002</c:v>
                </c:pt>
                <c:pt idx="124">
                  <c:v>29.14</c:v>
                </c:pt>
                <c:pt idx="125">
                  <c:v>29.080000000000002</c:v>
                </c:pt>
                <c:pt idx="126">
                  <c:v>28.919999999999998</c:v>
                </c:pt>
                <c:pt idx="127">
                  <c:v>28.880000000000003</c:v>
                </c:pt>
                <c:pt idx="128">
                  <c:v>28.44</c:v>
                </c:pt>
                <c:pt idx="129">
                  <c:v>28.14</c:v>
                </c:pt>
                <c:pt idx="130">
                  <c:v>28.04</c:v>
                </c:pt>
                <c:pt idx="131">
                  <c:v>27.84</c:v>
                </c:pt>
                <c:pt idx="132">
                  <c:v>27.66</c:v>
                </c:pt>
                <c:pt idx="133">
                  <c:v>27.54</c:v>
                </c:pt>
                <c:pt idx="134">
                  <c:v>27.22</c:v>
                </c:pt>
                <c:pt idx="135">
                  <c:v>27.080000000000002</c:v>
                </c:pt>
                <c:pt idx="136">
                  <c:v>26.5</c:v>
                </c:pt>
                <c:pt idx="137">
                  <c:v>25.78</c:v>
                </c:pt>
                <c:pt idx="138">
                  <c:v>25.28</c:v>
                </c:pt>
                <c:pt idx="139">
                  <c:v>25.1</c:v>
                </c:pt>
                <c:pt idx="140">
                  <c:v>24.94</c:v>
                </c:pt>
                <c:pt idx="141">
                  <c:v>24.14</c:v>
                </c:pt>
                <c:pt idx="142">
                  <c:v>24.02</c:v>
                </c:pt>
                <c:pt idx="143">
                  <c:v>23.96</c:v>
                </c:pt>
                <c:pt idx="144">
                  <c:v>23.22</c:v>
                </c:pt>
                <c:pt idx="145">
                  <c:v>22.68</c:v>
                </c:pt>
                <c:pt idx="146">
                  <c:v>21.8</c:v>
                </c:pt>
                <c:pt idx="147">
                  <c:v>21.259999999999998</c:v>
                </c:pt>
                <c:pt idx="148">
                  <c:v>21.1</c:v>
                </c:pt>
                <c:pt idx="149">
                  <c:v>20.46</c:v>
                </c:pt>
                <c:pt idx="150">
                  <c:v>20.440000000000001</c:v>
                </c:pt>
                <c:pt idx="151">
                  <c:v>19.28</c:v>
                </c:pt>
                <c:pt idx="152">
                  <c:v>19.14</c:v>
                </c:pt>
                <c:pt idx="153">
                  <c:v>18.940000000000001</c:v>
                </c:pt>
                <c:pt idx="154">
                  <c:v>18.920000000000002</c:v>
                </c:pt>
                <c:pt idx="155">
                  <c:v>18.64</c:v>
                </c:pt>
                <c:pt idx="156">
                  <c:v>18.440000000000001</c:v>
                </c:pt>
                <c:pt idx="157">
                  <c:v>18.240000000000002</c:v>
                </c:pt>
                <c:pt idx="158">
                  <c:v>18.059999999999999</c:v>
                </c:pt>
                <c:pt idx="159">
                  <c:v>16.7</c:v>
                </c:pt>
                <c:pt idx="160">
                  <c:v>15.9</c:v>
                </c:pt>
                <c:pt idx="161">
                  <c:v>15.6</c:v>
                </c:pt>
                <c:pt idx="162">
                  <c:v>15.36</c:v>
                </c:pt>
                <c:pt idx="163">
                  <c:v>15.3</c:v>
                </c:pt>
                <c:pt idx="164">
                  <c:v>15.12</c:v>
                </c:pt>
                <c:pt idx="165">
                  <c:v>14.84</c:v>
                </c:pt>
                <c:pt idx="166">
                  <c:v>14.72</c:v>
                </c:pt>
                <c:pt idx="167">
                  <c:v>14.66</c:v>
                </c:pt>
                <c:pt idx="168">
                  <c:v>14.64</c:v>
                </c:pt>
                <c:pt idx="169">
                  <c:v>14.620000000000001</c:v>
                </c:pt>
                <c:pt idx="170">
                  <c:v>14.38</c:v>
                </c:pt>
                <c:pt idx="171">
                  <c:v>14.379999999999999</c:v>
                </c:pt>
                <c:pt idx="172">
                  <c:v>13.5</c:v>
                </c:pt>
                <c:pt idx="173">
                  <c:v>13.5</c:v>
                </c:pt>
                <c:pt idx="174">
                  <c:v>12.44</c:v>
                </c:pt>
                <c:pt idx="175">
                  <c:v>12.44</c:v>
                </c:pt>
                <c:pt idx="176">
                  <c:v>12.379999999999999</c:v>
                </c:pt>
                <c:pt idx="177">
                  <c:v>12.34</c:v>
                </c:pt>
                <c:pt idx="178">
                  <c:v>12.02</c:v>
                </c:pt>
                <c:pt idx="179">
                  <c:v>12</c:v>
                </c:pt>
                <c:pt idx="180">
                  <c:v>11.64</c:v>
                </c:pt>
                <c:pt idx="181">
                  <c:v>11.58</c:v>
                </c:pt>
                <c:pt idx="182">
                  <c:v>10.9</c:v>
                </c:pt>
                <c:pt idx="183">
                  <c:v>10.76</c:v>
                </c:pt>
                <c:pt idx="184">
                  <c:v>10.120000000000001</c:v>
                </c:pt>
                <c:pt idx="185">
                  <c:v>9.92</c:v>
                </c:pt>
                <c:pt idx="186">
                  <c:v>9.879999999999999</c:v>
                </c:pt>
                <c:pt idx="187">
                  <c:v>9.82</c:v>
                </c:pt>
                <c:pt idx="188">
                  <c:v>9.7200000000000006</c:v>
                </c:pt>
                <c:pt idx="189">
                  <c:v>9.620000000000001</c:v>
                </c:pt>
                <c:pt idx="190">
                  <c:v>9.6</c:v>
                </c:pt>
                <c:pt idx="191">
                  <c:v>8.56</c:v>
                </c:pt>
                <c:pt idx="192">
                  <c:v>8.08</c:v>
                </c:pt>
                <c:pt idx="193">
                  <c:v>8</c:v>
                </c:pt>
                <c:pt idx="194">
                  <c:v>7.76</c:v>
                </c:pt>
                <c:pt idx="195">
                  <c:v>6.74</c:v>
                </c:pt>
                <c:pt idx="196">
                  <c:v>6.74</c:v>
                </c:pt>
                <c:pt idx="197">
                  <c:v>6</c:v>
                </c:pt>
                <c:pt idx="198">
                  <c:v>5.68</c:v>
                </c:pt>
                <c:pt idx="199">
                  <c:v>3.46</c:v>
                </c:pt>
              </c:numCache>
            </c:numRef>
          </c:xVal>
          <c:yVal>
            <c:numRef>
              <c:f>Outliners!$B$2:$B$5555</c:f>
              <c:numCache>
                <c:formatCode>General</c:formatCode>
                <c:ptCount val="5554"/>
                <c:pt idx="0">
                  <c:v>227</c:v>
                </c:pt>
                <c:pt idx="1">
                  <c:v>118</c:v>
                </c:pt>
                <c:pt idx="2">
                  <c:v>128</c:v>
                </c:pt>
                <c:pt idx="3">
                  <c:v>126</c:v>
                </c:pt>
                <c:pt idx="4">
                  <c:v>135</c:v>
                </c:pt>
                <c:pt idx="5">
                  <c:v>92</c:v>
                </c:pt>
                <c:pt idx="6">
                  <c:v>226</c:v>
                </c:pt>
                <c:pt idx="7">
                  <c:v>166</c:v>
                </c:pt>
                <c:pt idx="8">
                  <c:v>272</c:v>
                </c:pt>
                <c:pt idx="9">
                  <c:v>257</c:v>
                </c:pt>
                <c:pt idx="10">
                  <c:v>271</c:v>
                </c:pt>
                <c:pt idx="11">
                  <c:v>158</c:v>
                </c:pt>
                <c:pt idx="12">
                  <c:v>131</c:v>
                </c:pt>
                <c:pt idx="13">
                  <c:v>254</c:v>
                </c:pt>
                <c:pt idx="14">
                  <c:v>220</c:v>
                </c:pt>
                <c:pt idx="15">
                  <c:v>258</c:v>
                </c:pt>
                <c:pt idx="16">
                  <c:v>129</c:v>
                </c:pt>
                <c:pt idx="17">
                  <c:v>240</c:v>
                </c:pt>
                <c:pt idx="18">
                  <c:v>184</c:v>
                </c:pt>
                <c:pt idx="19">
                  <c:v>162</c:v>
                </c:pt>
                <c:pt idx="20">
                  <c:v>231</c:v>
                </c:pt>
                <c:pt idx="21">
                  <c:v>139</c:v>
                </c:pt>
                <c:pt idx="22">
                  <c:v>167</c:v>
                </c:pt>
                <c:pt idx="23">
                  <c:v>188</c:v>
                </c:pt>
                <c:pt idx="24">
                  <c:v>210</c:v>
                </c:pt>
                <c:pt idx="25">
                  <c:v>216</c:v>
                </c:pt>
                <c:pt idx="26" formatCode="0">
                  <c:v>235.5</c:v>
                </c:pt>
                <c:pt idx="27">
                  <c:v>131</c:v>
                </c:pt>
                <c:pt idx="28">
                  <c:v>256</c:v>
                </c:pt>
                <c:pt idx="29">
                  <c:v>225</c:v>
                </c:pt>
                <c:pt idx="30">
                  <c:v>236</c:v>
                </c:pt>
                <c:pt idx="31">
                  <c:v>221</c:v>
                </c:pt>
                <c:pt idx="32">
                  <c:v>147</c:v>
                </c:pt>
                <c:pt idx="33">
                  <c:v>142</c:v>
                </c:pt>
                <c:pt idx="34">
                  <c:v>208</c:v>
                </c:pt>
                <c:pt idx="35">
                  <c:v>150</c:v>
                </c:pt>
                <c:pt idx="36">
                  <c:v>264</c:v>
                </c:pt>
                <c:pt idx="37">
                  <c:v>170</c:v>
                </c:pt>
                <c:pt idx="38">
                  <c:v>230</c:v>
                </c:pt>
                <c:pt idx="39">
                  <c:v>127</c:v>
                </c:pt>
                <c:pt idx="40" formatCode="0">
                  <c:v>146.16666666666666</c:v>
                </c:pt>
                <c:pt idx="41">
                  <c:v>245</c:v>
                </c:pt>
                <c:pt idx="42">
                  <c:v>199</c:v>
                </c:pt>
                <c:pt idx="43">
                  <c:v>124</c:v>
                </c:pt>
                <c:pt idx="44">
                  <c:v>139</c:v>
                </c:pt>
                <c:pt idx="45">
                  <c:v>201</c:v>
                </c:pt>
                <c:pt idx="46">
                  <c:v>137</c:v>
                </c:pt>
                <c:pt idx="47">
                  <c:v>196</c:v>
                </c:pt>
                <c:pt idx="48">
                  <c:v>149</c:v>
                </c:pt>
                <c:pt idx="49" formatCode="0">
                  <c:v>151.5</c:v>
                </c:pt>
                <c:pt idx="50">
                  <c:v>187</c:v>
                </c:pt>
                <c:pt idx="51">
                  <c:v>265</c:v>
                </c:pt>
                <c:pt idx="52">
                  <c:v>186</c:v>
                </c:pt>
                <c:pt idx="53">
                  <c:v>218</c:v>
                </c:pt>
                <c:pt idx="54">
                  <c:v>175</c:v>
                </c:pt>
                <c:pt idx="55">
                  <c:v>239</c:v>
                </c:pt>
                <c:pt idx="56">
                  <c:v>168</c:v>
                </c:pt>
                <c:pt idx="57">
                  <c:v>127</c:v>
                </c:pt>
                <c:pt idx="58">
                  <c:v>229</c:v>
                </c:pt>
                <c:pt idx="59">
                  <c:v>129</c:v>
                </c:pt>
                <c:pt idx="60">
                  <c:v>811</c:v>
                </c:pt>
                <c:pt idx="61">
                  <c:v>188</c:v>
                </c:pt>
                <c:pt idx="62">
                  <c:v>132</c:v>
                </c:pt>
                <c:pt idx="63">
                  <c:v>149</c:v>
                </c:pt>
                <c:pt idx="64">
                  <c:v>137</c:v>
                </c:pt>
                <c:pt idx="65">
                  <c:v>228</c:v>
                </c:pt>
                <c:pt idx="66" formatCode="0">
                  <c:v>157.33333333333334</c:v>
                </c:pt>
                <c:pt idx="67">
                  <c:v>125</c:v>
                </c:pt>
                <c:pt idx="68">
                  <c:v>223</c:v>
                </c:pt>
                <c:pt idx="69">
                  <c:v>179</c:v>
                </c:pt>
                <c:pt idx="70">
                  <c:v>185</c:v>
                </c:pt>
                <c:pt idx="71">
                  <c:v>167</c:v>
                </c:pt>
                <c:pt idx="72">
                  <c:v>191</c:v>
                </c:pt>
                <c:pt idx="73">
                  <c:v>196</c:v>
                </c:pt>
                <c:pt idx="74">
                  <c:v>159</c:v>
                </c:pt>
                <c:pt idx="75">
                  <c:v>139</c:v>
                </c:pt>
                <c:pt idx="76">
                  <c:v>235</c:v>
                </c:pt>
                <c:pt idx="77">
                  <c:v>122</c:v>
                </c:pt>
                <c:pt idx="78">
                  <c:v>166</c:v>
                </c:pt>
                <c:pt idx="79">
                  <c:v>163</c:v>
                </c:pt>
                <c:pt idx="80">
                  <c:v>168</c:v>
                </c:pt>
                <c:pt idx="81">
                  <c:v>159</c:v>
                </c:pt>
                <c:pt idx="82">
                  <c:v>240</c:v>
                </c:pt>
                <c:pt idx="83">
                  <c:v>165</c:v>
                </c:pt>
                <c:pt idx="84">
                  <c:v>168</c:v>
                </c:pt>
                <c:pt idx="85">
                  <c:v>225</c:v>
                </c:pt>
                <c:pt idx="86">
                  <c:v>204</c:v>
                </c:pt>
                <c:pt idx="87">
                  <c:v>186</c:v>
                </c:pt>
                <c:pt idx="88">
                  <c:v>135</c:v>
                </c:pt>
                <c:pt idx="89">
                  <c:v>119</c:v>
                </c:pt>
                <c:pt idx="90">
                  <c:v>240</c:v>
                </c:pt>
                <c:pt idx="91">
                  <c:v>175</c:v>
                </c:pt>
                <c:pt idx="92">
                  <c:v>169</c:v>
                </c:pt>
                <c:pt idx="93">
                  <c:v>186</c:v>
                </c:pt>
                <c:pt idx="94">
                  <c:v>131</c:v>
                </c:pt>
                <c:pt idx="95">
                  <c:v>111</c:v>
                </c:pt>
                <c:pt idx="96">
                  <c:v>159</c:v>
                </c:pt>
                <c:pt idx="97">
                  <c:v>163</c:v>
                </c:pt>
                <c:pt idx="98">
                  <c:v>167</c:v>
                </c:pt>
                <c:pt idx="99">
                  <c:v>113</c:v>
                </c:pt>
                <c:pt idx="100">
                  <c:v>129</c:v>
                </c:pt>
                <c:pt idx="101">
                  <c:v>196</c:v>
                </c:pt>
                <c:pt idx="102">
                  <c:v>208</c:v>
                </c:pt>
                <c:pt idx="103">
                  <c:v>129</c:v>
                </c:pt>
                <c:pt idx="104">
                  <c:v>108</c:v>
                </c:pt>
                <c:pt idx="105">
                  <c:v>163</c:v>
                </c:pt>
                <c:pt idx="106">
                  <c:v>108</c:v>
                </c:pt>
                <c:pt idx="107">
                  <c:v>193</c:v>
                </c:pt>
                <c:pt idx="108">
                  <c:v>171</c:v>
                </c:pt>
                <c:pt idx="109">
                  <c:v>133</c:v>
                </c:pt>
                <c:pt idx="110">
                  <c:v>184</c:v>
                </c:pt>
                <c:pt idx="111">
                  <c:v>148</c:v>
                </c:pt>
                <c:pt idx="112">
                  <c:v>138</c:v>
                </c:pt>
                <c:pt idx="113">
                  <c:v>93</c:v>
                </c:pt>
                <c:pt idx="114">
                  <c:v>197</c:v>
                </c:pt>
                <c:pt idx="115">
                  <c:v>125</c:v>
                </c:pt>
                <c:pt idx="116">
                  <c:v>120</c:v>
                </c:pt>
                <c:pt idx="117">
                  <c:v>123</c:v>
                </c:pt>
                <c:pt idx="118">
                  <c:v>152</c:v>
                </c:pt>
                <c:pt idx="119">
                  <c:v>135</c:v>
                </c:pt>
                <c:pt idx="120">
                  <c:v>207</c:v>
                </c:pt>
                <c:pt idx="121">
                  <c:v>117</c:v>
                </c:pt>
                <c:pt idx="122">
                  <c:v>129</c:v>
                </c:pt>
                <c:pt idx="123">
                  <c:v>127</c:v>
                </c:pt>
                <c:pt idx="124">
                  <c:v>172</c:v>
                </c:pt>
                <c:pt idx="125">
                  <c:v>112</c:v>
                </c:pt>
                <c:pt idx="126">
                  <c:v>139.5</c:v>
                </c:pt>
                <c:pt idx="127">
                  <c:v>117</c:v>
                </c:pt>
                <c:pt idx="128">
                  <c:v>132</c:v>
                </c:pt>
                <c:pt idx="129">
                  <c:v>180</c:v>
                </c:pt>
                <c:pt idx="130">
                  <c:v>183</c:v>
                </c:pt>
                <c:pt idx="131">
                  <c:v>116</c:v>
                </c:pt>
                <c:pt idx="132">
                  <c:v>147</c:v>
                </c:pt>
                <c:pt idx="133" formatCode="0">
                  <c:v>298.75</c:v>
                </c:pt>
                <c:pt idx="134">
                  <c:v>187</c:v>
                </c:pt>
                <c:pt idx="135">
                  <c:v>104</c:v>
                </c:pt>
                <c:pt idx="136">
                  <c:v>113</c:v>
                </c:pt>
                <c:pt idx="137">
                  <c:v>173</c:v>
                </c:pt>
                <c:pt idx="138">
                  <c:v>108</c:v>
                </c:pt>
                <c:pt idx="139">
                  <c:v>149</c:v>
                </c:pt>
                <c:pt idx="140">
                  <c:v>152</c:v>
                </c:pt>
                <c:pt idx="141">
                  <c:v>91.5</c:v>
                </c:pt>
                <c:pt idx="142">
                  <c:v>133</c:v>
                </c:pt>
                <c:pt idx="143">
                  <c:v>177</c:v>
                </c:pt>
                <c:pt idx="144">
                  <c:v>95</c:v>
                </c:pt>
                <c:pt idx="145">
                  <c:v>149</c:v>
                </c:pt>
                <c:pt idx="146">
                  <c:v>109</c:v>
                </c:pt>
                <c:pt idx="147">
                  <c:v>122</c:v>
                </c:pt>
                <c:pt idx="148">
                  <c:v>116</c:v>
                </c:pt>
                <c:pt idx="149">
                  <c:v>110</c:v>
                </c:pt>
                <c:pt idx="150">
                  <c:v>112</c:v>
                </c:pt>
                <c:pt idx="151">
                  <c:v>120</c:v>
                </c:pt>
                <c:pt idx="152">
                  <c:v>151</c:v>
                </c:pt>
                <c:pt idx="153">
                  <c:v>119</c:v>
                </c:pt>
                <c:pt idx="154">
                  <c:v>116</c:v>
                </c:pt>
                <c:pt idx="155">
                  <c:v>152</c:v>
                </c:pt>
                <c:pt idx="156">
                  <c:v>126</c:v>
                </c:pt>
                <c:pt idx="157">
                  <c:v>105</c:v>
                </c:pt>
                <c:pt idx="158">
                  <c:v>128</c:v>
                </c:pt>
                <c:pt idx="159">
                  <c:v>83</c:v>
                </c:pt>
                <c:pt idx="160">
                  <c:v>114</c:v>
                </c:pt>
                <c:pt idx="161">
                  <c:v>110</c:v>
                </c:pt>
                <c:pt idx="162">
                  <c:v>106</c:v>
                </c:pt>
                <c:pt idx="163">
                  <c:v>104</c:v>
                </c:pt>
                <c:pt idx="164">
                  <c:v>123</c:v>
                </c:pt>
                <c:pt idx="165">
                  <c:v>127</c:v>
                </c:pt>
                <c:pt idx="166">
                  <c:v>74</c:v>
                </c:pt>
                <c:pt idx="167">
                  <c:v>124</c:v>
                </c:pt>
                <c:pt idx="168">
                  <c:v>91</c:v>
                </c:pt>
                <c:pt idx="169">
                  <c:v>114</c:v>
                </c:pt>
                <c:pt idx="170">
                  <c:v>111</c:v>
                </c:pt>
                <c:pt idx="171">
                  <c:v>124</c:v>
                </c:pt>
                <c:pt idx="172">
                  <c:v>123</c:v>
                </c:pt>
                <c:pt idx="173">
                  <c:v>83</c:v>
                </c:pt>
                <c:pt idx="174">
                  <c:v>96</c:v>
                </c:pt>
                <c:pt idx="175">
                  <c:v>62</c:v>
                </c:pt>
                <c:pt idx="176">
                  <c:v>105</c:v>
                </c:pt>
                <c:pt idx="177">
                  <c:v>85</c:v>
                </c:pt>
                <c:pt idx="178">
                  <c:v>89</c:v>
                </c:pt>
                <c:pt idx="179">
                  <c:v>90</c:v>
                </c:pt>
                <c:pt idx="180" formatCode="0">
                  <c:v>134.33333333333334</c:v>
                </c:pt>
                <c:pt idx="181">
                  <c:v>90</c:v>
                </c:pt>
                <c:pt idx="182">
                  <c:v>122</c:v>
                </c:pt>
                <c:pt idx="183">
                  <c:v>95</c:v>
                </c:pt>
                <c:pt idx="184">
                  <c:v>98</c:v>
                </c:pt>
                <c:pt idx="185">
                  <c:v>93</c:v>
                </c:pt>
                <c:pt idx="186">
                  <c:v>77</c:v>
                </c:pt>
                <c:pt idx="187">
                  <c:v>35</c:v>
                </c:pt>
                <c:pt idx="188">
                  <c:v>54</c:v>
                </c:pt>
                <c:pt idx="189">
                  <c:v>54</c:v>
                </c:pt>
                <c:pt idx="190">
                  <c:v>109</c:v>
                </c:pt>
                <c:pt idx="191">
                  <c:v>78</c:v>
                </c:pt>
                <c:pt idx="192">
                  <c:v>62</c:v>
                </c:pt>
                <c:pt idx="193">
                  <c:v>86</c:v>
                </c:pt>
                <c:pt idx="194">
                  <c:v>81</c:v>
                </c:pt>
                <c:pt idx="195">
                  <c:v>86</c:v>
                </c:pt>
                <c:pt idx="196">
                  <c:v>83</c:v>
                </c:pt>
                <c:pt idx="197">
                  <c:v>28</c:v>
                </c:pt>
                <c:pt idx="198">
                  <c:v>71</c:v>
                </c:pt>
                <c:pt idx="199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1-44B7-AFE6-63FFBAED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419935"/>
        <c:axId val="801421375"/>
      </c:scatterChart>
      <c:valAx>
        <c:axId val="8014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GoogleAds M2</a:t>
                </a:r>
              </a:p>
            </c:rich>
          </c:tx>
          <c:layout>
            <c:manualLayout>
              <c:xMode val="edge"/>
              <c:yMode val="edge"/>
              <c:x val="0.3493390201224846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01421375"/>
        <c:crosses val="autoZero"/>
        <c:crossBetween val="midCat"/>
      </c:valAx>
      <c:valAx>
        <c:axId val="80142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0141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Outliners!$K$1</c:f>
              <c:strCache>
                <c:ptCount val="1"/>
                <c:pt idx="0">
                  <c:v>SALES M2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Outliners!$J$2:$J$5555</c:f>
              <c:numCache>
                <c:formatCode>0</c:formatCode>
                <c:ptCount val="5554"/>
                <c:pt idx="0">
                  <c:v>225.5</c:v>
                </c:pt>
                <c:pt idx="1">
                  <c:v>123</c:v>
                </c:pt>
                <c:pt idx="2">
                  <c:v>49.6</c:v>
                </c:pt>
                <c:pt idx="3">
                  <c:v>49.4</c:v>
                </c:pt>
                <c:pt idx="4">
                  <c:v>49.4</c:v>
                </c:pt>
                <c:pt idx="5">
                  <c:v>49</c:v>
                </c:pt>
                <c:pt idx="6">
                  <c:v>49</c:v>
                </c:pt>
                <c:pt idx="7">
                  <c:v>48.9</c:v>
                </c:pt>
                <c:pt idx="8">
                  <c:v>48.9</c:v>
                </c:pt>
                <c:pt idx="9">
                  <c:v>47.8</c:v>
                </c:pt>
                <c:pt idx="10">
                  <c:v>47.7</c:v>
                </c:pt>
                <c:pt idx="11">
                  <c:v>47</c:v>
                </c:pt>
                <c:pt idx="12">
                  <c:v>46.8</c:v>
                </c:pt>
                <c:pt idx="13">
                  <c:v>46.4</c:v>
                </c:pt>
                <c:pt idx="14">
                  <c:v>46.2</c:v>
                </c:pt>
                <c:pt idx="15">
                  <c:v>45.9</c:v>
                </c:pt>
                <c:pt idx="16">
                  <c:v>45.1</c:v>
                </c:pt>
                <c:pt idx="17">
                  <c:v>44.5</c:v>
                </c:pt>
                <c:pt idx="18">
                  <c:v>43.9</c:v>
                </c:pt>
                <c:pt idx="19">
                  <c:v>43.9</c:v>
                </c:pt>
                <c:pt idx="20">
                  <c:v>43.8</c:v>
                </c:pt>
                <c:pt idx="21">
                  <c:v>43.7</c:v>
                </c:pt>
                <c:pt idx="22">
                  <c:v>43.5</c:v>
                </c:pt>
                <c:pt idx="23">
                  <c:v>43</c:v>
                </c:pt>
                <c:pt idx="24">
                  <c:v>43</c:v>
                </c:pt>
                <c:pt idx="25">
                  <c:v>42.8</c:v>
                </c:pt>
                <c:pt idx="26">
                  <c:v>42.7</c:v>
                </c:pt>
                <c:pt idx="27">
                  <c:v>42.3</c:v>
                </c:pt>
                <c:pt idx="28">
                  <c:v>42</c:v>
                </c:pt>
                <c:pt idx="29">
                  <c:v>42</c:v>
                </c:pt>
                <c:pt idx="30">
                  <c:v>41.7</c:v>
                </c:pt>
                <c:pt idx="31">
                  <c:v>41.7</c:v>
                </c:pt>
                <c:pt idx="32">
                  <c:v>41.5</c:v>
                </c:pt>
                <c:pt idx="33">
                  <c:v>41.3</c:v>
                </c:pt>
                <c:pt idx="34">
                  <c:v>41.1</c:v>
                </c:pt>
                <c:pt idx="35">
                  <c:v>40.6</c:v>
                </c:pt>
                <c:pt idx="36">
                  <c:v>40.299999999999997</c:v>
                </c:pt>
                <c:pt idx="37">
                  <c:v>39.700000000000003</c:v>
                </c:pt>
                <c:pt idx="38">
                  <c:v>39.6</c:v>
                </c:pt>
                <c:pt idx="39">
                  <c:v>39.6</c:v>
                </c:pt>
                <c:pt idx="40">
                  <c:v>39.299999999999997</c:v>
                </c:pt>
                <c:pt idx="41">
                  <c:v>39</c:v>
                </c:pt>
                <c:pt idx="42">
                  <c:v>38.9</c:v>
                </c:pt>
                <c:pt idx="43">
                  <c:v>38.6</c:v>
                </c:pt>
                <c:pt idx="44">
                  <c:v>38</c:v>
                </c:pt>
                <c:pt idx="45">
                  <c:v>37.799999999999997</c:v>
                </c:pt>
                <c:pt idx="46">
                  <c:v>37.700000000000003</c:v>
                </c:pt>
                <c:pt idx="47">
                  <c:v>37.6</c:v>
                </c:pt>
                <c:pt idx="48">
                  <c:v>36.9</c:v>
                </c:pt>
                <c:pt idx="49">
                  <c:v>36.9</c:v>
                </c:pt>
                <c:pt idx="50">
                  <c:v>36.799999999999997</c:v>
                </c:pt>
                <c:pt idx="51">
                  <c:v>36.6</c:v>
                </c:pt>
                <c:pt idx="52">
                  <c:v>36.5</c:v>
                </c:pt>
                <c:pt idx="53">
                  <c:v>36.299999999999997</c:v>
                </c:pt>
                <c:pt idx="54">
                  <c:v>35.799999999999997</c:v>
                </c:pt>
                <c:pt idx="55">
                  <c:v>35.6</c:v>
                </c:pt>
                <c:pt idx="56">
                  <c:v>35.4</c:v>
                </c:pt>
                <c:pt idx="57">
                  <c:v>35.1</c:v>
                </c:pt>
                <c:pt idx="58">
                  <c:v>35</c:v>
                </c:pt>
                <c:pt idx="59">
                  <c:v>34.6</c:v>
                </c:pt>
                <c:pt idx="60">
                  <c:v>34.299999999999997</c:v>
                </c:pt>
                <c:pt idx="61">
                  <c:v>33.5</c:v>
                </c:pt>
                <c:pt idx="62">
                  <c:v>33.5</c:v>
                </c:pt>
                <c:pt idx="63">
                  <c:v>33.4</c:v>
                </c:pt>
                <c:pt idx="64">
                  <c:v>33.200000000000003</c:v>
                </c:pt>
                <c:pt idx="65">
                  <c:v>33</c:v>
                </c:pt>
                <c:pt idx="66">
                  <c:v>32.9</c:v>
                </c:pt>
                <c:pt idx="67">
                  <c:v>32.799999999999997</c:v>
                </c:pt>
                <c:pt idx="68">
                  <c:v>32.299999999999997</c:v>
                </c:pt>
                <c:pt idx="69">
                  <c:v>31.6</c:v>
                </c:pt>
                <c:pt idx="70">
                  <c:v>30.6</c:v>
                </c:pt>
                <c:pt idx="71">
                  <c:v>30.2</c:v>
                </c:pt>
                <c:pt idx="72">
                  <c:v>29.9</c:v>
                </c:pt>
                <c:pt idx="73">
                  <c:v>29.6</c:v>
                </c:pt>
                <c:pt idx="74">
                  <c:v>29.5</c:v>
                </c:pt>
                <c:pt idx="75">
                  <c:v>29.3</c:v>
                </c:pt>
                <c:pt idx="76">
                  <c:v>28.9</c:v>
                </c:pt>
                <c:pt idx="77">
                  <c:v>28.8</c:v>
                </c:pt>
                <c:pt idx="78">
                  <c:v>28.7</c:v>
                </c:pt>
                <c:pt idx="79">
                  <c:v>28.5</c:v>
                </c:pt>
                <c:pt idx="80">
                  <c:v>28.3</c:v>
                </c:pt>
                <c:pt idx="81">
                  <c:v>28.1</c:v>
                </c:pt>
                <c:pt idx="82">
                  <c:v>27.7</c:v>
                </c:pt>
                <c:pt idx="83">
                  <c:v>27.7</c:v>
                </c:pt>
                <c:pt idx="84">
                  <c:v>27.5</c:v>
                </c:pt>
                <c:pt idx="85">
                  <c:v>27.5</c:v>
                </c:pt>
                <c:pt idx="86">
                  <c:v>27.2</c:v>
                </c:pt>
                <c:pt idx="87">
                  <c:v>27.1</c:v>
                </c:pt>
                <c:pt idx="88">
                  <c:v>26.9</c:v>
                </c:pt>
                <c:pt idx="89">
                  <c:v>26.8</c:v>
                </c:pt>
                <c:pt idx="90">
                  <c:v>26.7</c:v>
                </c:pt>
                <c:pt idx="91">
                  <c:v>26.7</c:v>
                </c:pt>
                <c:pt idx="92">
                  <c:v>25.9</c:v>
                </c:pt>
                <c:pt idx="93">
                  <c:v>25.8</c:v>
                </c:pt>
                <c:pt idx="94">
                  <c:v>25.7</c:v>
                </c:pt>
                <c:pt idx="95">
                  <c:v>24.6</c:v>
                </c:pt>
                <c:pt idx="96">
                  <c:v>24</c:v>
                </c:pt>
                <c:pt idx="97">
                  <c:v>23.9</c:v>
                </c:pt>
                <c:pt idx="98">
                  <c:v>23.6</c:v>
                </c:pt>
                <c:pt idx="99">
                  <c:v>23.3</c:v>
                </c:pt>
                <c:pt idx="100">
                  <c:v>22.5</c:v>
                </c:pt>
                <c:pt idx="101">
                  <c:v>22.3</c:v>
                </c:pt>
                <c:pt idx="102">
                  <c:v>21.7</c:v>
                </c:pt>
                <c:pt idx="103">
                  <c:v>21.3</c:v>
                </c:pt>
                <c:pt idx="104">
                  <c:v>21.1</c:v>
                </c:pt>
                <c:pt idx="105">
                  <c:v>21</c:v>
                </c:pt>
                <c:pt idx="106">
                  <c:v>20.9</c:v>
                </c:pt>
                <c:pt idx="107">
                  <c:v>20.6</c:v>
                </c:pt>
                <c:pt idx="108">
                  <c:v>20.5</c:v>
                </c:pt>
                <c:pt idx="109">
                  <c:v>20.366666666666667</c:v>
                </c:pt>
                <c:pt idx="110">
                  <c:v>20.3</c:v>
                </c:pt>
                <c:pt idx="111">
                  <c:v>20.100000000000001</c:v>
                </c:pt>
                <c:pt idx="112">
                  <c:v>20</c:v>
                </c:pt>
                <c:pt idx="113">
                  <c:v>19.600000000000001</c:v>
                </c:pt>
                <c:pt idx="114">
                  <c:v>19.2</c:v>
                </c:pt>
                <c:pt idx="115">
                  <c:v>18.399999999999999</c:v>
                </c:pt>
                <c:pt idx="116">
                  <c:v>18.399999999999999</c:v>
                </c:pt>
                <c:pt idx="117">
                  <c:v>18.100000000000001</c:v>
                </c:pt>
                <c:pt idx="118">
                  <c:v>17.399999999999999</c:v>
                </c:pt>
                <c:pt idx="119">
                  <c:v>17.2</c:v>
                </c:pt>
                <c:pt idx="120">
                  <c:v>17</c:v>
                </c:pt>
                <c:pt idx="121">
                  <c:v>16.899999999999999</c:v>
                </c:pt>
                <c:pt idx="122">
                  <c:v>16.7</c:v>
                </c:pt>
                <c:pt idx="123">
                  <c:v>16</c:v>
                </c:pt>
                <c:pt idx="124">
                  <c:v>16</c:v>
                </c:pt>
                <c:pt idx="125">
                  <c:v>15.9</c:v>
                </c:pt>
                <c:pt idx="126">
                  <c:v>15.8</c:v>
                </c:pt>
                <c:pt idx="127">
                  <c:v>15.5</c:v>
                </c:pt>
                <c:pt idx="128">
                  <c:v>15.4</c:v>
                </c:pt>
                <c:pt idx="129">
                  <c:v>14.8</c:v>
                </c:pt>
                <c:pt idx="130">
                  <c:v>14.7</c:v>
                </c:pt>
                <c:pt idx="131">
                  <c:v>14.5</c:v>
                </c:pt>
                <c:pt idx="132">
                  <c:v>14.3</c:v>
                </c:pt>
                <c:pt idx="133">
                  <c:v>14.3</c:v>
                </c:pt>
                <c:pt idx="134">
                  <c:v>14</c:v>
                </c:pt>
                <c:pt idx="135">
                  <c:v>13.9</c:v>
                </c:pt>
                <c:pt idx="136">
                  <c:v>13.9</c:v>
                </c:pt>
                <c:pt idx="137">
                  <c:v>12.6</c:v>
                </c:pt>
                <c:pt idx="138">
                  <c:v>12.1</c:v>
                </c:pt>
                <c:pt idx="139">
                  <c:v>12</c:v>
                </c:pt>
                <c:pt idx="140">
                  <c:v>11.8</c:v>
                </c:pt>
                <c:pt idx="141">
                  <c:v>11.7</c:v>
                </c:pt>
                <c:pt idx="142">
                  <c:v>11.6</c:v>
                </c:pt>
                <c:pt idx="143">
                  <c:v>11.6</c:v>
                </c:pt>
                <c:pt idx="144">
                  <c:v>11</c:v>
                </c:pt>
                <c:pt idx="145">
                  <c:v>10.8</c:v>
                </c:pt>
                <c:pt idx="146">
                  <c:v>10.8</c:v>
                </c:pt>
                <c:pt idx="147">
                  <c:v>10.6</c:v>
                </c:pt>
                <c:pt idx="148">
                  <c:v>10.466666666666667</c:v>
                </c:pt>
                <c:pt idx="149">
                  <c:v>10.1</c:v>
                </c:pt>
                <c:pt idx="150">
                  <c:v>10</c:v>
                </c:pt>
                <c:pt idx="151">
                  <c:v>9.9</c:v>
                </c:pt>
                <c:pt idx="152">
                  <c:v>9.6</c:v>
                </c:pt>
                <c:pt idx="153">
                  <c:v>9.3000000000000007</c:v>
                </c:pt>
                <c:pt idx="154">
                  <c:v>9.3000000000000007</c:v>
                </c:pt>
                <c:pt idx="155">
                  <c:v>8.6</c:v>
                </c:pt>
                <c:pt idx="156">
                  <c:v>8.4</c:v>
                </c:pt>
                <c:pt idx="157">
                  <c:v>8.4</c:v>
                </c:pt>
                <c:pt idx="158">
                  <c:v>8.1999999999999993</c:v>
                </c:pt>
                <c:pt idx="159">
                  <c:v>7.8</c:v>
                </c:pt>
                <c:pt idx="160">
                  <c:v>7.7</c:v>
                </c:pt>
                <c:pt idx="161">
                  <c:v>7.6</c:v>
                </c:pt>
                <c:pt idx="162">
                  <c:v>7.3</c:v>
                </c:pt>
                <c:pt idx="163">
                  <c:v>7.1</c:v>
                </c:pt>
                <c:pt idx="164">
                  <c:v>5.8</c:v>
                </c:pt>
                <c:pt idx="165">
                  <c:v>5.7</c:v>
                </c:pt>
                <c:pt idx="166">
                  <c:v>5.7</c:v>
                </c:pt>
                <c:pt idx="167">
                  <c:v>5.7</c:v>
                </c:pt>
                <c:pt idx="168">
                  <c:v>5.4</c:v>
                </c:pt>
                <c:pt idx="169">
                  <c:v>5.2</c:v>
                </c:pt>
                <c:pt idx="170">
                  <c:v>4.9000000000000004</c:v>
                </c:pt>
                <c:pt idx="171">
                  <c:v>4.9000000000000004</c:v>
                </c:pt>
                <c:pt idx="172">
                  <c:v>4.3</c:v>
                </c:pt>
                <c:pt idx="173">
                  <c:v>4.0999999999999996</c:v>
                </c:pt>
                <c:pt idx="174">
                  <c:v>4.0999999999999996</c:v>
                </c:pt>
                <c:pt idx="175">
                  <c:v>4.0999999999999996</c:v>
                </c:pt>
                <c:pt idx="176">
                  <c:v>3.7</c:v>
                </c:pt>
                <c:pt idx="177">
                  <c:v>3.5</c:v>
                </c:pt>
                <c:pt idx="178">
                  <c:v>3.5</c:v>
                </c:pt>
                <c:pt idx="179">
                  <c:v>3.4</c:v>
                </c:pt>
                <c:pt idx="180">
                  <c:v>3.4</c:v>
                </c:pt>
                <c:pt idx="181">
                  <c:v>3.1</c:v>
                </c:pt>
                <c:pt idx="182">
                  <c:v>2.9</c:v>
                </c:pt>
                <c:pt idx="183">
                  <c:v>2.6</c:v>
                </c:pt>
                <c:pt idx="184">
                  <c:v>2.6</c:v>
                </c:pt>
                <c:pt idx="185">
                  <c:v>2.4</c:v>
                </c:pt>
                <c:pt idx="186">
                  <c:v>2.2999999999999998</c:v>
                </c:pt>
                <c:pt idx="187">
                  <c:v>2.1</c:v>
                </c:pt>
                <c:pt idx="188">
                  <c:v>2.1</c:v>
                </c:pt>
                <c:pt idx="189">
                  <c:v>2</c:v>
                </c:pt>
                <c:pt idx="190">
                  <c:v>1.9</c:v>
                </c:pt>
                <c:pt idx="191">
                  <c:v>1.6</c:v>
                </c:pt>
                <c:pt idx="192">
                  <c:v>1.5</c:v>
                </c:pt>
                <c:pt idx="193">
                  <c:v>1.5</c:v>
                </c:pt>
                <c:pt idx="194">
                  <c:v>1.4</c:v>
                </c:pt>
                <c:pt idx="195">
                  <c:v>1.3</c:v>
                </c:pt>
                <c:pt idx="196">
                  <c:v>0.8</c:v>
                </c:pt>
                <c:pt idx="197">
                  <c:v>0.4</c:v>
                </c:pt>
                <c:pt idx="198">
                  <c:v>0.3</c:v>
                </c:pt>
                <c:pt idx="199">
                  <c:v>0</c:v>
                </c:pt>
              </c:numCache>
            </c:numRef>
          </c:xVal>
          <c:yVal>
            <c:numRef>
              <c:f>Outliners!$K$2:$K$5555</c:f>
              <c:numCache>
                <c:formatCode>General</c:formatCode>
                <c:ptCount val="5554"/>
                <c:pt idx="0">
                  <c:v>147</c:v>
                </c:pt>
                <c:pt idx="1">
                  <c:v>127</c:v>
                </c:pt>
                <c:pt idx="2">
                  <c:v>239</c:v>
                </c:pt>
                <c:pt idx="3">
                  <c:v>240</c:v>
                </c:pt>
                <c:pt idx="4">
                  <c:v>152</c:v>
                </c:pt>
                <c:pt idx="5">
                  <c:v>265</c:v>
                </c:pt>
                <c:pt idx="6">
                  <c:v>264</c:v>
                </c:pt>
                <c:pt idx="7">
                  <c:v>86</c:v>
                </c:pt>
                <c:pt idx="8">
                  <c:v>271</c:v>
                </c:pt>
                <c:pt idx="9">
                  <c:v>177</c:v>
                </c:pt>
                <c:pt idx="10">
                  <c:v>240</c:v>
                </c:pt>
                <c:pt idx="11">
                  <c:v>124</c:v>
                </c:pt>
                <c:pt idx="12">
                  <c:v>152</c:v>
                </c:pt>
                <c:pt idx="13">
                  <c:v>196</c:v>
                </c:pt>
                <c:pt idx="14">
                  <c:v>225</c:v>
                </c:pt>
                <c:pt idx="15">
                  <c:v>96</c:v>
                </c:pt>
                <c:pt idx="16">
                  <c:v>228</c:v>
                </c:pt>
                <c:pt idx="17">
                  <c:v>149</c:v>
                </c:pt>
                <c:pt idx="18">
                  <c:v>229</c:v>
                </c:pt>
                <c:pt idx="19">
                  <c:v>227</c:v>
                </c:pt>
                <c:pt idx="20">
                  <c:v>256</c:v>
                </c:pt>
                <c:pt idx="21">
                  <c:v>105</c:v>
                </c:pt>
                <c:pt idx="22">
                  <c:v>173</c:v>
                </c:pt>
                <c:pt idx="23">
                  <c:v>272</c:v>
                </c:pt>
                <c:pt idx="24">
                  <c:v>223</c:v>
                </c:pt>
                <c:pt idx="25">
                  <c:v>187</c:v>
                </c:pt>
                <c:pt idx="26">
                  <c:v>240</c:v>
                </c:pt>
                <c:pt idx="27">
                  <c:v>257</c:v>
                </c:pt>
                <c:pt idx="28" formatCode="0">
                  <c:v>235.5</c:v>
                </c:pt>
                <c:pt idx="29">
                  <c:v>204</c:v>
                </c:pt>
                <c:pt idx="30">
                  <c:v>183</c:v>
                </c:pt>
                <c:pt idx="31">
                  <c:v>235</c:v>
                </c:pt>
                <c:pt idx="32">
                  <c:v>245</c:v>
                </c:pt>
                <c:pt idx="33">
                  <c:v>197</c:v>
                </c:pt>
                <c:pt idx="34">
                  <c:v>114</c:v>
                </c:pt>
                <c:pt idx="35">
                  <c:v>180</c:v>
                </c:pt>
                <c:pt idx="36">
                  <c:v>110</c:v>
                </c:pt>
                <c:pt idx="37">
                  <c:v>208</c:v>
                </c:pt>
                <c:pt idx="38">
                  <c:v>258</c:v>
                </c:pt>
                <c:pt idx="39">
                  <c:v>28</c:v>
                </c:pt>
                <c:pt idx="40">
                  <c:v>122</c:v>
                </c:pt>
                <c:pt idx="41">
                  <c:v>98</c:v>
                </c:pt>
                <c:pt idx="42">
                  <c:v>78</c:v>
                </c:pt>
                <c:pt idx="43">
                  <c:v>124</c:v>
                </c:pt>
                <c:pt idx="44">
                  <c:v>221</c:v>
                </c:pt>
                <c:pt idx="45">
                  <c:v>236</c:v>
                </c:pt>
                <c:pt idx="46">
                  <c:v>230</c:v>
                </c:pt>
                <c:pt idx="47">
                  <c:v>90</c:v>
                </c:pt>
                <c:pt idx="48">
                  <c:v>172</c:v>
                </c:pt>
                <c:pt idx="49">
                  <c:v>85</c:v>
                </c:pt>
                <c:pt idx="50">
                  <c:v>193</c:v>
                </c:pt>
                <c:pt idx="51">
                  <c:v>135</c:v>
                </c:pt>
                <c:pt idx="52">
                  <c:v>225</c:v>
                </c:pt>
                <c:pt idx="53">
                  <c:v>254</c:v>
                </c:pt>
                <c:pt idx="54">
                  <c:v>151</c:v>
                </c:pt>
                <c:pt idx="55">
                  <c:v>184</c:v>
                </c:pt>
                <c:pt idx="56">
                  <c:v>207</c:v>
                </c:pt>
                <c:pt idx="57">
                  <c:v>95</c:v>
                </c:pt>
                <c:pt idx="58">
                  <c:v>133</c:v>
                </c:pt>
                <c:pt idx="59">
                  <c:v>171</c:v>
                </c:pt>
                <c:pt idx="60">
                  <c:v>208</c:v>
                </c:pt>
                <c:pt idx="61">
                  <c:v>811</c:v>
                </c:pt>
                <c:pt idx="62" formatCode="0">
                  <c:v>157.33333333333334</c:v>
                </c:pt>
                <c:pt idx="63">
                  <c:v>186</c:v>
                </c:pt>
                <c:pt idx="64">
                  <c:v>218</c:v>
                </c:pt>
                <c:pt idx="65">
                  <c:v>106</c:v>
                </c:pt>
                <c:pt idx="66">
                  <c:v>191</c:v>
                </c:pt>
                <c:pt idx="67">
                  <c:v>123</c:v>
                </c:pt>
                <c:pt idx="68">
                  <c:v>201</c:v>
                </c:pt>
                <c:pt idx="69">
                  <c:v>175</c:v>
                </c:pt>
                <c:pt idx="70">
                  <c:v>196</c:v>
                </c:pt>
                <c:pt idx="71">
                  <c:v>216</c:v>
                </c:pt>
                <c:pt idx="72">
                  <c:v>62</c:v>
                </c:pt>
                <c:pt idx="73" formatCode="0">
                  <c:v>298.75</c:v>
                </c:pt>
                <c:pt idx="74">
                  <c:v>186</c:v>
                </c:pt>
                <c:pt idx="75">
                  <c:v>167</c:v>
                </c:pt>
                <c:pt idx="76">
                  <c:v>210</c:v>
                </c:pt>
                <c:pt idx="77">
                  <c:v>220</c:v>
                </c:pt>
                <c:pt idx="78">
                  <c:v>186</c:v>
                </c:pt>
                <c:pt idx="79">
                  <c:v>149</c:v>
                </c:pt>
                <c:pt idx="80">
                  <c:v>231</c:v>
                </c:pt>
                <c:pt idx="81">
                  <c:v>71</c:v>
                </c:pt>
                <c:pt idx="82">
                  <c:v>188</c:v>
                </c:pt>
                <c:pt idx="83">
                  <c:v>226</c:v>
                </c:pt>
                <c:pt idx="84">
                  <c:v>122</c:v>
                </c:pt>
                <c:pt idx="85">
                  <c:v>196</c:v>
                </c:pt>
                <c:pt idx="86">
                  <c:v>71</c:v>
                </c:pt>
                <c:pt idx="87">
                  <c:v>199</c:v>
                </c:pt>
                <c:pt idx="88" formatCode="0">
                  <c:v>146.16666666666666</c:v>
                </c:pt>
                <c:pt idx="89">
                  <c:v>163</c:v>
                </c:pt>
                <c:pt idx="90">
                  <c:v>114</c:v>
                </c:pt>
                <c:pt idx="91">
                  <c:v>120</c:v>
                </c:pt>
                <c:pt idx="92">
                  <c:v>109</c:v>
                </c:pt>
                <c:pt idx="93">
                  <c:v>118</c:v>
                </c:pt>
                <c:pt idx="94">
                  <c:v>89</c:v>
                </c:pt>
                <c:pt idx="95">
                  <c:v>104</c:v>
                </c:pt>
                <c:pt idx="96" formatCode="0">
                  <c:v>151.5</c:v>
                </c:pt>
                <c:pt idx="97">
                  <c:v>148</c:v>
                </c:pt>
                <c:pt idx="98">
                  <c:v>185</c:v>
                </c:pt>
                <c:pt idx="99">
                  <c:v>169</c:v>
                </c:pt>
                <c:pt idx="100">
                  <c:v>165</c:v>
                </c:pt>
                <c:pt idx="101">
                  <c:v>179</c:v>
                </c:pt>
                <c:pt idx="102">
                  <c:v>81</c:v>
                </c:pt>
                <c:pt idx="103">
                  <c:v>188</c:v>
                </c:pt>
                <c:pt idx="104">
                  <c:v>166</c:v>
                </c:pt>
                <c:pt idx="105">
                  <c:v>168</c:v>
                </c:pt>
                <c:pt idx="106">
                  <c:v>163</c:v>
                </c:pt>
                <c:pt idx="107">
                  <c:v>167</c:v>
                </c:pt>
                <c:pt idx="108">
                  <c:v>127</c:v>
                </c:pt>
                <c:pt idx="109">
                  <c:v>92</c:v>
                </c:pt>
                <c:pt idx="110">
                  <c:v>128</c:v>
                </c:pt>
                <c:pt idx="111">
                  <c:v>93</c:v>
                </c:pt>
                <c:pt idx="112">
                  <c:v>184</c:v>
                </c:pt>
                <c:pt idx="113">
                  <c:v>152</c:v>
                </c:pt>
                <c:pt idx="114">
                  <c:v>133</c:v>
                </c:pt>
                <c:pt idx="115">
                  <c:v>159</c:v>
                </c:pt>
                <c:pt idx="116">
                  <c:v>138</c:v>
                </c:pt>
                <c:pt idx="117">
                  <c:v>159</c:v>
                </c:pt>
                <c:pt idx="118">
                  <c:v>126</c:v>
                </c:pt>
                <c:pt idx="119">
                  <c:v>163</c:v>
                </c:pt>
                <c:pt idx="120">
                  <c:v>113</c:v>
                </c:pt>
                <c:pt idx="121">
                  <c:v>175</c:v>
                </c:pt>
                <c:pt idx="122">
                  <c:v>168</c:v>
                </c:pt>
                <c:pt idx="123">
                  <c:v>123</c:v>
                </c:pt>
                <c:pt idx="124">
                  <c:v>77</c:v>
                </c:pt>
                <c:pt idx="125" formatCode="0">
                  <c:v>134.33333333333334</c:v>
                </c:pt>
                <c:pt idx="126">
                  <c:v>149</c:v>
                </c:pt>
                <c:pt idx="127">
                  <c:v>170</c:v>
                </c:pt>
                <c:pt idx="128">
                  <c:v>159</c:v>
                </c:pt>
                <c:pt idx="129">
                  <c:v>127</c:v>
                </c:pt>
                <c:pt idx="130">
                  <c:v>132</c:v>
                </c:pt>
                <c:pt idx="131">
                  <c:v>135</c:v>
                </c:pt>
                <c:pt idx="132">
                  <c:v>129</c:v>
                </c:pt>
                <c:pt idx="133">
                  <c:v>129</c:v>
                </c:pt>
                <c:pt idx="134">
                  <c:v>117</c:v>
                </c:pt>
                <c:pt idx="135">
                  <c:v>166</c:v>
                </c:pt>
                <c:pt idx="136">
                  <c:v>167</c:v>
                </c:pt>
                <c:pt idx="137">
                  <c:v>110</c:v>
                </c:pt>
                <c:pt idx="138">
                  <c:v>83</c:v>
                </c:pt>
                <c:pt idx="139">
                  <c:v>116</c:v>
                </c:pt>
                <c:pt idx="140">
                  <c:v>126</c:v>
                </c:pt>
                <c:pt idx="141">
                  <c:v>111</c:v>
                </c:pt>
                <c:pt idx="142">
                  <c:v>90</c:v>
                </c:pt>
                <c:pt idx="143">
                  <c:v>35</c:v>
                </c:pt>
                <c:pt idx="144">
                  <c:v>86</c:v>
                </c:pt>
                <c:pt idx="145">
                  <c:v>137</c:v>
                </c:pt>
                <c:pt idx="146">
                  <c:v>116</c:v>
                </c:pt>
                <c:pt idx="147">
                  <c:v>162</c:v>
                </c:pt>
                <c:pt idx="148">
                  <c:v>168</c:v>
                </c:pt>
                <c:pt idx="149">
                  <c:v>158</c:v>
                </c:pt>
                <c:pt idx="150">
                  <c:v>135</c:v>
                </c:pt>
                <c:pt idx="151">
                  <c:v>119</c:v>
                </c:pt>
                <c:pt idx="152">
                  <c:v>112</c:v>
                </c:pt>
                <c:pt idx="153">
                  <c:v>139</c:v>
                </c:pt>
                <c:pt idx="154">
                  <c:v>109</c:v>
                </c:pt>
                <c:pt idx="155">
                  <c:v>139</c:v>
                </c:pt>
                <c:pt idx="156">
                  <c:v>125</c:v>
                </c:pt>
                <c:pt idx="157">
                  <c:v>149</c:v>
                </c:pt>
                <c:pt idx="158">
                  <c:v>150</c:v>
                </c:pt>
                <c:pt idx="159">
                  <c:v>131</c:v>
                </c:pt>
                <c:pt idx="160">
                  <c:v>120</c:v>
                </c:pt>
                <c:pt idx="161">
                  <c:v>113</c:v>
                </c:pt>
                <c:pt idx="162">
                  <c:v>142</c:v>
                </c:pt>
                <c:pt idx="163">
                  <c:v>129</c:v>
                </c:pt>
                <c:pt idx="164">
                  <c:v>95</c:v>
                </c:pt>
                <c:pt idx="165">
                  <c:v>139.5</c:v>
                </c:pt>
                <c:pt idx="166">
                  <c:v>117</c:v>
                </c:pt>
                <c:pt idx="167">
                  <c:v>105</c:v>
                </c:pt>
                <c:pt idx="168">
                  <c:v>124</c:v>
                </c:pt>
                <c:pt idx="169">
                  <c:v>129</c:v>
                </c:pt>
                <c:pt idx="170">
                  <c:v>93</c:v>
                </c:pt>
                <c:pt idx="171">
                  <c:v>116</c:v>
                </c:pt>
                <c:pt idx="172">
                  <c:v>137</c:v>
                </c:pt>
                <c:pt idx="173">
                  <c:v>128</c:v>
                </c:pt>
                <c:pt idx="174">
                  <c:v>62</c:v>
                </c:pt>
                <c:pt idx="175">
                  <c:v>129</c:v>
                </c:pt>
                <c:pt idx="176">
                  <c:v>91</c:v>
                </c:pt>
                <c:pt idx="177">
                  <c:v>139</c:v>
                </c:pt>
                <c:pt idx="178">
                  <c:v>132</c:v>
                </c:pt>
                <c:pt idx="179">
                  <c:v>131</c:v>
                </c:pt>
                <c:pt idx="180">
                  <c:v>127</c:v>
                </c:pt>
                <c:pt idx="181">
                  <c:v>122</c:v>
                </c:pt>
                <c:pt idx="182">
                  <c:v>147</c:v>
                </c:pt>
                <c:pt idx="183">
                  <c:v>119</c:v>
                </c:pt>
                <c:pt idx="184">
                  <c:v>108</c:v>
                </c:pt>
                <c:pt idx="185">
                  <c:v>125</c:v>
                </c:pt>
                <c:pt idx="186">
                  <c:v>131</c:v>
                </c:pt>
                <c:pt idx="187">
                  <c:v>108</c:v>
                </c:pt>
                <c:pt idx="188">
                  <c:v>54</c:v>
                </c:pt>
                <c:pt idx="189">
                  <c:v>83</c:v>
                </c:pt>
                <c:pt idx="190">
                  <c:v>123</c:v>
                </c:pt>
                <c:pt idx="191">
                  <c:v>83</c:v>
                </c:pt>
                <c:pt idx="192">
                  <c:v>74</c:v>
                </c:pt>
                <c:pt idx="193">
                  <c:v>112</c:v>
                </c:pt>
                <c:pt idx="194">
                  <c:v>91.5</c:v>
                </c:pt>
                <c:pt idx="195">
                  <c:v>111</c:v>
                </c:pt>
                <c:pt idx="196">
                  <c:v>108</c:v>
                </c:pt>
                <c:pt idx="197">
                  <c:v>54</c:v>
                </c:pt>
                <c:pt idx="198">
                  <c:v>104</c:v>
                </c:pt>
                <c:pt idx="199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6-4890-BE8A-CD7437FA0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743935"/>
        <c:axId val="213456623"/>
      </c:scatterChart>
      <c:valAx>
        <c:axId val="94774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 M2</a:t>
                </a:r>
              </a:p>
            </c:rich>
          </c:tx>
          <c:layout>
            <c:manualLayout>
              <c:xMode val="edge"/>
              <c:yMode val="edge"/>
              <c:x val="0.48822790901137358"/>
              <c:y val="0.8694211140274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3456623"/>
        <c:crosses val="autoZero"/>
        <c:crossBetween val="midCat"/>
      </c:valAx>
      <c:valAx>
        <c:axId val="21345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M2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4647382618839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774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Outliners!$U$1</c:f>
              <c:strCache>
                <c:ptCount val="1"/>
                <c:pt idx="0">
                  <c:v>SALES M2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Outliners!$T$2:$T$5555</c:f>
              <c:numCache>
                <c:formatCode>0</c:formatCode>
                <c:ptCount val="5554"/>
                <c:pt idx="0">
                  <c:v>59</c:v>
                </c:pt>
                <c:pt idx="1">
                  <c:v>8.4</c:v>
                </c:pt>
                <c:pt idx="2">
                  <c:v>71.8</c:v>
                </c:pt>
                <c:pt idx="3">
                  <c:v>41.8</c:v>
                </c:pt>
                <c:pt idx="4">
                  <c:v>44.3</c:v>
                </c:pt>
                <c:pt idx="5">
                  <c:v>3.2</c:v>
                </c:pt>
                <c:pt idx="6">
                  <c:v>55.8</c:v>
                </c:pt>
                <c:pt idx="7">
                  <c:v>51.2</c:v>
                </c:pt>
                <c:pt idx="8">
                  <c:v>5</c:v>
                </c:pt>
                <c:pt idx="9">
                  <c:v>93.625</c:v>
                </c:pt>
                <c:pt idx="10">
                  <c:v>18.5</c:v>
                </c:pt>
                <c:pt idx="11">
                  <c:v>60</c:v>
                </c:pt>
                <c:pt idx="12">
                  <c:v>54.7</c:v>
                </c:pt>
                <c:pt idx="13">
                  <c:v>52.9</c:v>
                </c:pt>
                <c:pt idx="14">
                  <c:v>37.700000000000003</c:v>
                </c:pt>
                <c:pt idx="15">
                  <c:v>69.2</c:v>
                </c:pt>
                <c:pt idx="16">
                  <c:v>66.2</c:v>
                </c:pt>
                <c:pt idx="17">
                  <c:v>39.6</c:v>
                </c:pt>
                <c:pt idx="18">
                  <c:v>43.2</c:v>
                </c:pt>
                <c:pt idx="19">
                  <c:v>32</c:v>
                </c:pt>
                <c:pt idx="20">
                  <c:v>27.2</c:v>
                </c:pt>
                <c:pt idx="21">
                  <c:v>19.600000000000001</c:v>
                </c:pt>
                <c:pt idx="22">
                  <c:v>1.7</c:v>
                </c:pt>
                <c:pt idx="23">
                  <c:v>1.8</c:v>
                </c:pt>
                <c:pt idx="24">
                  <c:v>72.3</c:v>
                </c:pt>
                <c:pt idx="25">
                  <c:v>58.7</c:v>
                </c:pt>
                <c:pt idx="26">
                  <c:v>33.799999999999997</c:v>
                </c:pt>
                <c:pt idx="27">
                  <c:v>23.2</c:v>
                </c:pt>
                <c:pt idx="28">
                  <c:v>15.9</c:v>
                </c:pt>
                <c:pt idx="29">
                  <c:v>37.9</c:v>
                </c:pt>
                <c:pt idx="30">
                  <c:v>20.3</c:v>
                </c:pt>
                <c:pt idx="31">
                  <c:v>59.7</c:v>
                </c:pt>
                <c:pt idx="32">
                  <c:v>37.700000000000003</c:v>
                </c:pt>
                <c:pt idx="33">
                  <c:v>5.3</c:v>
                </c:pt>
                <c:pt idx="34">
                  <c:v>75.599999999999994</c:v>
                </c:pt>
                <c:pt idx="35">
                  <c:v>3.6</c:v>
                </c:pt>
                <c:pt idx="36">
                  <c:v>74.2</c:v>
                </c:pt>
                <c:pt idx="37">
                  <c:v>22.9</c:v>
                </c:pt>
                <c:pt idx="38">
                  <c:v>58.5</c:v>
                </c:pt>
                <c:pt idx="39">
                  <c:v>59</c:v>
                </c:pt>
                <c:pt idx="40">
                  <c:v>38.700000000000003</c:v>
                </c:pt>
                <c:pt idx="41">
                  <c:v>11</c:v>
                </c:pt>
                <c:pt idx="42">
                  <c:v>7.4</c:v>
                </c:pt>
                <c:pt idx="43">
                  <c:v>46</c:v>
                </c:pt>
                <c:pt idx="44">
                  <c:v>53.4</c:v>
                </c:pt>
                <c:pt idx="45">
                  <c:v>30</c:v>
                </c:pt>
                <c:pt idx="46">
                  <c:v>28.9</c:v>
                </c:pt>
                <c:pt idx="47">
                  <c:v>13.1</c:v>
                </c:pt>
                <c:pt idx="48">
                  <c:v>38.700000000000003</c:v>
                </c:pt>
                <c:pt idx="49">
                  <c:v>18.2</c:v>
                </c:pt>
                <c:pt idx="50">
                  <c:v>9.3000000000000007</c:v>
                </c:pt>
                <c:pt idx="51">
                  <c:v>57.6</c:v>
                </c:pt>
                <c:pt idx="52">
                  <c:v>6</c:v>
                </c:pt>
                <c:pt idx="53">
                  <c:v>0.3</c:v>
                </c:pt>
                <c:pt idx="54">
                  <c:v>45.9</c:v>
                </c:pt>
                <c:pt idx="55">
                  <c:v>63.2</c:v>
                </c:pt>
                <c:pt idx="56">
                  <c:v>31.6</c:v>
                </c:pt>
                <c:pt idx="57">
                  <c:v>51.4</c:v>
                </c:pt>
                <c:pt idx="58">
                  <c:v>52.9</c:v>
                </c:pt>
                <c:pt idx="59">
                  <c:v>26.2</c:v>
                </c:pt>
                <c:pt idx="60">
                  <c:v>50.5</c:v>
                </c:pt>
                <c:pt idx="61">
                  <c:v>79.2</c:v>
                </c:pt>
                <c:pt idx="62">
                  <c:v>12.4</c:v>
                </c:pt>
                <c:pt idx="63">
                  <c:v>27.3</c:v>
                </c:pt>
                <c:pt idx="64">
                  <c:v>14.2</c:v>
                </c:pt>
                <c:pt idx="65">
                  <c:v>22.9</c:v>
                </c:pt>
                <c:pt idx="66">
                  <c:v>22</c:v>
                </c:pt>
                <c:pt idx="67">
                  <c:v>0.73333333333333328</c:v>
                </c:pt>
                <c:pt idx="68">
                  <c:v>12.6</c:v>
                </c:pt>
                <c:pt idx="69">
                  <c:v>10.7</c:v>
                </c:pt>
                <c:pt idx="70">
                  <c:v>3.7</c:v>
                </c:pt>
                <c:pt idx="71">
                  <c:v>37</c:v>
                </c:pt>
                <c:pt idx="72">
                  <c:v>9.5</c:v>
                </c:pt>
                <c:pt idx="73">
                  <c:v>31.5</c:v>
                </c:pt>
                <c:pt idx="74">
                  <c:v>47.4</c:v>
                </c:pt>
                <c:pt idx="75">
                  <c:v>46.2</c:v>
                </c:pt>
                <c:pt idx="76">
                  <c:v>17.899999999999999</c:v>
                </c:pt>
                <c:pt idx="77">
                  <c:v>6.4</c:v>
                </c:pt>
                <c:pt idx="78">
                  <c:v>65.7</c:v>
                </c:pt>
                <c:pt idx="79">
                  <c:v>30.7</c:v>
                </c:pt>
                <c:pt idx="80">
                  <c:v>2.4</c:v>
                </c:pt>
                <c:pt idx="81">
                  <c:v>21.4</c:v>
                </c:pt>
                <c:pt idx="82">
                  <c:v>45.1</c:v>
                </c:pt>
                <c:pt idx="83">
                  <c:v>45.7</c:v>
                </c:pt>
                <c:pt idx="84">
                  <c:v>34.5</c:v>
                </c:pt>
                <c:pt idx="85">
                  <c:v>11.6</c:v>
                </c:pt>
                <c:pt idx="86">
                  <c:v>4</c:v>
                </c:pt>
                <c:pt idx="87">
                  <c:v>49.3</c:v>
                </c:pt>
                <c:pt idx="88">
                  <c:v>56.5</c:v>
                </c:pt>
                <c:pt idx="89">
                  <c:v>49.9</c:v>
                </c:pt>
                <c:pt idx="90">
                  <c:v>35.6</c:v>
                </c:pt>
                <c:pt idx="91">
                  <c:v>26.4</c:v>
                </c:pt>
                <c:pt idx="92">
                  <c:v>14.2</c:v>
                </c:pt>
                <c:pt idx="93">
                  <c:v>19.100000000000001</c:v>
                </c:pt>
                <c:pt idx="94">
                  <c:v>73.400000000000006</c:v>
                </c:pt>
                <c:pt idx="95">
                  <c:v>43</c:v>
                </c:pt>
                <c:pt idx="96">
                  <c:v>5.5</c:v>
                </c:pt>
                <c:pt idx="97">
                  <c:v>8.6999999999999993</c:v>
                </c:pt>
                <c:pt idx="98">
                  <c:v>34.4</c:v>
                </c:pt>
                <c:pt idx="99">
                  <c:v>19.5</c:v>
                </c:pt>
                <c:pt idx="100">
                  <c:v>8.6999999999999993</c:v>
                </c:pt>
                <c:pt idx="101">
                  <c:v>6.4</c:v>
                </c:pt>
                <c:pt idx="102">
                  <c:v>34.6</c:v>
                </c:pt>
                <c:pt idx="103">
                  <c:v>58.4</c:v>
                </c:pt>
                <c:pt idx="104">
                  <c:v>49.8</c:v>
                </c:pt>
                <c:pt idx="105">
                  <c:v>93.625</c:v>
                </c:pt>
                <c:pt idx="106">
                  <c:v>17.600000000000001</c:v>
                </c:pt>
                <c:pt idx="107">
                  <c:v>10.199999999999999</c:v>
                </c:pt>
                <c:pt idx="108">
                  <c:v>49.6</c:v>
                </c:pt>
                <c:pt idx="109">
                  <c:v>52.7</c:v>
                </c:pt>
                <c:pt idx="110">
                  <c:v>16.600000000000001</c:v>
                </c:pt>
                <c:pt idx="111">
                  <c:v>5.9</c:v>
                </c:pt>
                <c:pt idx="112">
                  <c:v>5.4</c:v>
                </c:pt>
                <c:pt idx="113">
                  <c:v>84.8</c:v>
                </c:pt>
                <c:pt idx="114">
                  <c:v>35.200000000000003</c:v>
                </c:pt>
                <c:pt idx="115">
                  <c:v>23.7</c:v>
                </c:pt>
                <c:pt idx="116">
                  <c:v>31.7</c:v>
                </c:pt>
                <c:pt idx="117">
                  <c:v>25.6</c:v>
                </c:pt>
                <c:pt idx="118">
                  <c:v>19.399999999999999</c:v>
                </c:pt>
                <c:pt idx="119">
                  <c:v>12.8</c:v>
                </c:pt>
                <c:pt idx="120">
                  <c:v>8.5</c:v>
                </c:pt>
                <c:pt idx="121">
                  <c:v>36.9</c:v>
                </c:pt>
                <c:pt idx="122">
                  <c:v>32.5</c:v>
                </c:pt>
                <c:pt idx="123">
                  <c:v>38.9</c:v>
                </c:pt>
                <c:pt idx="124">
                  <c:v>23.5</c:v>
                </c:pt>
                <c:pt idx="125">
                  <c:v>18.3</c:v>
                </c:pt>
                <c:pt idx="126">
                  <c:v>13.1</c:v>
                </c:pt>
                <c:pt idx="127">
                  <c:v>38.6</c:v>
                </c:pt>
                <c:pt idx="128">
                  <c:v>25.9</c:v>
                </c:pt>
                <c:pt idx="129">
                  <c:v>48.7</c:v>
                </c:pt>
                <c:pt idx="130">
                  <c:v>15.6</c:v>
                </c:pt>
                <c:pt idx="131">
                  <c:v>65.599999999999994</c:v>
                </c:pt>
                <c:pt idx="132">
                  <c:v>27.4</c:v>
                </c:pt>
                <c:pt idx="133">
                  <c:v>8.5</c:v>
                </c:pt>
                <c:pt idx="134">
                  <c:v>40.799999999999997</c:v>
                </c:pt>
                <c:pt idx="135">
                  <c:v>23.5</c:v>
                </c:pt>
                <c:pt idx="136">
                  <c:v>9</c:v>
                </c:pt>
                <c:pt idx="137">
                  <c:v>45.1</c:v>
                </c:pt>
                <c:pt idx="138">
                  <c:v>34.6</c:v>
                </c:pt>
                <c:pt idx="139">
                  <c:v>16</c:v>
                </c:pt>
                <c:pt idx="140">
                  <c:v>23.1</c:v>
                </c:pt>
                <c:pt idx="141">
                  <c:v>22.3</c:v>
                </c:pt>
                <c:pt idx="142">
                  <c:v>35.700000000000003</c:v>
                </c:pt>
                <c:pt idx="143">
                  <c:v>21.2</c:v>
                </c:pt>
                <c:pt idx="144">
                  <c:v>20.6</c:v>
                </c:pt>
                <c:pt idx="145">
                  <c:v>31.3</c:v>
                </c:pt>
                <c:pt idx="146">
                  <c:v>10.9</c:v>
                </c:pt>
                <c:pt idx="147">
                  <c:v>43.1</c:v>
                </c:pt>
                <c:pt idx="148">
                  <c:v>8.1</c:v>
                </c:pt>
                <c:pt idx="149">
                  <c:v>6</c:v>
                </c:pt>
                <c:pt idx="150">
                  <c:v>35.1</c:v>
                </c:pt>
                <c:pt idx="151">
                  <c:v>5.8</c:v>
                </c:pt>
                <c:pt idx="152">
                  <c:v>12.9</c:v>
                </c:pt>
                <c:pt idx="153">
                  <c:v>7.2</c:v>
                </c:pt>
                <c:pt idx="154">
                  <c:v>30</c:v>
                </c:pt>
                <c:pt idx="155">
                  <c:v>3.6</c:v>
                </c:pt>
                <c:pt idx="156">
                  <c:v>36.799999999999997</c:v>
                </c:pt>
                <c:pt idx="157">
                  <c:v>24.3</c:v>
                </c:pt>
                <c:pt idx="158">
                  <c:v>18.3</c:v>
                </c:pt>
                <c:pt idx="159">
                  <c:v>11.9</c:v>
                </c:pt>
                <c:pt idx="160">
                  <c:v>20.5</c:v>
                </c:pt>
                <c:pt idx="161">
                  <c:v>0.9</c:v>
                </c:pt>
                <c:pt idx="162">
                  <c:v>26.6</c:v>
                </c:pt>
                <c:pt idx="163">
                  <c:v>14.8</c:v>
                </c:pt>
                <c:pt idx="164">
                  <c:v>8.3000000000000007</c:v>
                </c:pt>
                <c:pt idx="165">
                  <c:v>19.3</c:v>
                </c:pt>
                <c:pt idx="166">
                  <c:v>89.4</c:v>
                </c:pt>
                <c:pt idx="167">
                  <c:v>29.7</c:v>
                </c:pt>
                <c:pt idx="168">
                  <c:v>23.2</c:v>
                </c:pt>
                <c:pt idx="169">
                  <c:v>2.2000000000000002</c:v>
                </c:pt>
                <c:pt idx="170">
                  <c:v>9.3000000000000007</c:v>
                </c:pt>
                <c:pt idx="171">
                  <c:v>69.3</c:v>
                </c:pt>
                <c:pt idx="172">
                  <c:v>65.900000000000006</c:v>
                </c:pt>
                <c:pt idx="173">
                  <c:v>24.2</c:v>
                </c:pt>
                <c:pt idx="174">
                  <c:v>17</c:v>
                </c:pt>
                <c:pt idx="175">
                  <c:v>9.3000000000000007</c:v>
                </c:pt>
                <c:pt idx="176">
                  <c:v>9.1999999999999993</c:v>
                </c:pt>
                <c:pt idx="177">
                  <c:v>7.4</c:v>
                </c:pt>
                <c:pt idx="178">
                  <c:v>13.8</c:v>
                </c:pt>
                <c:pt idx="179">
                  <c:v>21.6</c:v>
                </c:pt>
                <c:pt idx="180">
                  <c:v>18.399999999999999</c:v>
                </c:pt>
                <c:pt idx="181">
                  <c:v>43.3</c:v>
                </c:pt>
                <c:pt idx="182">
                  <c:v>75</c:v>
                </c:pt>
                <c:pt idx="183">
                  <c:v>29.7</c:v>
                </c:pt>
                <c:pt idx="184">
                  <c:v>45.2</c:v>
                </c:pt>
                <c:pt idx="185">
                  <c:v>23.4</c:v>
                </c:pt>
                <c:pt idx="186">
                  <c:v>21.4</c:v>
                </c:pt>
                <c:pt idx="187">
                  <c:v>20.7</c:v>
                </c:pt>
                <c:pt idx="188">
                  <c:v>50.4</c:v>
                </c:pt>
                <c:pt idx="189">
                  <c:v>50.6</c:v>
                </c:pt>
                <c:pt idx="190">
                  <c:v>22.3</c:v>
                </c:pt>
                <c:pt idx="191">
                  <c:v>33</c:v>
                </c:pt>
                <c:pt idx="192">
                  <c:v>41.4</c:v>
                </c:pt>
                <c:pt idx="193">
                  <c:v>2.1</c:v>
                </c:pt>
                <c:pt idx="194">
                  <c:v>31.6</c:v>
                </c:pt>
                <c:pt idx="195">
                  <c:v>9.4</c:v>
                </c:pt>
                <c:pt idx="196">
                  <c:v>25.6</c:v>
                </c:pt>
                <c:pt idx="197">
                  <c:v>1</c:v>
                </c:pt>
                <c:pt idx="198">
                  <c:v>5.7</c:v>
                </c:pt>
                <c:pt idx="199">
                  <c:v>8.6999999999999993</c:v>
                </c:pt>
              </c:numCache>
            </c:numRef>
          </c:xVal>
          <c:yVal>
            <c:numRef>
              <c:f>Outliners!$U$2:$U$5555</c:f>
              <c:numCache>
                <c:formatCode>0</c:formatCode>
                <c:ptCount val="5554"/>
                <c:pt idx="0">
                  <c:v>811</c:v>
                </c:pt>
                <c:pt idx="1">
                  <c:v>298.75</c:v>
                </c:pt>
                <c:pt idx="2">
                  <c:v>272</c:v>
                </c:pt>
                <c:pt idx="3">
                  <c:v>271</c:v>
                </c:pt>
                <c:pt idx="4">
                  <c:v>265</c:v>
                </c:pt>
                <c:pt idx="5">
                  <c:v>264</c:v>
                </c:pt>
                <c:pt idx="6">
                  <c:v>258</c:v>
                </c:pt>
                <c:pt idx="7">
                  <c:v>257</c:v>
                </c:pt>
                <c:pt idx="8">
                  <c:v>256</c:v>
                </c:pt>
                <c:pt idx="9">
                  <c:v>254</c:v>
                </c:pt>
                <c:pt idx="10">
                  <c:v>245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239</c:v>
                </c:pt>
                <c:pt idx="15">
                  <c:v>236</c:v>
                </c:pt>
                <c:pt idx="16">
                  <c:v>235.5</c:v>
                </c:pt>
                <c:pt idx="17">
                  <c:v>235</c:v>
                </c:pt>
                <c:pt idx="18">
                  <c:v>231</c:v>
                </c:pt>
                <c:pt idx="19">
                  <c:v>230</c:v>
                </c:pt>
                <c:pt idx="20">
                  <c:v>229</c:v>
                </c:pt>
                <c:pt idx="21">
                  <c:v>228</c:v>
                </c:pt>
                <c:pt idx="22">
                  <c:v>227</c:v>
                </c:pt>
                <c:pt idx="23">
                  <c:v>226</c:v>
                </c:pt>
                <c:pt idx="24">
                  <c:v>225</c:v>
                </c:pt>
                <c:pt idx="25">
                  <c:v>225</c:v>
                </c:pt>
                <c:pt idx="26">
                  <c:v>223</c:v>
                </c:pt>
                <c:pt idx="27">
                  <c:v>221</c:v>
                </c:pt>
                <c:pt idx="28">
                  <c:v>220</c:v>
                </c:pt>
                <c:pt idx="29">
                  <c:v>218</c:v>
                </c:pt>
                <c:pt idx="30">
                  <c:v>216</c:v>
                </c:pt>
                <c:pt idx="31">
                  <c:v>210</c:v>
                </c:pt>
                <c:pt idx="32">
                  <c:v>208</c:v>
                </c:pt>
                <c:pt idx="33">
                  <c:v>208</c:v>
                </c:pt>
                <c:pt idx="34">
                  <c:v>207</c:v>
                </c:pt>
                <c:pt idx="35">
                  <c:v>204</c:v>
                </c:pt>
                <c:pt idx="36">
                  <c:v>201</c:v>
                </c:pt>
                <c:pt idx="37">
                  <c:v>199</c:v>
                </c:pt>
                <c:pt idx="38">
                  <c:v>197</c:v>
                </c:pt>
                <c:pt idx="39">
                  <c:v>196</c:v>
                </c:pt>
                <c:pt idx="40">
                  <c:v>196</c:v>
                </c:pt>
                <c:pt idx="41">
                  <c:v>196</c:v>
                </c:pt>
                <c:pt idx="42">
                  <c:v>193</c:v>
                </c:pt>
                <c:pt idx="43">
                  <c:v>191</c:v>
                </c:pt>
                <c:pt idx="44">
                  <c:v>188</c:v>
                </c:pt>
                <c:pt idx="45">
                  <c:v>188</c:v>
                </c:pt>
                <c:pt idx="46">
                  <c:v>187</c:v>
                </c:pt>
                <c:pt idx="47">
                  <c:v>187</c:v>
                </c:pt>
                <c:pt idx="48">
                  <c:v>186</c:v>
                </c:pt>
                <c:pt idx="49">
                  <c:v>186</c:v>
                </c:pt>
                <c:pt idx="50">
                  <c:v>186</c:v>
                </c:pt>
                <c:pt idx="51">
                  <c:v>185</c:v>
                </c:pt>
                <c:pt idx="52">
                  <c:v>184</c:v>
                </c:pt>
                <c:pt idx="53">
                  <c:v>184</c:v>
                </c:pt>
                <c:pt idx="54">
                  <c:v>183</c:v>
                </c:pt>
                <c:pt idx="55">
                  <c:v>180</c:v>
                </c:pt>
                <c:pt idx="56">
                  <c:v>179</c:v>
                </c:pt>
                <c:pt idx="57">
                  <c:v>177</c:v>
                </c:pt>
                <c:pt idx="58">
                  <c:v>175</c:v>
                </c:pt>
                <c:pt idx="59">
                  <c:v>175</c:v>
                </c:pt>
                <c:pt idx="60">
                  <c:v>173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168</c:v>
                </c:pt>
                <c:pt idx="66">
                  <c:v>168</c:v>
                </c:pt>
                <c:pt idx="67">
                  <c:v>168</c:v>
                </c:pt>
                <c:pt idx="68">
                  <c:v>167</c:v>
                </c:pt>
                <c:pt idx="69">
                  <c:v>167</c:v>
                </c:pt>
                <c:pt idx="70">
                  <c:v>167</c:v>
                </c:pt>
                <c:pt idx="71">
                  <c:v>166</c:v>
                </c:pt>
                <c:pt idx="72">
                  <c:v>166</c:v>
                </c:pt>
                <c:pt idx="73">
                  <c:v>165</c:v>
                </c:pt>
                <c:pt idx="74">
                  <c:v>163</c:v>
                </c:pt>
                <c:pt idx="75">
                  <c:v>163</c:v>
                </c:pt>
                <c:pt idx="76">
                  <c:v>163</c:v>
                </c:pt>
                <c:pt idx="77">
                  <c:v>162</c:v>
                </c:pt>
                <c:pt idx="78">
                  <c:v>159</c:v>
                </c:pt>
                <c:pt idx="79">
                  <c:v>159</c:v>
                </c:pt>
                <c:pt idx="80">
                  <c:v>159</c:v>
                </c:pt>
                <c:pt idx="81">
                  <c:v>158</c:v>
                </c:pt>
                <c:pt idx="82">
                  <c:v>157.33333333333334</c:v>
                </c:pt>
                <c:pt idx="83">
                  <c:v>152</c:v>
                </c:pt>
                <c:pt idx="84">
                  <c:v>152</c:v>
                </c:pt>
                <c:pt idx="85">
                  <c:v>152</c:v>
                </c:pt>
                <c:pt idx="86">
                  <c:v>151.5</c:v>
                </c:pt>
                <c:pt idx="87">
                  <c:v>151</c:v>
                </c:pt>
                <c:pt idx="88">
                  <c:v>150</c:v>
                </c:pt>
                <c:pt idx="89">
                  <c:v>149</c:v>
                </c:pt>
                <c:pt idx="90">
                  <c:v>149</c:v>
                </c:pt>
                <c:pt idx="91">
                  <c:v>149</c:v>
                </c:pt>
                <c:pt idx="92">
                  <c:v>149</c:v>
                </c:pt>
                <c:pt idx="93">
                  <c:v>148</c:v>
                </c:pt>
                <c:pt idx="94">
                  <c:v>147</c:v>
                </c:pt>
                <c:pt idx="95">
                  <c:v>147</c:v>
                </c:pt>
                <c:pt idx="96">
                  <c:v>146.16666666666666</c:v>
                </c:pt>
                <c:pt idx="97">
                  <c:v>142</c:v>
                </c:pt>
                <c:pt idx="98">
                  <c:v>139.5</c:v>
                </c:pt>
                <c:pt idx="99">
                  <c:v>139</c:v>
                </c:pt>
                <c:pt idx="100">
                  <c:v>139</c:v>
                </c:pt>
                <c:pt idx="101">
                  <c:v>139</c:v>
                </c:pt>
                <c:pt idx="102">
                  <c:v>138</c:v>
                </c:pt>
                <c:pt idx="103">
                  <c:v>137</c:v>
                </c:pt>
                <c:pt idx="104">
                  <c:v>137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134.33333333333334</c:v>
                </c:pt>
                <c:pt idx="109">
                  <c:v>133</c:v>
                </c:pt>
                <c:pt idx="110">
                  <c:v>133</c:v>
                </c:pt>
                <c:pt idx="111">
                  <c:v>132</c:v>
                </c:pt>
                <c:pt idx="112">
                  <c:v>132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129</c:v>
                </c:pt>
                <c:pt idx="117">
                  <c:v>129</c:v>
                </c:pt>
                <c:pt idx="118">
                  <c:v>129</c:v>
                </c:pt>
                <c:pt idx="119">
                  <c:v>129</c:v>
                </c:pt>
                <c:pt idx="120">
                  <c:v>129</c:v>
                </c:pt>
                <c:pt idx="121">
                  <c:v>128</c:v>
                </c:pt>
                <c:pt idx="122">
                  <c:v>128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126</c:v>
                </c:pt>
                <c:pt idx="128">
                  <c:v>126</c:v>
                </c:pt>
                <c:pt idx="129">
                  <c:v>125</c:v>
                </c:pt>
                <c:pt idx="130">
                  <c:v>125</c:v>
                </c:pt>
                <c:pt idx="131">
                  <c:v>124</c:v>
                </c:pt>
                <c:pt idx="132">
                  <c:v>124</c:v>
                </c:pt>
                <c:pt idx="133">
                  <c:v>124</c:v>
                </c:pt>
                <c:pt idx="134">
                  <c:v>123</c:v>
                </c:pt>
                <c:pt idx="135">
                  <c:v>123</c:v>
                </c:pt>
                <c:pt idx="136">
                  <c:v>123</c:v>
                </c:pt>
                <c:pt idx="137">
                  <c:v>122</c:v>
                </c:pt>
                <c:pt idx="138">
                  <c:v>122</c:v>
                </c:pt>
                <c:pt idx="139">
                  <c:v>122</c:v>
                </c:pt>
                <c:pt idx="140">
                  <c:v>120</c:v>
                </c:pt>
                <c:pt idx="141">
                  <c:v>120</c:v>
                </c:pt>
                <c:pt idx="142">
                  <c:v>119</c:v>
                </c:pt>
                <c:pt idx="143">
                  <c:v>119</c:v>
                </c:pt>
                <c:pt idx="144">
                  <c:v>118</c:v>
                </c:pt>
                <c:pt idx="145">
                  <c:v>117</c:v>
                </c:pt>
                <c:pt idx="146">
                  <c:v>117</c:v>
                </c:pt>
                <c:pt idx="147">
                  <c:v>116</c:v>
                </c:pt>
                <c:pt idx="148">
                  <c:v>116</c:v>
                </c:pt>
                <c:pt idx="149">
                  <c:v>116</c:v>
                </c:pt>
                <c:pt idx="150">
                  <c:v>114</c:v>
                </c:pt>
                <c:pt idx="151">
                  <c:v>114</c:v>
                </c:pt>
                <c:pt idx="152">
                  <c:v>113</c:v>
                </c:pt>
                <c:pt idx="153">
                  <c:v>113</c:v>
                </c:pt>
                <c:pt idx="154">
                  <c:v>112</c:v>
                </c:pt>
                <c:pt idx="155">
                  <c:v>112</c:v>
                </c:pt>
                <c:pt idx="156">
                  <c:v>111</c:v>
                </c:pt>
                <c:pt idx="157">
                  <c:v>111</c:v>
                </c:pt>
                <c:pt idx="158">
                  <c:v>110</c:v>
                </c:pt>
                <c:pt idx="159">
                  <c:v>110</c:v>
                </c:pt>
                <c:pt idx="160">
                  <c:v>109</c:v>
                </c:pt>
                <c:pt idx="161">
                  <c:v>109</c:v>
                </c:pt>
                <c:pt idx="162">
                  <c:v>108</c:v>
                </c:pt>
                <c:pt idx="163">
                  <c:v>108</c:v>
                </c:pt>
                <c:pt idx="164">
                  <c:v>108</c:v>
                </c:pt>
                <c:pt idx="165">
                  <c:v>106</c:v>
                </c:pt>
                <c:pt idx="166">
                  <c:v>105</c:v>
                </c:pt>
                <c:pt idx="167">
                  <c:v>105</c:v>
                </c:pt>
                <c:pt idx="168">
                  <c:v>104</c:v>
                </c:pt>
                <c:pt idx="169">
                  <c:v>104</c:v>
                </c:pt>
                <c:pt idx="170">
                  <c:v>98</c:v>
                </c:pt>
                <c:pt idx="171">
                  <c:v>96</c:v>
                </c:pt>
                <c:pt idx="172">
                  <c:v>95</c:v>
                </c:pt>
                <c:pt idx="173">
                  <c:v>95</c:v>
                </c:pt>
                <c:pt idx="174">
                  <c:v>93</c:v>
                </c:pt>
                <c:pt idx="175">
                  <c:v>93</c:v>
                </c:pt>
                <c:pt idx="176">
                  <c:v>92</c:v>
                </c:pt>
                <c:pt idx="177">
                  <c:v>91.5</c:v>
                </c:pt>
                <c:pt idx="178">
                  <c:v>91</c:v>
                </c:pt>
                <c:pt idx="179">
                  <c:v>90</c:v>
                </c:pt>
                <c:pt idx="180">
                  <c:v>90</c:v>
                </c:pt>
                <c:pt idx="181">
                  <c:v>89</c:v>
                </c:pt>
                <c:pt idx="182">
                  <c:v>86</c:v>
                </c:pt>
                <c:pt idx="183">
                  <c:v>86</c:v>
                </c:pt>
                <c:pt idx="184">
                  <c:v>85</c:v>
                </c:pt>
                <c:pt idx="185">
                  <c:v>83</c:v>
                </c:pt>
                <c:pt idx="186">
                  <c:v>83</c:v>
                </c:pt>
                <c:pt idx="187">
                  <c:v>83</c:v>
                </c:pt>
                <c:pt idx="188">
                  <c:v>81</c:v>
                </c:pt>
                <c:pt idx="189">
                  <c:v>78</c:v>
                </c:pt>
                <c:pt idx="190">
                  <c:v>77</c:v>
                </c:pt>
                <c:pt idx="191">
                  <c:v>74</c:v>
                </c:pt>
                <c:pt idx="192">
                  <c:v>71</c:v>
                </c:pt>
                <c:pt idx="193">
                  <c:v>71</c:v>
                </c:pt>
                <c:pt idx="194">
                  <c:v>62</c:v>
                </c:pt>
                <c:pt idx="195">
                  <c:v>62</c:v>
                </c:pt>
                <c:pt idx="196">
                  <c:v>54</c:v>
                </c:pt>
                <c:pt idx="197">
                  <c:v>54</c:v>
                </c:pt>
                <c:pt idx="198">
                  <c:v>35</c:v>
                </c:pt>
                <c:pt idx="19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E-4268-96CF-4E2DC8D0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814319"/>
        <c:axId val="1024812399"/>
      </c:scatterChart>
      <c:valAx>
        <c:axId val="102481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Influencer 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24812399"/>
        <c:crosses val="autoZero"/>
        <c:crossBetween val="midCat"/>
      </c:valAx>
      <c:valAx>
        <c:axId val="102481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M2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470290172061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2481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59E-2"/>
          <c:y val="7.9120370370370396E-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Outliners!$AE$1</c:f>
              <c:strCache>
                <c:ptCount val="1"/>
                <c:pt idx="0">
                  <c:v>SALES M2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Outliners!$AD$2:$AD$5555</c:f>
              <c:numCache>
                <c:formatCode>0</c:formatCode>
                <c:ptCount val="5554"/>
                <c:pt idx="0">
                  <c:v>111</c:v>
                </c:pt>
                <c:pt idx="1">
                  <c:v>95</c:v>
                </c:pt>
                <c:pt idx="2">
                  <c:v>92</c:v>
                </c:pt>
                <c:pt idx="3">
                  <c:v>46.589999999999996</c:v>
                </c:pt>
                <c:pt idx="4">
                  <c:v>45.25</c:v>
                </c:pt>
                <c:pt idx="5">
                  <c:v>42.49</c:v>
                </c:pt>
                <c:pt idx="6">
                  <c:v>39.76</c:v>
                </c:pt>
                <c:pt idx="7">
                  <c:v>38.85</c:v>
                </c:pt>
                <c:pt idx="8">
                  <c:v>37.340000000000003</c:v>
                </c:pt>
                <c:pt idx="9">
                  <c:v>37.253750000000011</c:v>
                </c:pt>
                <c:pt idx="10">
                  <c:v>36.789999999999992</c:v>
                </c:pt>
                <c:pt idx="11">
                  <c:v>36.440000000000005</c:v>
                </c:pt>
                <c:pt idx="12">
                  <c:v>36.24</c:v>
                </c:pt>
                <c:pt idx="13">
                  <c:v>35.42</c:v>
                </c:pt>
                <c:pt idx="14">
                  <c:v>35.209999999999994</c:v>
                </c:pt>
                <c:pt idx="15">
                  <c:v>34.31</c:v>
                </c:pt>
                <c:pt idx="16">
                  <c:v>34.070000000000007</c:v>
                </c:pt>
                <c:pt idx="17">
                  <c:v>33.89</c:v>
                </c:pt>
                <c:pt idx="18">
                  <c:v>33.090000000000003</c:v>
                </c:pt>
                <c:pt idx="19">
                  <c:v>32.749999999999993</c:v>
                </c:pt>
                <c:pt idx="20">
                  <c:v>32.473333333333336</c:v>
                </c:pt>
                <c:pt idx="21">
                  <c:v>32.1</c:v>
                </c:pt>
                <c:pt idx="22">
                  <c:v>31.869999999999997</c:v>
                </c:pt>
                <c:pt idx="23">
                  <c:v>31.819999999999997</c:v>
                </c:pt>
                <c:pt idx="24">
                  <c:v>31.79</c:v>
                </c:pt>
                <c:pt idx="25">
                  <c:v>31.35</c:v>
                </c:pt>
                <c:pt idx="26">
                  <c:v>31.169999999999995</c:v>
                </c:pt>
                <c:pt idx="27">
                  <c:v>31.1</c:v>
                </c:pt>
                <c:pt idx="28">
                  <c:v>30.8</c:v>
                </c:pt>
                <c:pt idx="29">
                  <c:v>29.639999999999993</c:v>
                </c:pt>
                <c:pt idx="30">
                  <c:v>29.330000000000002</c:v>
                </c:pt>
                <c:pt idx="31">
                  <c:v>29.270000000000007</c:v>
                </c:pt>
                <c:pt idx="32">
                  <c:v>28.850000000000005</c:v>
                </c:pt>
                <c:pt idx="33">
                  <c:v>28.4</c:v>
                </c:pt>
                <c:pt idx="34">
                  <c:v>27.72</c:v>
                </c:pt>
                <c:pt idx="35">
                  <c:v>26.98</c:v>
                </c:pt>
                <c:pt idx="36">
                  <c:v>26.65</c:v>
                </c:pt>
                <c:pt idx="37">
                  <c:v>26.18</c:v>
                </c:pt>
                <c:pt idx="38">
                  <c:v>26.159999999999997</c:v>
                </c:pt>
                <c:pt idx="39">
                  <c:v>25.729999999999997</c:v>
                </c:pt>
                <c:pt idx="40">
                  <c:v>25.619999999999997</c:v>
                </c:pt>
                <c:pt idx="41">
                  <c:v>25.6</c:v>
                </c:pt>
                <c:pt idx="42">
                  <c:v>25.53</c:v>
                </c:pt>
                <c:pt idx="43">
                  <c:v>24.93</c:v>
                </c:pt>
                <c:pt idx="44">
                  <c:v>24.65</c:v>
                </c:pt>
                <c:pt idx="45">
                  <c:v>24.509999999999998</c:v>
                </c:pt>
                <c:pt idx="46">
                  <c:v>24.31</c:v>
                </c:pt>
                <c:pt idx="47">
                  <c:v>24.179999999999996</c:v>
                </c:pt>
                <c:pt idx="48">
                  <c:v>24.03</c:v>
                </c:pt>
                <c:pt idx="49">
                  <c:v>23.900000000000002</c:v>
                </c:pt>
                <c:pt idx="50">
                  <c:v>23.490000000000006</c:v>
                </c:pt>
                <c:pt idx="51">
                  <c:v>23.379999999999995</c:v>
                </c:pt>
                <c:pt idx="52">
                  <c:v>23.2</c:v>
                </c:pt>
                <c:pt idx="53">
                  <c:v>22.949999999999996</c:v>
                </c:pt>
                <c:pt idx="54">
                  <c:v>22.879999999999995</c:v>
                </c:pt>
                <c:pt idx="55">
                  <c:v>22.23</c:v>
                </c:pt>
                <c:pt idx="56">
                  <c:v>22.18</c:v>
                </c:pt>
                <c:pt idx="57">
                  <c:v>21.900000000000002</c:v>
                </c:pt>
                <c:pt idx="58">
                  <c:v>21.71</c:v>
                </c:pt>
                <c:pt idx="59">
                  <c:v>21.540000000000006</c:v>
                </c:pt>
                <c:pt idx="60">
                  <c:v>20.8</c:v>
                </c:pt>
                <c:pt idx="61">
                  <c:v>20.759999999999998</c:v>
                </c:pt>
                <c:pt idx="62">
                  <c:v>20.69</c:v>
                </c:pt>
                <c:pt idx="63">
                  <c:v>20.62</c:v>
                </c:pt>
                <c:pt idx="64">
                  <c:v>20.590000000000003</c:v>
                </c:pt>
                <c:pt idx="65">
                  <c:v>20.239999999999998</c:v>
                </c:pt>
                <c:pt idx="66">
                  <c:v>20.23</c:v>
                </c:pt>
                <c:pt idx="67">
                  <c:v>20.220000000000002</c:v>
                </c:pt>
                <c:pt idx="68">
                  <c:v>20.190000000000001</c:v>
                </c:pt>
                <c:pt idx="69">
                  <c:v>19.989999999999998</c:v>
                </c:pt>
                <c:pt idx="70">
                  <c:v>19.910000000000004</c:v>
                </c:pt>
                <c:pt idx="71">
                  <c:v>19.829999999999998</c:v>
                </c:pt>
                <c:pt idx="72">
                  <c:v>19.79</c:v>
                </c:pt>
                <c:pt idx="73">
                  <c:v>19.729999999999997</c:v>
                </c:pt>
                <c:pt idx="74">
                  <c:v>19.64</c:v>
                </c:pt>
                <c:pt idx="75">
                  <c:v>19.549999999999997</c:v>
                </c:pt>
                <c:pt idx="76">
                  <c:v>19.339999999999996</c:v>
                </c:pt>
                <c:pt idx="77">
                  <c:v>19.339999999999996</c:v>
                </c:pt>
                <c:pt idx="78">
                  <c:v>19.189999999999998</c:v>
                </c:pt>
                <c:pt idx="79">
                  <c:v>19.149999999999999</c:v>
                </c:pt>
                <c:pt idx="80">
                  <c:v>19.04</c:v>
                </c:pt>
                <c:pt idx="81">
                  <c:v>18.919999999999995</c:v>
                </c:pt>
                <c:pt idx="82">
                  <c:v>18.759999999999998</c:v>
                </c:pt>
                <c:pt idx="83">
                  <c:v>18.739999999999998</c:v>
                </c:pt>
                <c:pt idx="84">
                  <c:v>18.700000000000003</c:v>
                </c:pt>
                <c:pt idx="85">
                  <c:v>18.560000000000002</c:v>
                </c:pt>
                <c:pt idx="86">
                  <c:v>18.47</c:v>
                </c:pt>
                <c:pt idx="87">
                  <c:v>18.459999999999997</c:v>
                </c:pt>
                <c:pt idx="88">
                  <c:v>18.339999999999996</c:v>
                </c:pt>
                <c:pt idx="89">
                  <c:v>18.220000000000002</c:v>
                </c:pt>
                <c:pt idx="90">
                  <c:v>18.206666666666667</c:v>
                </c:pt>
                <c:pt idx="91">
                  <c:v>18.04</c:v>
                </c:pt>
                <c:pt idx="92">
                  <c:v>17.939999999999991</c:v>
                </c:pt>
                <c:pt idx="93">
                  <c:v>17.879999999999995</c:v>
                </c:pt>
                <c:pt idx="94">
                  <c:v>17.82</c:v>
                </c:pt>
                <c:pt idx="95">
                  <c:v>17.79</c:v>
                </c:pt>
                <c:pt idx="96">
                  <c:v>17.649999999999999</c:v>
                </c:pt>
                <c:pt idx="97">
                  <c:v>17.419999999999998</c:v>
                </c:pt>
                <c:pt idx="98">
                  <c:v>17.36</c:v>
                </c:pt>
                <c:pt idx="99">
                  <c:v>17.18</c:v>
                </c:pt>
                <c:pt idx="100">
                  <c:v>17.100000000000001</c:v>
                </c:pt>
                <c:pt idx="101">
                  <c:v>16.95</c:v>
                </c:pt>
                <c:pt idx="102">
                  <c:v>16.91</c:v>
                </c:pt>
                <c:pt idx="103">
                  <c:v>16.89</c:v>
                </c:pt>
                <c:pt idx="104">
                  <c:v>16.819999999999997</c:v>
                </c:pt>
                <c:pt idx="105">
                  <c:v>16.750000000000004</c:v>
                </c:pt>
                <c:pt idx="106">
                  <c:v>16.59</c:v>
                </c:pt>
                <c:pt idx="107">
                  <c:v>16.579999999999998</c:v>
                </c:pt>
                <c:pt idx="108">
                  <c:v>16.159999999999997</c:v>
                </c:pt>
                <c:pt idx="109">
                  <c:v>16.119999999999997</c:v>
                </c:pt>
                <c:pt idx="110">
                  <c:v>16.010000000000005</c:v>
                </c:pt>
                <c:pt idx="111">
                  <c:v>15.520000000000001</c:v>
                </c:pt>
                <c:pt idx="112">
                  <c:v>15.32</c:v>
                </c:pt>
                <c:pt idx="113">
                  <c:v>15.27</c:v>
                </c:pt>
                <c:pt idx="114">
                  <c:v>15.27</c:v>
                </c:pt>
                <c:pt idx="115">
                  <c:v>14.979999999999999</c:v>
                </c:pt>
                <c:pt idx="116">
                  <c:v>14.919999999999995</c:v>
                </c:pt>
                <c:pt idx="117">
                  <c:v>14.849999999999998</c:v>
                </c:pt>
                <c:pt idx="118">
                  <c:v>14.719999999999999</c:v>
                </c:pt>
                <c:pt idx="119">
                  <c:v>14.57</c:v>
                </c:pt>
                <c:pt idx="120">
                  <c:v>14.519999999999998</c:v>
                </c:pt>
                <c:pt idx="121">
                  <c:v>14.420000000000002</c:v>
                </c:pt>
                <c:pt idx="122">
                  <c:v>14.33</c:v>
                </c:pt>
                <c:pt idx="123">
                  <c:v>14.329999999999998</c:v>
                </c:pt>
                <c:pt idx="124">
                  <c:v>14.319999999999993</c:v>
                </c:pt>
                <c:pt idx="125">
                  <c:v>14.229999999999993</c:v>
                </c:pt>
                <c:pt idx="126">
                  <c:v>14.02</c:v>
                </c:pt>
                <c:pt idx="127">
                  <c:v>13.89</c:v>
                </c:pt>
                <c:pt idx="128">
                  <c:v>13.64</c:v>
                </c:pt>
                <c:pt idx="129">
                  <c:v>13.6</c:v>
                </c:pt>
                <c:pt idx="130">
                  <c:v>13.59</c:v>
                </c:pt>
                <c:pt idx="131">
                  <c:v>13.4</c:v>
                </c:pt>
                <c:pt idx="132">
                  <c:v>13.39</c:v>
                </c:pt>
                <c:pt idx="133">
                  <c:v>13.380000000000003</c:v>
                </c:pt>
                <c:pt idx="134">
                  <c:v>13.189999999999998</c:v>
                </c:pt>
                <c:pt idx="135">
                  <c:v>12.8</c:v>
                </c:pt>
                <c:pt idx="136">
                  <c:v>12.749999999999998</c:v>
                </c:pt>
                <c:pt idx="137">
                  <c:v>12.57</c:v>
                </c:pt>
                <c:pt idx="138">
                  <c:v>12.399999999999995</c:v>
                </c:pt>
                <c:pt idx="139">
                  <c:v>12.219999999999995</c:v>
                </c:pt>
                <c:pt idx="140">
                  <c:v>12.160000000000002</c:v>
                </c:pt>
                <c:pt idx="141">
                  <c:v>12.070000000000002</c:v>
                </c:pt>
                <c:pt idx="142">
                  <c:v>11.95</c:v>
                </c:pt>
                <c:pt idx="143">
                  <c:v>11.729999999999999</c:v>
                </c:pt>
                <c:pt idx="144">
                  <c:v>11.459999999999999</c:v>
                </c:pt>
                <c:pt idx="145">
                  <c:v>11.38</c:v>
                </c:pt>
                <c:pt idx="146">
                  <c:v>11.270000000000001</c:v>
                </c:pt>
                <c:pt idx="147">
                  <c:v>11.269999999999998</c:v>
                </c:pt>
                <c:pt idx="148">
                  <c:v>11.229999999999997</c:v>
                </c:pt>
                <c:pt idx="149">
                  <c:v>11.190000000000001</c:v>
                </c:pt>
                <c:pt idx="150">
                  <c:v>11.129999999999999</c:v>
                </c:pt>
                <c:pt idx="151">
                  <c:v>10.970000000000002</c:v>
                </c:pt>
                <c:pt idx="152">
                  <c:v>10.939999999999998</c:v>
                </c:pt>
                <c:pt idx="153">
                  <c:v>10.829999999999998</c:v>
                </c:pt>
                <c:pt idx="154">
                  <c:v>10.77</c:v>
                </c:pt>
                <c:pt idx="155">
                  <c:v>10.68</c:v>
                </c:pt>
                <c:pt idx="156">
                  <c:v>10.659999999999997</c:v>
                </c:pt>
                <c:pt idx="157">
                  <c:v>10.549999999999999</c:v>
                </c:pt>
                <c:pt idx="158">
                  <c:v>10.41</c:v>
                </c:pt>
                <c:pt idx="159">
                  <c:v>10.339999999999989</c:v>
                </c:pt>
                <c:pt idx="160">
                  <c:v>10.3</c:v>
                </c:pt>
                <c:pt idx="161">
                  <c:v>9.8500000000000014</c:v>
                </c:pt>
                <c:pt idx="162">
                  <c:v>9.4299999999999962</c:v>
                </c:pt>
                <c:pt idx="163">
                  <c:v>9.419999999999991</c:v>
                </c:pt>
                <c:pt idx="164">
                  <c:v>9.1300000000000008</c:v>
                </c:pt>
                <c:pt idx="165">
                  <c:v>9.0500000000000007</c:v>
                </c:pt>
                <c:pt idx="166">
                  <c:v>9.0499999999999989</c:v>
                </c:pt>
                <c:pt idx="167">
                  <c:v>8.6300000000000008</c:v>
                </c:pt>
                <c:pt idx="168">
                  <c:v>8.5299999999999958</c:v>
                </c:pt>
                <c:pt idx="169">
                  <c:v>7.9399999999999977</c:v>
                </c:pt>
                <c:pt idx="170">
                  <c:v>7.7799999999999976</c:v>
                </c:pt>
                <c:pt idx="171">
                  <c:v>7.6899999999999995</c:v>
                </c:pt>
                <c:pt idx="172">
                  <c:v>7.3099999999999987</c:v>
                </c:pt>
                <c:pt idx="173">
                  <c:v>6.8299999999999947</c:v>
                </c:pt>
                <c:pt idx="174">
                  <c:v>6.75</c:v>
                </c:pt>
                <c:pt idx="175">
                  <c:v>6.2099999999999991</c:v>
                </c:pt>
                <c:pt idx="176">
                  <c:v>6.09</c:v>
                </c:pt>
                <c:pt idx="177">
                  <c:v>6.0599999999999952</c:v>
                </c:pt>
                <c:pt idx="178">
                  <c:v>5.91</c:v>
                </c:pt>
                <c:pt idx="179">
                  <c:v>5.4500000000000028</c:v>
                </c:pt>
                <c:pt idx="180">
                  <c:v>5.2100000000000009</c:v>
                </c:pt>
                <c:pt idx="181">
                  <c:v>5.2099999999999991</c:v>
                </c:pt>
                <c:pt idx="182">
                  <c:v>4.68</c:v>
                </c:pt>
                <c:pt idx="183">
                  <c:v>4.4699999999999989</c:v>
                </c:pt>
                <c:pt idx="184">
                  <c:v>4.3599999999999994</c:v>
                </c:pt>
                <c:pt idx="185">
                  <c:v>4.2600000000000016</c:v>
                </c:pt>
                <c:pt idx="186">
                  <c:v>4.0799999999999983</c:v>
                </c:pt>
                <c:pt idx="187">
                  <c:v>3.9299999999999962</c:v>
                </c:pt>
                <c:pt idx="188">
                  <c:v>3.6199999999999992</c:v>
                </c:pt>
                <c:pt idx="189">
                  <c:v>3.4400000000000013</c:v>
                </c:pt>
                <c:pt idx="190">
                  <c:v>3.2699999999999996</c:v>
                </c:pt>
                <c:pt idx="191">
                  <c:v>2.2399999999999984</c:v>
                </c:pt>
                <c:pt idx="192">
                  <c:v>2.12</c:v>
                </c:pt>
                <c:pt idx="193">
                  <c:v>1.5399999999999956</c:v>
                </c:pt>
                <c:pt idx="194">
                  <c:v>1.5100000000000002</c:v>
                </c:pt>
                <c:pt idx="195">
                  <c:v>1.4600000000000026</c:v>
                </c:pt>
                <c:pt idx="196">
                  <c:v>1.0199999999999996</c:v>
                </c:pt>
                <c:pt idx="197">
                  <c:v>1</c:v>
                </c:pt>
                <c:pt idx="198">
                  <c:v>0.14999999999999947</c:v>
                </c:pt>
                <c:pt idx="199">
                  <c:v>0.12000000000000455</c:v>
                </c:pt>
              </c:numCache>
            </c:numRef>
          </c:xVal>
          <c:yVal>
            <c:numRef>
              <c:f>Outliners!$AE$2:$AE$5555</c:f>
              <c:numCache>
                <c:formatCode>0</c:formatCode>
                <c:ptCount val="5554"/>
                <c:pt idx="0">
                  <c:v>28</c:v>
                </c:pt>
                <c:pt idx="1">
                  <c:v>131</c:v>
                </c:pt>
                <c:pt idx="2">
                  <c:v>35</c:v>
                </c:pt>
                <c:pt idx="3">
                  <c:v>256</c:v>
                </c:pt>
                <c:pt idx="4">
                  <c:v>264</c:v>
                </c:pt>
                <c:pt idx="5">
                  <c:v>226</c:v>
                </c:pt>
                <c:pt idx="6">
                  <c:v>227</c:v>
                </c:pt>
                <c:pt idx="7">
                  <c:v>208</c:v>
                </c:pt>
                <c:pt idx="8">
                  <c:v>245</c:v>
                </c:pt>
                <c:pt idx="9">
                  <c:v>126</c:v>
                </c:pt>
                <c:pt idx="10">
                  <c:v>146.16666666666666</c:v>
                </c:pt>
                <c:pt idx="11">
                  <c:v>184</c:v>
                </c:pt>
                <c:pt idx="12">
                  <c:v>204</c:v>
                </c:pt>
                <c:pt idx="13">
                  <c:v>271</c:v>
                </c:pt>
                <c:pt idx="14">
                  <c:v>228</c:v>
                </c:pt>
                <c:pt idx="15">
                  <c:v>220</c:v>
                </c:pt>
                <c:pt idx="16">
                  <c:v>167</c:v>
                </c:pt>
                <c:pt idx="17">
                  <c:v>221</c:v>
                </c:pt>
                <c:pt idx="18">
                  <c:v>196</c:v>
                </c:pt>
                <c:pt idx="19">
                  <c:v>229</c:v>
                </c:pt>
                <c:pt idx="20">
                  <c:v>184</c:v>
                </c:pt>
                <c:pt idx="21">
                  <c:v>186</c:v>
                </c:pt>
                <c:pt idx="22">
                  <c:v>151.5</c:v>
                </c:pt>
                <c:pt idx="23">
                  <c:v>216</c:v>
                </c:pt>
                <c:pt idx="24">
                  <c:v>193</c:v>
                </c:pt>
                <c:pt idx="25">
                  <c:v>92</c:v>
                </c:pt>
                <c:pt idx="26">
                  <c:v>162</c:v>
                </c:pt>
                <c:pt idx="27">
                  <c:v>265</c:v>
                </c:pt>
                <c:pt idx="28">
                  <c:v>239</c:v>
                </c:pt>
                <c:pt idx="29">
                  <c:v>257</c:v>
                </c:pt>
                <c:pt idx="30">
                  <c:v>223</c:v>
                </c:pt>
                <c:pt idx="31">
                  <c:v>199</c:v>
                </c:pt>
                <c:pt idx="32">
                  <c:v>230</c:v>
                </c:pt>
                <c:pt idx="33">
                  <c:v>187</c:v>
                </c:pt>
                <c:pt idx="34">
                  <c:v>129</c:v>
                </c:pt>
                <c:pt idx="35">
                  <c:v>167</c:v>
                </c:pt>
                <c:pt idx="36">
                  <c:v>235</c:v>
                </c:pt>
                <c:pt idx="37">
                  <c:v>186</c:v>
                </c:pt>
                <c:pt idx="38">
                  <c:v>231</c:v>
                </c:pt>
                <c:pt idx="39">
                  <c:v>169</c:v>
                </c:pt>
                <c:pt idx="40">
                  <c:v>258</c:v>
                </c:pt>
                <c:pt idx="41">
                  <c:v>240</c:v>
                </c:pt>
                <c:pt idx="42">
                  <c:v>166</c:v>
                </c:pt>
                <c:pt idx="43">
                  <c:v>124</c:v>
                </c:pt>
                <c:pt idx="44">
                  <c:v>171</c:v>
                </c:pt>
                <c:pt idx="45">
                  <c:v>158</c:v>
                </c:pt>
                <c:pt idx="46">
                  <c:v>159</c:v>
                </c:pt>
                <c:pt idx="47">
                  <c:v>142</c:v>
                </c:pt>
                <c:pt idx="48">
                  <c:v>188</c:v>
                </c:pt>
                <c:pt idx="49">
                  <c:v>167</c:v>
                </c:pt>
                <c:pt idx="50">
                  <c:v>218</c:v>
                </c:pt>
                <c:pt idx="51">
                  <c:v>135</c:v>
                </c:pt>
                <c:pt idx="52">
                  <c:v>168</c:v>
                </c:pt>
                <c:pt idx="53">
                  <c:v>187</c:v>
                </c:pt>
                <c:pt idx="54">
                  <c:v>235.5</c:v>
                </c:pt>
                <c:pt idx="55">
                  <c:v>240</c:v>
                </c:pt>
                <c:pt idx="56">
                  <c:v>114</c:v>
                </c:pt>
                <c:pt idx="57">
                  <c:v>208</c:v>
                </c:pt>
                <c:pt idx="58">
                  <c:v>298.75</c:v>
                </c:pt>
                <c:pt idx="59">
                  <c:v>272</c:v>
                </c:pt>
                <c:pt idx="60">
                  <c:v>175</c:v>
                </c:pt>
                <c:pt idx="61">
                  <c:v>170</c:v>
                </c:pt>
                <c:pt idx="62">
                  <c:v>157.33333333333334</c:v>
                </c:pt>
                <c:pt idx="63">
                  <c:v>149</c:v>
                </c:pt>
                <c:pt idx="64">
                  <c:v>240</c:v>
                </c:pt>
                <c:pt idx="65">
                  <c:v>139</c:v>
                </c:pt>
                <c:pt idx="66">
                  <c:v>163</c:v>
                </c:pt>
                <c:pt idx="67">
                  <c:v>166</c:v>
                </c:pt>
                <c:pt idx="68">
                  <c:v>168</c:v>
                </c:pt>
                <c:pt idx="69">
                  <c:v>78</c:v>
                </c:pt>
                <c:pt idx="70">
                  <c:v>104</c:v>
                </c:pt>
                <c:pt idx="71">
                  <c:v>95</c:v>
                </c:pt>
                <c:pt idx="72">
                  <c:v>139</c:v>
                </c:pt>
                <c:pt idx="73">
                  <c:v>196</c:v>
                </c:pt>
                <c:pt idx="74">
                  <c:v>119</c:v>
                </c:pt>
                <c:pt idx="75">
                  <c:v>139.5</c:v>
                </c:pt>
                <c:pt idx="76">
                  <c:v>172</c:v>
                </c:pt>
                <c:pt idx="77">
                  <c:v>131</c:v>
                </c:pt>
                <c:pt idx="78">
                  <c:v>110</c:v>
                </c:pt>
                <c:pt idx="79">
                  <c:v>132</c:v>
                </c:pt>
                <c:pt idx="80">
                  <c:v>148</c:v>
                </c:pt>
                <c:pt idx="81">
                  <c:v>186</c:v>
                </c:pt>
                <c:pt idx="82">
                  <c:v>179</c:v>
                </c:pt>
                <c:pt idx="83">
                  <c:v>123</c:v>
                </c:pt>
                <c:pt idx="84">
                  <c:v>127</c:v>
                </c:pt>
                <c:pt idx="85">
                  <c:v>83</c:v>
                </c:pt>
                <c:pt idx="86">
                  <c:v>112</c:v>
                </c:pt>
                <c:pt idx="87">
                  <c:v>191</c:v>
                </c:pt>
                <c:pt idx="88">
                  <c:v>98</c:v>
                </c:pt>
                <c:pt idx="89">
                  <c:v>71</c:v>
                </c:pt>
                <c:pt idx="90">
                  <c:v>113</c:v>
                </c:pt>
                <c:pt idx="91">
                  <c:v>89</c:v>
                </c:pt>
                <c:pt idx="92">
                  <c:v>210</c:v>
                </c:pt>
                <c:pt idx="93">
                  <c:v>225</c:v>
                </c:pt>
                <c:pt idx="94">
                  <c:v>111</c:v>
                </c:pt>
                <c:pt idx="95">
                  <c:v>83</c:v>
                </c:pt>
                <c:pt idx="96">
                  <c:v>168</c:v>
                </c:pt>
                <c:pt idx="97">
                  <c:v>152</c:v>
                </c:pt>
                <c:pt idx="98">
                  <c:v>125</c:v>
                </c:pt>
                <c:pt idx="99">
                  <c:v>152</c:v>
                </c:pt>
                <c:pt idx="100">
                  <c:v>135</c:v>
                </c:pt>
                <c:pt idx="101">
                  <c:v>96</c:v>
                </c:pt>
                <c:pt idx="102">
                  <c:v>132</c:v>
                </c:pt>
                <c:pt idx="103">
                  <c:v>127</c:v>
                </c:pt>
                <c:pt idx="104">
                  <c:v>125</c:v>
                </c:pt>
                <c:pt idx="105">
                  <c:v>124</c:v>
                </c:pt>
                <c:pt idx="106">
                  <c:v>105</c:v>
                </c:pt>
                <c:pt idx="107">
                  <c:v>133</c:v>
                </c:pt>
                <c:pt idx="108">
                  <c:v>165</c:v>
                </c:pt>
                <c:pt idx="109">
                  <c:v>86</c:v>
                </c:pt>
                <c:pt idx="110">
                  <c:v>183</c:v>
                </c:pt>
                <c:pt idx="111">
                  <c:v>129</c:v>
                </c:pt>
                <c:pt idx="112">
                  <c:v>86</c:v>
                </c:pt>
                <c:pt idx="113">
                  <c:v>83</c:v>
                </c:pt>
                <c:pt idx="114">
                  <c:v>129</c:v>
                </c:pt>
                <c:pt idx="115">
                  <c:v>122</c:v>
                </c:pt>
                <c:pt idx="116">
                  <c:v>811</c:v>
                </c:pt>
                <c:pt idx="117">
                  <c:v>149</c:v>
                </c:pt>
                <c:pt idx="118">
                  <c:v>116</c:v>
                </c:pt>
                <c:pt idx="119">
                  <c:v>104</c:v>
                </c:pt>
                <c:pt idx="120">
                  <c:v>135</c:v>
                </c:pt>
                <c:pt idx="121">
                  <c:v>225</c:v>
                </c:pt>
                <c:pt idx="122">
                  <c:v>149</c:v>
                </c:pt>
                <c:pt idx="123">
                  <c:v>188</c:v>
                </c:pt>
                <c:pt idx="124">
                  <c:v>177</c:v>
                </c:pt>
                <c:pt idx="125">
                  <c:v>236</c:v>
                </c:pt>
                <c:pt idx="126">
                  <c:v>159</c:v>
                </c:pt>
                <c:pt idx="127">
                  <c:v>152</c:v>
                </c:pt>
                <c:pt idx="128">
                  <c:v>108</c:v>
                </c:pt>
                <c:pt idx="129">
                  <c:v>71</c:v>
                </c:pt>
                <c:pt idx="130">
                  <c:v>124</c:v>
                </c:pt>
                <c:pt idx="131">
                  <c:v>112</c:v>
                </c:pt>
                <c:pt idx="132">
                  <c:v>196</c:v>
                </c:pt>
                <c:pt idx="133">
                  <c:v>117</c:v>
                </c:pt>
                <c:pt idx="134">
                  <c:v>95</c:v>
                </c:pt>
                <c:pt idx="135">
                  <c:v>119</c:v>
                </c:pt>
                <c:pt idx="136">
                  <c:v>123</c:v>
                </c:pt>
                <c:pt idx="137">
                  <c:v>81</c:v>
                </c:pt>
                <c:pt idx="138">
                  <c:v>197</c:v>
                </c:pt>
                <c:pt idx="139">
                  <c:v>147</c:v>
                </c:pt>
                <c:pt idx="140">
                  <c:v>93</c:v>
                </c:pt>
                <c:pt idx="141">
                  <c:v>120</c:v>
                </c:pt>
                <c:pt idx="142">
                  <c:v>90</c:v>
                </c:pt>
                <c:pt idx="143">
                  <c:v>62</c:v>
                </c:pt>
                <c:pt idx="144">
                  <c:v>106</c:v>
                </c:pt>
                <c:pt idx="145">
                  <c:v>123</c:v>
                </c:pt>
                <c:pt idx="146">
                  <c:v>128</c:v>
                </c:pt>
                <c:pt idx="147">
                  <c:v>54</c:v>
                </c:pt>
                <c:pt idx="148">
                  <c:v>131</c:v>
                </c:pt>
                <c:pt idx="149">
                  <c:v>109</c:v>
                </c:pt>
                <c:pt idx="150">
                  <c:v>62</c:v>
                </c:pt>
                <c:pt idx="151">
                  <c:v>175</c:v>
                </c:pt>
                <c:pt idx="152">
                  <c:v>173</c:v>
                </c:pt>
                <c:pt idx="153">
                  <c:v>129</c:v>
                </c:pt>
                <c:pt idx="154">
                  <c:v>147</c:v>
                </c:pt>
                <c:pt idx="155">
                  <c:v>113</c:v>
                </c:pt>
                <c:pt idx="156">
                  <c:v>149</c:v>
                </c:pt>
                <c:pt idx="157">
                  <c:v>116</c:v>
                </c:pt>
                <c:pt idx="158">
                  <c:v>74</c:v>
                </c:pt>
                <c:pt idx="159">
                  <c:v>254</c:v>
                </c:pt>
                <c:pt idx="160">
                  <c:v>185</c:v>
                </c:pt>
                <c:pt idx="161">
                  <c:v>127</c:v>
                </c:pt>
                <c:pt idx="162">
                  <c:v>134.33333333333334</c:v>
                </c:pt>
                <c:pt idx="163">
                  <c:v>201</c:v>
                </c:pt>
                <c:pt idx="164">
                  <c:v>118</c:v>
                </c:pt>
                <c:pt idx="165">
                  <c:v>163</c:v>
                </c:pt>
                <c:pt idx="166">
                  <c:v>109</c:v>
                </c:pt>
                <c:pt idx="167">
                  <c:v>116</c:v>
                </c:pt>
                <c:pt idx="168">
                  <c:v>138</c:v>
                </c:pt>
                <c:pt idx="169">
                  <c:v>163</c:v>
                </c:pt>
                <c:pt idx="170">
                  <c:v>105</c:v>
                </c:pt>
                <c:pt idx="171">
                  <c:v>122</c:v>
                </c:pt>
                <c:pt idx="172">
                  <c:v>91.5</c:v>
                </c:pt>
                <c:pt idx="173">
                  <c:v>207</c:v>
                </c:pt>
                <c:pt idx="174">
                  <c:v>151</c:v>
                </c:pt>
                <c:pt idx="175">
                  <c:v>120</c:v>
                </c:pt>
                <c:pt idx="176">
                  <c:v>180</c:v>
                </c:pt>
                <c:pt idx="177">
                  <c:v>122</c:v>
                </c:pt>
                <c:pt idx="178">
                  <c:v>111</c:v>
                </c:pt>
                <c:pt idx="179">
                  <c:v>129</c:v>
                </c:pt>
                <c:pt idx="180">
                  <c:v>93</c:v>
                </c:pt>
                <c:pt idx="181">
                  <c:v>110</c:v>
                </c:pt>
                <c:pt idx="182">
                  <c:v>128</c:v>
                </c:pt>
                <c:pt idx="183">
                  <c:v>137</c:v>
                </c:pt>
                <c:pt idx="184">
                  <c:v>108</c:v>
                </c:pt>
                <c:pt idx="185">
                  <c:v>126</c:v>
                </c:pt>
                <c:pt idx="186">
                  <c:v>150</c:v>
                </c:pt>
                <c:pt idx="187">
                  <c:v>133</c:v>
                </c:pt>
                <c:pt idx="188">
                  <c:v>114</c:v>
                </c:pt>
                <c:pt idx="189">
                  <c:v>90</c:v>
                </c:pt>
                <c:pt idx="190">
                  <c:v>117</c:v>
                </c:pt>
                <c:pt idx="191">
                  <c:v>159</c:v>
                </c:pt>
                <c:pt idx="192">
                  <c:v>108</c:v>
                </c:pt>
                <c:pt idx="193">
                  <c:v>85</c:v>
                </c:pt>
                <c:pt idx="194">
                  <c:v>54</c:v>
                </c:pt>
                <c:pt idx="195">
                  <c:v>127</c:v>
                </c:pt>
                <c:pt idx="196">
                  <c:v>77</c:v>
                </c:pt>
                <c:pt idx="197">
                  <c:v>139</c:v>
                </c:pt>
                <c:pt idx="198">
                  <c:v>91</c:v>
                </c:pt>
                <c:pt idx="199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1A-46CF-B042-93F333721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328895"/>
        <c:axId val="1007330335"/>
      </c:scatterChart>
      <c:valAx>
        <c:axId val="100732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 TOK M2</a:t>
                </a:r>
              </a:p>
            </c:rich>
          </c:tx>
          <c:layout>
            <c:manualLayout>
              <c:xMode val="edge"/>
              <c:yMode val="edge"/>
              <c:x val="0.4710404636920385"/>
              <c:y val="0.91666666666666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7330335"/>
        <c:crosses val="autoZero"/>
        <c:crossBetween val="midCat"/>
      </c:valAx>
      <c:valAx>
        <c:axId val="10073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732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Regresyon!$B$1</c:f>
              <c:strCache>
                <c:ptCount val="1"/>
                <c:pt idx="0">
                  <c:v>SALES M2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3574399066118157E-2"/>
                  <c:y val="-0.134761956838728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1,8384x + 84,038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Regresyon!$A$2:$A$5560</c:f>
              <c:numCache>
                <c:formatCode>0</c:formatCode>
                <c:ptCount val="5559"/>
                <c:pt idx="0">
                  <c:v>68</c:v>
                </c:pt>
                <c:pt idx="1">
                  <c:v>63</c:v>
                </c:pt>
                <c:pt idx="2">
                  <c:v>66</c:v>
                </c:pt>
                <c:pt idx="3">
                  <c:v>92.987500000000011</c:v>
                </c:pt>
                <c:pt idx="4">
                  <c:v>89.06</c:v>
                </c:pt>
                <c:pt idx="5">
                  <c:v>71.06</c:v>
                </c:pt>
                <c:pt idx="6">
                  <c:v>67.72</c:v>
                </c:pt>
                <c:pt idx="7">
                  <c:v>66.14</c:v>
                </c:pt>
                <c:pt idx="8">
                  <c:v>65.52000000000001</c:v>
                </c:pt>
                <c:pt idx="9">
                  <c:v>64.94</c:v>
                </c:pt>
                <c:pt idx="10">
                  <c:v>64.38</c:v>
                </c:pt>
                <c:pt idx="11">
                  <c:v>64.039999999999992</c:v>
                </c:pt>
                <c:pt idx="12">
                  <c:v>63.339999999999996</c:v>
                </c:pt>
                <c:pt idx="13">
                  <c:v>63.279999999999994</c:v>
                </c:pt>
                <c:pt idx="14">
                  <c:v>62.54</c:v>
                </c:pt>
                <c:pt idx="15">
                  <c:v>62.279999999999994</c:v>
                </c:pt>
                <c:pt idx="16">
                  <c:v>62.14</c:v>
                </c:pt>
                <c:pt idx="17">
                  <c:v>61.260000000000005</c:v>
                </c:pt>
                <c:pt idx="18">
                  <c:v>61.120000000000005</c:v>
                </c:pt>
                <c:pt idx="19">
                  <c:v>60.86</c:v>
                </c:pt>
                <c:pt idx="20">
                  <c:v>59.58</c:v>
                </c:pt>
                <c:pt idx="21">
                  <c:v>59.58</c:v>
                </c:pt>
                <c:pt idx="22">
                  <c:v>59.2</c:v>
                </c:pt>
                <c:pt idx="23">
                  <c:v>58.760000000000005</c:v>
                </c:pt>
                <c:pt idx="24">
                  <c:v>58.739999999999995</c:v>
                </c:pt>
                <c:pt idx="25">
                  <c:v>58.68</c:v>
                </c:pt>
                <c:pt idx="26">
                  <c:v>57.720000000000006</c:v>
                </c:pt>
                <c:pt idx="27">
                  <c:v>56.9</c:v>
                </c:pt>
                <c:pt idx="28">
                  <c:v>56.379999999999995</c:v>
                </c:pt>
                <c:pt idx="29">
                  <c:v>56.18</c:v>
                </c:pt>
                <c:pt idx="30">
                  <c:v>56.02</c:v>
                </c:pt>
                <c:pt idx="31">
                  <c:v>55.339999999999996</c:v>
                </c:pt>
                <c:pt idx="32">
                  <c:v>55.04</c:v>
                </c:pt>
                <c:pt idx="33">
                  <c:v>55.019999999999996</c:v>
                </c:pt>
                <c:pt idx="34">
                  <c:v>54.64</c:v>
                </c:pt>
                <c:pt idx="35">
                  <c:v>54.160000000000004</c:v>
                </c:pt>
                <c:pt idx="36">
                  <c:v>54.06</c:v>
                </c:pt>
                <c:pt idx="37">
                  <c:v>53.86</c:v>
                </c:pt>
                <c:pt idx="38">
                  <c:v>53.6</c:v>
                </c:pt>
                <c:pt idx="39">
                  <c:v>53.480000000000004</c:v>
                </c:pt>
                <c:pt idx="40">
                  <c:v>53.08</c:v>
                </c:pt>
                <c:pt idx="41">
                  <c:v>52.980000000000004</c:v>
                </c:pt>
                <c:pt idx="42">
                  <c:v>52.760000000000005</c:v>
                </c:pt>
                <c:pt idx="43">
                  <c:v>52.7</c:v>
                </c:pt>
                <c:pt idx="44">
                  <c:v>52.42</c:v>
                </c:pt>
                <c:pt idx="45">
                  <c:v>51.9</c:v>
                </c:pt>
                <c:pt idx="46">
                  <c:v>51.480000000000004</c:v>
                </c:pt>
                <c:pt idx="47">
                  <c:v>51.480000000000004</c:v>
                </c:pt>
                <c:pt idx="48">
                  <c:v>51.38</c:v>
                </c:pt>
                <c:pt idx="49">
                  <c:v>50.94</c:v>
                </c:pt>
                <c:pt idx="50">
                  <c:v>50.68</c:v>
                </c:pt>
                <c:pt idx="51">
                  <c:v>50.64</c:v>
                </c:pt>
                <c:pt idx="52">
                  <c:v>50.14</c:v>
                </c:pt>
                <c:pt idx="53">
                  <c:v>50.1</c:v>
                </c:pt>
                <c:pt idx="54">
                  <c:v>49.660000000000004</c:v>
                </c:pt>
                <c:pt idx="55">
                  <c:v>49.160000000000004</c:v>
                </c:pt>
                <c:pt idx="56">
                  <c:v>49.019999999999996</c:v>
                </c:pt>
                <c:pt idx="57">
                  <c:v>48.480000000000004</c:v>
                </c:pt>
                <c:pt idx="58">
                  <c:v>48.36</c:v>
                </c:pt>
                <c:pt idx="59">
                  <c:v>48.36</c:v>
                </c:pt>
                <c:pt idx="60">
                  <c:v>47.54</c:v>
                </c:pt>
                <c:pt idx="61">
                  <c:v>46.68</c:v>
                </c:pt>
                <c:pt idx="62">
                  <c:v>46.519999999999996</c:v>
                </c:pt>
                <c:pt idx="63">
                  <c:v>46.44</c:v>
                </c:pt>
                <c:pt idx="64">
                  <c:v>46.160000000000004</c:v>
                </c:pt>
                <c:pt idx="65">
                  <c:v>46</c:v>
                </c:pt>
                <c:pt idx="66">
                  <c:v>45.96</c:v>
                </c:pt>
                <c:pt idx="67">
                  <c:v>45.8</c:v>
                </c:pt>
                <c:pt idx="68">
                  <c:v>45.7</c:v>
                </c:pt>
                <c:pt idx="69">
                  <c:v>45.5</c:v>
                </c:pt>
                <c:pt idx="70">
                  <c:v>45.08</c:v>
                </c:pt>
                <c:pt idx="71">
                  <c:v>44.92</c:v>
                </c:pt>
                <c:pt idx="72">
                  <c:v>44.82</c:v>
                </c:pt>
                <c:pt idx="73">
                  <c:v>44.82</c:v>
                </c:pt>
                <c:pt idx="74">
                  <c:v>44.5</c:v>
                </c:pt>
                <c:pt idx="75">
                  <c:v>44.4</c:v>
                </c:pt>
                <c:pt idx="76">
                  <c:v>44.28</c:v>
                </c:pt>
                <c:pt idx="77">
                  <c:v>43.96</c:v>
                </c:pt>
                <c:pt idx="78">
                  <c:v>43.56</c:v>
                </c:pt>
                <c:pt idx="79">
                  <c:v>42.9</c:v>
                </c:pt>
                <c:pt idx="80">
                  <c:v>42.68</c:v>
                </c:pt>
                <c:pt idx="81">
                  <c:v>42.64</c:v>
                </c:pt>
                <c:pt idx="82">
                  <c:v>42.08</c:v>
                </c:pt>
                <c:pt idx="83">
                  <c:v>42.019999999999996</c:v>
                </c:pt>
                <c:pt idx="84">
                  <c:v>41.980000000000004</c:v>
                </c:pt>
                <c:pt idx="85">
                  <c:v>41.519999999999996</c:v>
                </c:pt>
                <c:pt idx="86">
                  <c:v>41.36</c:v>
                </c:pt>
                <c:pt idx="87">
                  <c:v>41.22</c:v>
                </c:pt>
                <c:pt idx="88">
                  <c:v>41.12</c:v>
                </c:pt>
                <c:pt idx="89">
                  <c:v>40.96</c:v>
                </c:pt>
                <c:pt idx="90">
                  <c:v>40.78</c:v>
                </c:pt>
                <c:pt idx="91">
                  <c:v>40.660000000000004</c:v>
                </c:pt>
                <c:pt idx="92">
                  <c:v>40.519999999999996</c:v>
                </c:pt>
                <c:pt idx="93">
                  <c:v>40.4</c:v>
                </c:pt>
                <c:pt idx="94">
                  <c:v>40.04</c:v>
                </c:pt>
                <c:pt idx="95">
                  <c:v>39.96</c:v>
                </c:pt>
                <c:pt idx="96">
                  <c:v>39.14</c:v>
                </c:pt>
                <c:pt idx="97">
                  <c:v>38.58</c:v>
                </c:pt>
                <c:pt idx="98">
                  <c:v>38.58</c:v>
                </c:pt>
                <c:pt idx="99">
                  <c:v>37.946666666666665</c:v>
                </c:pt>
                <c:pt idx="100">
                  <c:v>37.839999999999996</c:v>
                </c:pt>
                <c:pt idx="101">
                  <c:v>37.58</c:v>
                </c:pt>
                <c:pt idx="102">
                  <c:v>37.260000000000005</c:v>
                </c:pt>
                <c:pt idx="103">
                  <c:v>36.68</c:v>
                </c:pt>
                <c:pt idx="104">
                  <c:v>36.32</c:v>
                </c:pt>
                <c:pt idx="105">
                  <c:v>36.260000000000005</c:v>
                </c:pt>
                <c:pt idx="106">
                  <c:v>35.9</c:v>
                </c:pt>
                <c:pt idx="107">
                  <c:v>33.700000000000003</c:v>
                </c:pt>
                <c:pt idx="108">
                  <c:v>33.619999999999997</c:v>
                </c:pt>
                <c:pt idx="109">
                  <c:v>33.239999999999995</c:v>
                </c:pt>
                <c:pt idx="110">
                  <c:v>32.94</c:v>
                </c:pt>
                <c:pt idx="111">
                  <c:v>32.46</c:v>
                </c:pt>
                <c:pt idx="112">
                  <c:v>32.339999999999996</c:v>
                </c:pt>
                <c:pt idx="113">
                  <c:v>31.860000000000003</c:v>
                </c:pt>
                <c:pt idx="114">
                  <c:v>31.3</c:v>
                </c:pt>
                <c:pt idx="115">
                  <c:v>31.2</c:v>
                </c:pt>
                <c:pt idx="116">
                  <c:v>31.2</c:v>
                </c:pt>
                <c:pt idx="117">
                  <c:v>31.060000000000002</c:v>
                </c:pt>
                <c:pt idx="118">
                  <c:v>31.04</c:v>
                </c:pt>
                <c:pt idx="119">
                  <c:v>30.860000000000003</c:v>
                </c:pt>
                <c:pt idx="120">
                  <c:v>30.786666666666665</c:v>
                </c:pt>
                <c:pt idx="121">
                  <c:v>30.48</c:v>
                </c:pt>
                <c:pt idx="122">
                  <c:v>29.96</c:v>
                </c:pt>
                <c:pt idx="123">
                  <c:v>29.240000000000002</c:v>
                </c:pt>
                <c:pt idx="124">
                  <c:v>29.14</c:v>
                </c:pt>
                <c:pt idx="125">
                  <c:v>29.080000000000002</c:v>
                </c:pt>
                <c:pt idx="126">
                  <c:v>28.919999999999998</c:v>
                </c:pt>
                <c:pt idx="127">
                  <c:v>28.880000000000003</c:v>
                </c:pt>
                <c:pt idx="128">
                  <c:v>28.44</c:v>
                </c:pt>
                <c:pt idx="129">
                  <c:v>28.14</c:v>
                </c:pt>
                <c:pt idx="130">
                  <c:v>28.04</c:v>
                </c:pt>
                <c:pt idx="131">
                  <c:v>27.84</c:v>
                </c:pt>
                <c:pt idx="132">
                  <c:v>27.66</c:v>
                </c:pt>
                <c:pt idx="133">
                  <c:v>27.54</c:v>
                </c:pt>
                <c:pt idx="134">
                  <c:v>27.22</c:v>
                </c:pt>
                <c:pt idx="135">
                  <c:v>27.080000000000002</c:v>
                </c:pt>
                <c:pt idx="136">
                  <c:v>26.5</c:v>
                </c:pt>
                <c:pt idx="137">
                  <c:v>25.78</c:v>
                </c:pt>
                <c:pt idx="138">
                  <c:v>25.28</c:v>
                </c:pt>
                <c:pt idx="139">
                  <c:v>25.1</c:v>
                </c:pt>
                <c:pt idx="140">
                  <c:v>24.94</c:v>
                </c:pt>
                <c:pt idx="141">
                  <c:v>24.14</c:v>
                </c:pt>
                <c:pt idx="142">
                  <c:v>24.02</c:v>
                </c:pt>
                <c:pt idx="143">
                  <c:v>23.96</c:v>
                </c:pt>
                <c:pt idx="144">
                  <c:v>23.22</c:v>
                </c:pt>
                <c:pt idx="145">
                  <c:v>22.68</c:v>
                </c:pt>
                <c:pt idx="146">
                  <c:v>21.8</c:v>
                </c:pt>
                <c:pt idx="147">
                  <c:v>21.259999999999998</c:v>
                </c:pt>
                <c:pt idx="148">
                  <c:v>21.1</c:v>
                </c:pt>
                <c:pt idx="149">
                  <c:v>20.46</c:v>
                </c:pt>
                <c:pt idx="150">
                  <c:v>20.440000000000001</c:v>
                </c:pt>
                <c:pt idx="151">
                  <c:v>19.28</c:v>
                </c:pt>
                <c:pt idx="152">
                  <c:v>19.14</c:v>
                </c:pt>
                <c:pt idx="153">
                  <c:v>18.940000000000001</c:v>
                </c:pt>
                <c:pt idx="154">
                  <c:v>18.920000000000002</c:v>
                </c:pt>
                <c:pt idx="155">
                  <c:v>18.64</c:v>
                </c:pt>
                <c:pt idx="156">
                  <c:v>18.440000000000001</c:v>
                </c:pt>
                <c:pt idx="157">
                  <c:v>18.240000000000002</c:v>
                </c:pt>
                <c:pt idx="158">
                  <c:v>18.059999999999999</c:v>
                </c:pt>
                <c:pt idx="159">
                  <c:v>16.7</c:v>
                </c:pt>
                <c:pt idx="160">
                  <c:v>15.9</c:v>
                </c:pt>
                <c:pt idx="161">
                  <c:v>15.6</c:v>
                </c:pt>
                <c:pt idx="162">
                  <c:v>15.36</c:v>
                </c:pt>
                <c:pt idx="163">
                  <c:v>15.3</c:v>
                </c:pt>
                <c:pt idx="164">
                  <c:v>15.12</c:v>
                </c:pt>
                <c:pt idx="165">
                  <c:v>14.84</c:v>
                </c:pt>
                <c:pt idx="166">
                  <c:v>14.72</c:v>
                </c:pt>
                <c:pt idx="167">
                  <c:v>14.66</c:v>
                </c:pt>
                <c:pt idx="168">
                  <c:v>14.64</c:v>
                </c:pt>
                <c:pt idx="169">
                  <c:v>14.620000000000001</c:v>
                </c:pt>
                <c:pt idx="170">
                  <c:v>14.38</c:v>
                </c:pt>
                <c:pt idx="171">
                  <c:v>14.379999999999999</c:v>
                </c:pt>
                <c:pt idx="172">
                  <c:v>13.5</c:v>
                </c:pt>
                <c:pt idx="173">
                  <c:v>13.5</c:v>
                </c:pt>
                <c:pt idx="174">
                  <c:v>12.44</c:v>
                </c:pt>
                <c:pt idx="175">
                  <c:v>12.44</c:v>
                </c:pt>
                <c:pt idx="176">
                  <c:v>12.379999999999999</c:v>
                </c:pt>
                <c:pt idx="177">
                  <c:v>12.34</c:v>
                </c:pt>
                <c:pt idx="178">
                  <c:v>12.02</c:v>
                </c:pt>
                <c:pt idx="179">
                  <c:v>12</c:v>
                </c:pt>
                <c:pt idx="180">
                  <c:v>11.64</c:v>
                </c:pt>
                <c:pt idx="181">
                  <c:v>11.58</c:v>
                </c:pt>
                <c:pt idx="182">
                  <c:v>10.9</c:v>
                </c:pt>
                <c:pt idx="183">
                  <c:v>10.76</c:v>
                </c:pt>
                <c:pt idx="184">
                  <c:v>10.120000000000001</c:v>
                </c:pt>
                <c:pt idx="185">
                  <c:v>9.92</c:v>
                </c:pt>
                <c:pt idx="186">
                  <c:v>9.879999999999999</c:v>
                </c:pt>
                <c:pt idx="187">
                  <c:v>9.82</c:v>
                </c:pt>
                <c:pt idx="188">
                  <c:v>9.7200000000000006</c:v>
                </c:pt>
                <c:pt idx="189">
                  <c:v>9.620000000000001</c:v>
                </c:pt>
                <c:pt idx="190">
                  <c:v>9.6</c:v>
                </c:pt>
                <c:pt idx="191">
                  <c:v>8.56</c:v>
                </c:pt>
                <c:pt idx="192">
                  <c:v>8.08</c:v>
                </c:pt>
                <c:pt idx="193">
                  <c:v>8</c:v>
                </c:pt>
                <c:pt idx="194">
                  <c:v>7.76</c:v>
                </c:pt>
                <c:pt idx="195">
                  <c:v>6.74</c:v>
                </c:pt>
                <c:pt idx="196">
                  <c:v>6.74</c:v>
                </c:pt>
                <c:pt idx="197">
                  <c:v>6</c:v>
                </c:pt>
                <c:pt idx="198">
                  <c:v>5.68</c:v>
                </c:pt>
                <c:pt idx="199">
                  <c:v>3.46</c:v>
                </c:pt>
              </c:numCache>
            </c:numRef>
          </c:xVal>
          <c:yVal>
            <c:numRef>
              <c:f>Regresyon!$B$2:$B$5560</c:f>
              <c:numCache>
                <c:formatCode>General</c:formatCode>
                <c:ptCount val="5559"/>
                <c:pt idx="0">
                  <c:v>227</c:v>
                </c:pt>
                <c:pt idx="1">
                  <c:v>118</c:v>
                </c:pt>
                <c:pt idx="2">
                  <c:v>128</c:v>
                </c:pt>
                <c:pt idx="3">
                  <c:v>126</c:v>
                </c:pt>
                <c:pt idx="4">
                  <c:v>135</c:v>
                </c:pt>
                <c:pt idx="5">
                  <c:v>92</c:v>
                </c:pt>
                <c:pt idx="6">
                  <c:v>226</c:v>
                </c:pt>
                <c:pt idx="7">
                  <c:v>166</c:v>
                </c:pt>
                <c:pt idx="8">
                  <c:v>272</c:v>
                </c:pt>
                <c:pt idx="9">
                  <c:v>257</c:v>
                </c:pt>
                <c:pt idx="10">
                  <c:v>271</c:v>
                </c:pt>
                <c:pt idx="11">
                  <c:v>158</c:v>
                </c:pt>
                <c:pt idx="12">
                  <c:v>131</c:v>
                </c:pt>
                <c:pt idx="13">
                  <c:v>254</c:v>
                </c:pt>
                <c:pt idx="14">
                  <c:v>220</c:v>
                </c:pt>
                <c:pt idx="15">
                  <c:v>258</c:v>
                </c:pt>
                <c:pt idx="16">
                  <c:v>129</c:v>
                </c:pt>
                <c:pt idx="17">
                  <c:v>240</c:v>
                </c:pt>
                <c:pt idx="18">
                  <c:v>184</c:v>
                </c:pt>
                <c:pt idx="19">
                  <c:v>162</c:v>
                </c:pt>
                <c:pt idx="20">
                  <c:v>231</c:v>
                </c:pt>
                <c:pt idx="21">
                  <c:v>139</c:v>
                </c:pt>
                <c:pt idx="22">
                  <c:v>167</c:v>
                </c:pt>
                <c:pt idx="23">
                  <c:v>188</c:v>
                </c:pt>
                <c:pt idx="24">
                  <c:v>210</c:v>
                </c:pt>
                <c:pt idx="25">
                  <c:v>216</c:v>
                </c:pt>
                <c:pt idx="26" formatCode="0">
                  <c:v>235.5</c:v>
                </c:pt>
                <c:pt idx="27">
                  <c:v>131</c:v>
                </c:pt>
                <c:pt idx="28">
                  <c:v>256</c:v>
                </c:pt>
                <c:pt idx="29">
                  <c:v>225</c:v>
                </c:pt>
                <c:pt idx="30">
                  <c:v>236</c:v>
                </c:pt>
                <c:pt idx="31">
                  <c:v>221</c:v>
                </c:pt>
                <c:pt idx="32">
                  <c:v>147</c:v>
                </c:pt>
                <c:pt idx="33">
                  <c:v>142</c:v>
                </c:pt>
                <c:pt idx="34">
                  <c:v>208</c:v>
                </c:pt>
                <c:pt idx="35">
                  <c:v>150</c:v>
                </c:pt>
                <c:pt idx="36">
                  <c:v>264</c:v>
                </c:pt>
                <c:pt idx="37">
                  <c:v>170</c:v>
                </c:pt>
                <c:pt idx="38">
                  <c:v>230</c:v>
                </c:pt>
                <c:pt idx="39">
                  <c:v>127</c:v>
                </c:pt>
                <c:pt idx="40" formatCode="0">
                  <c:v>146.16666666666666</c:v>
                </c:pt>
                <c:pt idx="41">
                  <c:v>245</c:v>
                </c:pt>
                <c:pt idx="42">
                  <c:v>199</c:v>
                </c:pt>
                <c:pt idx="43">
                  <c:v>124</c:v>
                </c:pt>
                <c:pt idx="44">
                  <c:v>139</c:v>
                </c:pt>
                <c:pt idx="45">
                  <c:v>201</c:v>
                </c:pt>
                <c:pt idx="46">
                  <c:v>137</c:v>
                </c:pt>
                <c:pt idx="47">
                  <c:v>196</c:v>
                </c:pt>
                <c:pt idx="48">
                  <c:v>149</c:v>
                </c:pt>
                <c:pt idx="49" formatCode="0">
                  <c:v>151.5</c:v>
                </c:pt>
                <c:pt idx="50">
                  <c:v>187</c:v>
                </c:pt>
                <c:pt idx="51">
                  <c:v>265</c:v>
                </c:pt>
                <c:pt idx="52">
                  <c:v>186</c:v>
                </c:pt>
                <c:pt idx="53">
                  <c:v>218</c:v>
                </c:pt>
                <c:pt idx="54">
                  <c:v>175</c:v>
                </c:pt>
                <c:pt idx="55">
                  <c:v>239</c:v>
                </c:pt>
                <c:pt idx="56">
                  <c:v>168</c:v>
                </c:pt>
                <c:pt idx="57">
                  <c:v>127</c:v>
                </c:pt>
                <c:pt idx="58">
                  <c:v>229</c:v>
                </c:pt>
                <c:pt idx="59">
                  <c:v>129</c:v>
                </c:pt>
                <c:pt idx="60">
                  <c:v>265</c:v>
                </c:pt>
                <c:pt idx="61">
                  <c:v>188</c:v>
                </c:pt>
                <c:pt idx="62">
                  <c:v>132</c:v>
                </c:pt>
                <c:pt idx="63">
                  <c:v>149</c:v>
                </c:pt>
                <c:pt idx="64">
                  <c:v>137</c:v>
                </c:pt>
                <c:pt idx="65">
                  <c:v>228</c:v>
                </c:pt>
                <c:pt idx="66" formatCode="0">
                  <c:v>157.33333333333334</c:v>
                </c:pt>
                <c:pt idx="67">
                  <c:v>125</c:v>
                </c:pt>
                <c:pt idx="68">
                  <c:v>223</c:v>
                </c:pt>
                <c:pt idx="69">
                  <c:v>179</c:v>
                </c:pt>
                <c:pt idx="70">
                  <c:v>185</c:v>
                </c:pt>
                <c:pt idx="71">
                  <c:v>167</c:v>
                </c:pt>
                <c:pt idx="72">
                  <c:v>191</c:v>
                </c:pt>
                <c:pt idx="73">
                  <c:v>196</c:v>
                </c:pt>
                <c:pt idx="74">
                  <c:v>159</c:v>
                </c:pt>
                <c:pt idx="75">
                  <c:v>139</c:v>
                </c:pt>
                <c:pt idx="76">
                  <c:v>235</c:v>
                </c:pt>
                <c:pt idx="77">
                  <c:v>122</c:v>
                </c:pt>
                <c:pt idx="78">
                  <c:v>166</c:v>
                </c:pt>
                <c:pt idx="79">
                  <c:v>163</c:v>
                </c:pt>
                <c:pt idx="80">
                  <c:v>168</c:v>
                </c:pt>
                <c:pt idx="81">
                  <c:v>159</c:v>
                </c:pt>
                <c:pt idx="82">
                  <c:v>240</c:v>
                </c:pt>
                <c:pt idx="83">
                  <c:v>165</c:v>
                </c:pt>
                <c:pt idx="84">
                  <c:v>168</c:v>
                </c:pt>
                <c:pt idx="85">
                  <c:v>225</c:v>
                </c:pt>
                <c:pt idx="86">
                  <c:v>204</c:v>
                </c:pt>
                <c:pt idx="87">
                  <c:v>186</c:v>
                </c:pt>
                <c:pt idx="88">
                  <c:v>135</c:v>
                </c:pt>
                <c:pt idx="89">
                  <c:v>119</c:v>
                </c:pt>
                <c:pt idx="90">
                  <c:v>240</c:v>
                </c:pt>
                <c:pt idx="91">
                  <c:v>175</c:v>
                </c:pt>
                <c:pt idx="92">
                  <c:v>169</c:v>
                </c:pt>
                <c:pt idx="93">
                  <c:v>186</c:v>
                </c:pt>
                <c:pt idx="94">
                  <c:v>131</c:v>
                </c:pt>
                <c:pt idx="95">
                  <c:v>111</c:v>
                </c:pt>
                <c:pt idx="96">
                  <c:v>159</c:v>
                </c:pt>
                <c:pt idx="97">
                  <c:v>163</c:v>
                </c:pt>
                <c:pt idx="98">
                  <c:v>167</c:v>
                </c:pt>
                <c:pt idx="99">
                  <c:v>113</c:v>
                </c:pt>
                <c:pt idx="100">
                  <c:v>129</c:v>
                </c:pt>
                <c:pt idx="101">
                  <c:v>196</c:v>
                </c:pt>
                <c:pt idx="102">
                  <c:v>208</c:v>
                </c:pt>
                <c:pt idx="103">
                  <c:v>129</c:v>
                </c:pt>
                <c:pt idx="104">
                  <c:v>108</c:v>
                </c:pt>
                <c:pt idx="105">
                  <c:v>163</c:v>
                </c:pt>
                <c:pt idx="106">
                  <c:v>108</c:v>
                </c:pt>
                <c:pt idx="107">
                  <c:v>193</c:v>
                </c:pt>
                <c:pt idx="108">
                  <c:v>171</c:v>
                </c:pt>
                <c:pt idx="109">
                  <c:v>133</c:v>
                </c:pt>
                <c:pt idx="110">
                  <c:v>184</c:v>
                </c:pt>
                <c:pt idx="111">
                  <c:v>148</c:v>
                </c:pt>
                <c:pt idx="112">
                  <c:v>138</c:v>
                </c:pt>
                <c:pt idx="113">
                  <c:v>93</c:v>
                </c:pt>
                <c:pt idx="114">
                  <c:v>197</c:v>
                </c:pt>
                <c:pt idx="115">
                  <c:v>125</c:v>
                </c:pt>
                <c:pt idx="116">
                  <c:v>120</c:v>
                </c:pt>
                <c:pt idx="117">
                  <c:v>123</c:v>
                </c:pt>
                <c:pt idx="118">
                  <c:v>152</c:v>
                </c:pt>
                <c:pt idx="119">
                  <c:v>135</c:v>
                </c:pt>
                <c:pt idx="120">
                  <c:v>207</c:v>
                </c:pt>
                <c:pt idx="121">
                  <c:v>117</c:v>
                </c:pt>
                <c:pt idx="122">
                  <c:v>129</c:v>
                </c:pt>
                <c:pt idx="123">
                  <c:v>127</c:v>
                </c:pt>
                <c:pt idx="124">
                  <c:v>172</c:v>
                </c:pt>
                <c:pt idx="125">
                  <c:v>112</c:v>
                </c:pt>
                <c:pt idx="126">
                  <c:v>139.5</c:v>
                </c:pt>
                <c:pt idx="127">
                  <c:v>117</c:v>
                </c:pt>
                <c:pt idx="128">
                  <c:v>132</c:v>
                </c:pt>
                <c:pt idx="129">
                  <c:v>180</c:v>
                </c:pt>
                <c:pt idx="130">
                  <c:v>183</c:v>
                </c:pt>
                <c:pt idx="131">
                  <c:v>116</c:v>
                </c:pt>
                <c:pt idx="132">
                  <c:v>147</c:v>
                </c:pt>
                <c:pt idx="133" formatCode="0">
                  <c:v>298.75</c:v>
                </c:pt>
                <c:pt idx="134">
                  <c:v>187</c:v>
                </c:pt>
                <c:pt idx="135">
                  <c:v>104</c:v>
                </c:pt>
                <c:pt idx="136">
                  <c:v>113</c:v>
                </c:pt>
                <c:pt idx="137">
                  <c:v>173</c:v>
                </c:pt>
                <c:pt idx="138">
                  <c:v>108</c:v>
                </c:pt>
                <c:pt idx="139">
                  <c:v>149</c:v>
                </c:pt>
                <c:pt idx="140">
                  <c:v>152</c:v>
                </c:pt>
                <c:pt idx="141">
                  <c:v>91.5</c:v>
                </c:pt>
                <c:pt idx="142">
                  <c:v>133</c:v>
                </c:pt>
                <c:pt idx="143">
                  <c:v>177</c:v>
                </c:pt>
                <c:pt idx="144">
                  <c:v>95</c:v>
                </c:pt>
                <c:pt idx="145">
                  <c:v>149</c:v>
                </c:pt>
                <c:pt idx="146">
                  <c:v>109</c:v>
                </c:pt>
                <c:pt idx="147">
                  <c:v>122</c:v>
                </c:pt>
                <c:pt idx="148">
                  <c:v>116</c:v>
                </c:pt>
                <c:pt idx="149">
                  <c:v>110</c:v>
                </c:pt>
                <c:pt idx="150">
                  <c:v>112</c:v>
                </c:pt>
                <c:pt idx="151">
                  <c:v>120</c:v>
                </c:pt>
                <c:pt idx="152">
                  <c:v>151</c:v>
                </c:pt>
                <c:pt idx="153">
                  <c:v>119</c:v>
                </c:pt>
                <c:pt idx="154">
                  <c:v>116</c:v>
                </c:pt>
                <c:pt idx="155">
                  <c:v>152</c:v>
                </c:pt>
                <c:pt idx="156">
                  <c:v>126</c:v>
                </c:pt>
                <c:pt idx="157">
                  <c:v>105</c:v>
                </c:pt>
                <c:pt idx="158">
                  <c:v>128</c:v>
                </c:pt>
                <c:pt idx="159">
                  <c:v>83</c:v>
                </c:pt>
                <c:pt idx="160">
                  <c:v>114</c:v>
                </c:pt>
                <c:pt idx="161">
                  <c:v>110</c:v>
                </c:pt>
                <c:pt idx="162">
                  <c:v>106</c:v>
                </c:pt>
                <c:pt idx="163">
                  <c:v>104</c:v>
                </c:pt>
                <c:pt idx="164">
                  <c:v>123</c:v>
                </c:pt>
                <c:pt idx="165">
                  <c:v>127</c:v>
                </c:pt>
                <c:pt idx="166">
                  <c:v>74</c:v>
                </c:pt>
                <c:pt idx="167">
                  <c:v>124</c:v>
                </c:pt>
                <c:pt idx="168">
                  <c:v>91</c:v>
                </c:pt>
                <c:pt idx="169">
                  <c:v>114</c:v>
                </c:pt>
                <c:pt idx="170">
                  <c:v>111</c:v>
                </c:pt>
                <c:pt idx="171">
                  <c:v>124</c:v>
                </c:pt>
                <c:pt idx="172">
                  <c:v>123</c:v>
                </c:pt>
                <c:pt idx="173">
                  <c:v>83</c:v>
                </c:pt>
                <c:pt idx="174">
                  <c:v>96</c:v>
                </c:pt>
                <c:pt idx="175">
                  <c:v>62</c:v>
                </c:pt>
                <c:pt idx="176">
                  <c:v>105</c:v>
                </c:pt>
                <c:pt idx="177">
                  <c:v>85</c:v>
                </c:pt>
                <c:pt idx="178">
                  <c:v>89</c:v>
                </c:pt>
                <c:pt idx="179">
                  <c:v>90</c:v>
                </c:pt>
                <c:pt idx="180" formatCode="0">
                  <c:v>134.33333333333334</c:v>
                </c:pt>
                <c:pt idx="181">
                  <c:v>90</c:v>
                </c:pt>
                <c:pt idx="182">
                  <c:v>122</c:v>
                </c:pt>
                <c:pt idx="183">
                  <c:v>95</c:v>
                </c:pt>
                <c:pt idx="184">
                  <c:v>98</c:v>
                </c:pt>
                <c:pt idx="185">
                  <c:v>93</c:v>
                </c:pt>
                <c:pt idx="186">
                  <c:v>77</c:v>
                </c:pt>
                <c:pt idx="187">
                  <c:v>35</c:v>
                </c:pt>
                <c:pt idx="188">
                  <c:v>54</c:v>
                </c:pt>
                <c:pt idx="189">
                  <c:v>54</c:v>
                </c:pt>
                <c:pt idx="190">
                  <c:v>109</c:v>
                </c:pt>
                <c:pt idx="191">
                  <c:v>78</c:v>
                </c:pt>
                <c:pt idx="192">
                  <c:v>62</c:v>
                </c:pt>
                <c:pt idx="193">
                  <c:v>86</c:v>
                </c:pt>
                <c:pt idx="194">
                  <c:v>81</c:v>
                </c:pt>
                <c:pt idx="195">
                  <c:v>86</c:v>
                </c:pt>
                <c:pt idx="196">
                  <c:v>83</c:v>
                </c:pt>
                <c:pt idx="197">
                  <c:v>28</c:v>
                </c:pt>
                <c:pt idx="198">
                  <c:v>71</c:v>
                </c:pt>
                <c:pt idx="199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02-4647-A1F7-1E4A7A1BF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713951"/>
        <c:axId val="950714911"/>
      </c:scatterChart>
      <c:valAx>
        <c:axId val="95071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GoogleAds 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0714911"/>
        <c:crosses val="autoZero"/>
        <c:crossBetween val="midCat"/>
      </c:valAx>
      <c:valAx>
        <c:axId val="9507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M2</a:t>
                </a:r>
              </a:p>
            </c:rich>
          </c:tx>
          <c:layout>
            <c:manualLayout>
              <c:xMode val="edge"/>
              <c:yMode val="edge"/>
              <c:x val="2.2808267997148968E-2"/>
              <c:y val="0.2955479002624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071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92038495188095E-2"/>
          <c:y val="0.14579870224555264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Regresyon!$K$1</c:f>
              <c:strCache>
                <c:ptCount val="1"/>
                <c:pt idx="0">
                  <c:v>SALES M2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445188101487314"/>
                  <c:y val="-0.387138378536016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1,8645x + 107,02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Regresyon!$J$2:$J$5560</c:f>
              <c:numCache>
                <c:formatCode>0</c:formatCode>
                <c:ptCount val="5559"/>
                <c:pt idx="0">
                  <c:v>49</c:v>
                </c:pt>
                <c:pt idx="1">
                  <c:v>49</c:v>
                </c:pt>
                <c:pt idx="2">
                  <c:v>49.6</c:v>
                </c:pt>
                <c:pt idx="3">
                  <c:v>49.4</c:v>
                </c:pt>
                <c:pt idx="4">
                  <c:v>49.4</c:v>
                </c:pt>
                <c:pt idx="5">
                  <c:v>49</c:v>
                </c:pt>
                <c:pt idx="6">
                  <c:v>49</c:v>
                </c:pt>
                <c:pt idx="7">
                  <c:v>48.9</c:v>
                </c:pt>
                <c:pt idx="8">
                  <c:v>48.9</c:v>
                </c:pt>
                <c:pt idx="9">
                  <c:v>47.8</c:v>
                </c:pt>
                <c:pt idx="10">
                  <c:v>47.7</c:v>
                </c:pt>
                <c:pt idx="11">
                  <c:v>47</c:v>
                </c:pt>
                <c:pt idx="12">
                  <c:v>46.8</c:v>
                </c:pt>
                <c:pt idx="13">
                  <c:v>46.4</c:v>
                </c:pt>
                <c:pt idx="14">
                  <c:v>46.2</c:v>
                </c:pt>
                <c:pt idx="15">
                  <c:v>45.9</c:v>
                </c:pt>
                <c:pt idx="16">
                  <c:v>45.1</c:v>
                </c:pt>
                <c:pt idx="17">
                  <c:v>44.5</c:v>
                </c:pt>
                <c:pt idx="18">
                  <c:v>43.9</c:v>
                </c:pt>
                <c:pt idx="19">
                  <c:v>43.9</c:v>
                </c:pt>
                <c:pt idx="20">
                  <c:v>43.8</c:v>
                </c:pt>
                <c:pt idx="21">
                  <c:v>43.7</c:v>
                </c:pt>
                <c:pt idx="22">
                  <c:v>43.5</c:v>
                </c:pt>
                <c:pt idx="23">
                  <c:v>43</c:v>
                </c:pt>
                <c:pt idx="24">
                  <c:v>43</c:v>
                </c:pt>
                <c:pt idx="25">
                  <c:v>42.8</c:v>
                </c:pt>
                <c:pt idx="26">
                  <c:v>42.7</c:v>
                </c:pt>
                <c:pt idx="27">
                  <c:v>42.3</c:v>
                </c:pt>
                <c:pt idx="28">
                  <c:v>42</c:v>
                </c:pt>
                <c:pt idx="29">
                  <c:v>42</c:v>
                </c:pt>
                <c:pt idx="30">
                  <c:v>41.7</c:v>
                </c:pt>
                <c:pt idx="31">
                  <c:v>41.7</c:v>
                </c:pt>
                <c:pt idx="32">
                  <c:v>41.5</c:v>
                </c:pt>
                <c:pt idx="33">
                  <c:v>41.3</c:v>
                </c:pt>
                <c:pt idx="34">
                  <c:v>41.1</c:v>
                </c:pt>
                <c:pt idx="35">
                  <c:v>40.6</c:v>
                </c:pt>
                <c:pt idx="36">
                  <c:v>40.299999999999997</c:v>
                </c:pt>
                <c:pt idx="37">
                  <c:v>39.700000000000003</c:v>
                </c:pt>
                <c:pt idx="38">
                  <c:v>39.6</c:v>
                </c:pt>
                <c:pt idx="39">
                  <c:v>39.6</c:v>
                </c:pt>
                <c:pt idx="40">
                  <c:v>39.299999999999997</c:v>
                </c:pt>
                <c:pt idx="41">
                  <c:v>39</c:v>
                </c:pt>
                <c:pt idx="42">
                  <c:v>38.9</c:v>
                </c:pt>
                <c:pt idx="43">
                  <c:v>38.6</c:v>
                </c:pt>
                <c:pt idx="44">
                  <c:v>38</c:v>
                </c:pt>
                <c:pt idx="45">
                  <c:v>37.799999999999997</c:v>
                </c:pt>
                <c:pt idx="46">
                  <c:v>37.700000000000003</c:v>
                </c:pt>
                <c:pt idx="47">
                  <c:v>37.6</c:v>
                </c:pt>
                <c:pt idx="48">
                  <c:v>36.9</c:v>
                </c:pt>
                <c:pt idx="49">
                  <c:v>36.9</c:v>
                </c:pt>
                <c:pt idx="50">
                  <c:v>36.799999999999997</c:v>
                </c:pt>
                <c:pt idx="51">
                  <c:v>36.6</c:v>
                </c:pt>
                <c:pt idx="52">
                  <c:v>36.5</c:v>
                </c:pt>
                <c:pt idx="53">
                  <c:v>36.299999999999997</c:v>
                </c:pt>
                <c:pt idx="54">
                  <c:v>35.799999999999997</c:v>
                </c:pt>
                <c:pt idx="55">
                  <c:v>35.6</c:v>
                </c:pt>
                <c:pt idx="56">
                  <c:v>35.4</c:v>
                </c:pt>
                <c:pt idx="57">
                  <c:v>35.1</c:v>
                </c:pt>
                <c:pt idx="58">
                  <c:v>35</c:v>
                </c:pt>
                <c:pt idx="59">
                  <c:v>34.6</c:v>
                </c:pt>
                <c:pt idx="60">
                  <c:v>34.299999999999997</c:v>
                </c:pt>
                <c:pt idx="61">
                  <c:v>33.5</c:v>
                </c:pt>
                <c:pt idx="62">
                  <c:v>33.5</c:v>
                </c:pt>
                <c:pt idx="63">
                  <c:v>33.4</c:v>
                </c:pt>
                <c:pt idx="64">
                  <c:v>33.200000000000003</c:v>
                </c:pt>
                <c:pt idx="65">
                  <c:v>33</c:v>
                </c:pt>
                <c:pt idx="66">
                  <c:v>32.9</c:v>
                </c:pt>
                <c:pt idx="67">
                  <c:v>32.799999999999997</c:v>
                </c:pt>
                <c:pt idx="68">
                  <c:v>32.299999999999997</c:v>
                </c:pt>
                <c:pt idx="69">
                  <c:v>31.6</c:v>
                </c:pt>
                <c:pt idx="70">
                  <c:v>30.6</c:v>
                </c:pt>
                <c:pt idx="71">
                  <c:v>30.2</c:v>
                </c:pt>
                <c:pt idx="72">
                  <c:v>29.9</c:v>
                </c:pt>
                <c:pt idx="73">
                  <c:v>29.6</c:v>
                </c:pt>
                <c:pt idx="74">
                  <c:v>29.5</c:v>
                </c:pt>
                <c:pt idx="75">
                  <c:v>29.3</c:v>
                </c:pt>
                <c:pt idx="76">
                  <c:v>28.9</c:v>
                </c:pt>
                <c:pt idx="77">
                  <c:v>28.8</c:v>
                </c:pt>
                <c:pt idx="78">
                  <c:v>28.7</c:v>
                </c:pt>
                <c:pt idx="79">
                  <c:v>28.5</c:v>
                </c:pt>
                <c:pt idx="80">
                  <c:v>28.3</c:v>
                </c:pt>
                <c:pt idx="81">
                  <c:v>28.1</c:v>
                </c:pt>
                <c:pt idx="82">
                  <c:v>27.7</c:v>
                </c:pt>
                <c:pt idx="83">
                  <c:v>27.7</c:v>
                </c:pt>
                <c:pt idx="84">
                  <c:v>27.5</c:v>
                </c:pt>
                <c:pt idx="85">
                  <c:v>27.5</c:v>
                </c:pt>
                <c:pt idx="86">
                  <c:v>27.2</c:v>
                </c:pt>
                <c:pt idx="87">
                  <c:v>27.1</c:v>
                </c:pt>
                <c:pt idx="88">
                  <c:v>26.9</c:v>
                </c:pt>
                <c:pt idx="89">
                  <c:v>26.8</c:v>
                </c:pt>
                <c:pt idx="90">
                  <c:v>26.7</c:v>
                </c:pt>
                <c:pt idx="91">
                  <c:v>26.7</c:v>
                </c:pt>
                <c:pt idx="92">
                  <c:v>25.9</c:v>
                </c:pt>
                <c:pt idx="93">
                  <c:v>25.8</c:v>
                </c:pt>
                <c:pt idx="94">
                  <c:v>25.7</c:v>
                </c:pt>
                <c:pt idx="95">
                  <c:v>24.6</c:v>
                </c:pt>
                <c:pt idx="96">
                  <c:v>24</c:v>
                </c:pt>
                <c:pt idx="97">
                  <c:v>23.9</c:v>
                </c:pt>
                <c:pt idx="98">
                  <c:v>23.6</c:v>
                </c:pt>
                <c:pt idx="99">
                  <c:v>23.3</c:v>
                </c:pt>
                <c:pt idx="100">
                  <c:v>22.5</c:v>
                </c:pt>
                <c:pt idx="101">
                  <c:v>22.3</c:v>
                </c:pt>
                <c:pt idx="102">
                  <c:v>21.7</c:v>
                </c:pt>
                <c:pt idx="103">
                  <c:v>21.3</c:v>
                </c:pt>
                <c:pt idx="104">
                  <c:v>21.1</c:v>
                </c:pt>
                <c:pt idx="105">
                  <c:v>21</c:v>
                </c:pt>
                <c:pt idx="106">
                  <c:v>20.9</c:v>
                </c:pt>
                <c:pt idx="107">
                  <c:v>20.6</c:v>
                </c:pt>
                <c:pt idx="108">
                  <c:v>20.5</c:v>
                </c:pt>
                <c:pt idx="109">
                  <c:v>20.366666666666667</c:v>
                </c:pt>
                <c:pt idx="110">
                  <c:v>20.3</c:v>
                </c:pt>
                <c:pt idx="111">
                  <c:v>20.100000000000001</c:v>
                </c:pt>
                <c:pt idx="112">
                  <c:v>20</c:v>
                </c:pt>
                <c:pt idx="113">
                  <c:v>19.600000000000001</c:v>
                </c:pt>
                <c:pt idx="114">
                  <c:v>19.2</c:v>
                </c:pt>
                <c:pt idx="115">
                  <c:v>18.399999999999999</c:v>
                </c:pt>
                <c:pt idx="116">
                  <c:v>18.399999999999999</c:v>
                </c:pt>
                <c:pt idx="117">
                  <c:v>18.100000000000001</c:v>
                </c:pt>
                <c:pt idx="118">
                  <c:v>17.399999999999999</c:v>
                </c:pt>
                <c:pt idx="119">
                  <c:v>17.2</c:v>
                </c:pt>
                <c:pt idx="120">
                  <c:v>17</c:v>
                </c:pt>
                <c:pt idx="121">
                  <c:v>16.899999999999999</c:v>
                </c:pt>
                <c:pt idx="122">
                  <c:v>16.7</c:v>
                </c:pt>
                <c:pt idx="123">
                  <c:v>16</c:v>
                </c:pt>
                <c:pt idx="124">
                  <c:v>16</c:v>
                </c:pt>
                <c:pt idx="125">
                  <c:v>15.9</c:v>
                </c:pt>
                <c:pt idx="126">
                  <c:v>15.8</c:v>
                </c:pt>
                <c:pt idx="127">
                  <c:v>15.5</c:v>
                </c:pt>
                <c:pt idx="128">
                  <c:v>15.4</c:v>
                </c:pt>
                <c:pt idx="129">
                  <c:v>14.8</c:v>
                </c:pt>
                <c:pt idx="130">
                  <c:v>14.7</c:v>
                </c:pt>
                <c:pt idx="131">
                  <c:v>14.5</c:v>
                </c:pt>
                <c:pt idx="132">
                  <c:v>14.3</c:v>
                </c:pt>
                <c:pt idx="133">
                  <c:v>14.3</c:v>
                </c:pt>
                <c:pt idx="134">
                  <c:v>14</c:v>
                </c:pt>
                <c:pt idx="135">
                  <c:v>13.9</c:v>
                </c:pt>
                <c:pt idx="136">
                  <c:v>13.9</c:v>
                </c:pt>
                <c:pt idx="137">
                  <c:v>12.6</c:v>
                </c:pt>
                <c:pt idx="138">
                  <c:v>12.1</c:v>
                </c:pt>
                <c:pt idx="139">
                  <c:v>12</c:v>
                </c:pt>
                <c:pt idx="140">
                  <c:v>11.8</c:v>
                </c:pt>
                <c:pt idx="141">
                  <c:v>11.7</c:v>
                </c:pt>
                <c:pt idx="142">
                  <c:v>11.6</c:v>
                </c:pt>
                <c:pt idx="143">
                  <c:v>11.6</c:v>
                </c:pt>
                <c:pt idx="144">
                  <c:v>11</c:v>
                </c:pt>
                <c:pt idx="145">
                  <c:v>10.8</c:v>
                </c:pt>
                <c:pt idx="146">
                  <c:v>10.8</c:v>
                </c:pt>
                <c:pt idx="147">
                  <c:v>10.6</c:v>
                </c:pt>
                <c:pt idx="148">
                  <c:v>10.466666666666667</c:v>
                </c:pt>
                <c:pt idx="149">
                  <c:v>10.1</c:v>
                </c:pt>
                <c:pt idx="150">
                  <c:v>10</c:v>
                </c:pt>
                <c:pt idx="151">
                  <c:v>9.9</c:v>
                </c:pt>
                <c:pt idx="152">
                  <c:v>9.6</c:v>
                </c:pt>
                <c:pt idx="153">
                  <c:v>9.3000000000000007</c:v>
                </c:pt>
                <c:pt idx="154">
                  <c:v>9.3000000000000007</c:v>
                </c:pt>
                <c:pt idx="155">
                  <c:v>8.6</c:v>
                </c:pt>
                <c:pt idx="156">
                  <c:v>8.4</c:v>
                </c:pt>
                <c:pt idx="157">
                  <c:v>8.4</c:v>
                </c:pt>
                <c:pt idx="158">
                  <c:v>8.1999999999999993</c:v>
                </c:pt>
                <c:pt idx="159">
                  <c:v>7.8</c:v>
                </c:pt>
                <c:pt idx="160">
                  <c:v>7.7</c:v>
                </c:pt>
                <c:pt idx="161">
                  <c:v>7.6</c:v>
                </c:pt>
                <c:pt idx="162">
                  <c:v>7.3</c:v>
                </c:pt>
                <c:pt idx="163">
                  <c:v>7.1</c:v>
                </c:pt>
                <c:pt idx="164">
                  <c:v>5.8</c:v>
                </c:pt>
                <c:pt idx="165">
                  <c:v>5.7</c:v>
                </c:pt>
                <c:pt idx="166">
                  <c:v>5.7</c:v>
                </c:pt>
                <c:pt idx="167">
                  <c:v>5.7</c:v>
                </c:pt>
                <c:pt idx="168">
                  <c:v>5.4</c:v>
                </c:pt>
                <c:pt idx="169">
                  <c:v>5.2</c:v>
                </c:pt>
                <c:pt idx="170">
                  <c:v>4.9000000000000004</c:v>
                </c:pt>
                <c:pt idx="171">
                  <c:v>4.9000000000000004</c:v>
                </c:pt>
                <c:pt idx="172">
                  <c:v>4.3</c:v>
                </c:pt>
                <c:pt idx="173">
                  <c:v>4.0999999999999996</c:v>
                </c:pt>
                <c:pt idx="174">
                  <c:v>4.0999999999999996</c:v>
                </c:pt>
                <c:pt idx="175">
                  <c:v>4.0999999999999996</c:v>
                </c:pt>
                <c:pt idx="176">
                  <c:v>3.7</c:v>
                </c:pt>
                <c:pt idx="177">
                  <c:v>3.5</c:v>
                </c:pt>
                <c:pt idx="178">
                  <c:v>3.5</c:v>
                </c:pt>
                <c:pt idx="179">
                  <c:v>3.4</c:v>
                </c:pt>
                <c:pt idx="180">
                  <c:v>3.4</c:v>
                </c:pt>
                <c:pt idx="181">
                  <c:v>3.1</c:v>
                </c:pt>
                <c:pt idx="182">
                  <c:v>2.9</c:v>
                </c:pt>
                <c:pt idx="183">
                  <c:v>2.6</c:v>
                </c:pt>
                <c:pt idx="184">
                  <c:v>2.6</c:v>
                </c:pt>
                <c:pt idx="185">
                  <c:v>2.4</c:v>
                </c:pt>
                <c:pt idx="186">
                  <c:v>2.2999999999999998</c:v>
                </c:pt>
                <c:pt idx="187">
                  <c:v>2.1</c:v>
                </c:pt>
                <c:pt idx="188">
                  <c:v>2.1</c:v>
                </c:pt>
                <c:pt idx="189">
                  <c:v>2</c:v>
                </c:pt>
                <c:pt idx="190">
                  <c:v>1.9</c:v>
                </c:pt>
                <c:pt idx="191">
                  <c:v>1.6</c:v>
                </c:pt>
                <c:pt idx="192">
                  <c:v>1.5</c:v>
                </c:pt>
                <c:pt idx="193">
                  <c:v>1.5</c:v>
                </c:pt>
                <c:pt idx="194">
                  <c:v>1.4</c:v>
                </c:pt>
                <c:pt idx="195">
                  <c:v>1.3</c:v>
                </c:pt>
                <c:pt idx="196">
                  <c:v>0.8</c:v>
                </c:pt>
                <c:pt idx="197">
                  <c:v>0.4</c:v>
                </c:pt>
                <c:pt idx="198">
                  <c:v>0.3</c:v>
                </c:pt>
                <c:pt idx="199">
                  <c:v>0</c:v>
                </c:pt>
              </c:numCache>
            </c:numRef>
          </c:xVal>
          <c:yVal>
            <c:numRef>
              <c:f>Regresyon!$K$2:$K$5560</c:f>
              <c:numCache>
                <c:formatCode>General</c:formatCode>
                <c:ptCount val="5559"/>
                <c:pt idx="0">
                  <c:v>147</c:v>
                </c:pt>
                <c:pt idx="1">
                  <c:v>127</c:v>
                </c:pt>
                <c:pt idx="2">
                  <c:v>239</c:v>
                </c:pt>
                <c:pt idx="3">
                  <c:v>240</c:v>
                </c:pt>
                <c:pt idx="4">
                  <c:v>152</c:v>
                </c:pt>
                <c:pt idx="5">
                  <c:v>265</c:v>
                </c:pt>
                <c:pt idx="6">
                  <c:v>264</c:v>
                </c:pt>
                <c:pt idx="7">
                  <c:v>86</c:v>
                </c:pt>
                <c:pt idx="8">
                  <c:v>271</c:v>
                </c:pt>
                <c:pt idx="9">
                  <c:v>177</c:v>
                </c:pt>
                <c:pt idx="10">
                  <c:v>240</c:v>
                </c:pt>
                <c:pt idx="11">
                  <c:v>124</c:v>
                </c:pt>
                <c:pt idx="12">
                  <c:v>152</c:v>
                </c:pt>
                <c:pt idx="13">
                  <c:v>196</c:v>
                </c:pt>
                <c:pt idx="14">
                  <c:v>225</c:v>
                </c:pt>
                <c:pt idx="15">
                  <c:v>96</c:v>
                </c:pt>
                <c:pt idx="16">
                  <c:v>228</c:v>
                </c:pt>
                <c:pt idx="17">
                  <c:v>149</c:v>
                </c:pt>
                <c:pt idx="18">
                  <c:v>229</c:v>
                </c:pt>
                <c:pt idx="19">
                  <c:v>227</c:v>
                </c:pt>
                <c:pt idx="20">
                  <c:v>256</c:v>
                </c:pt>
                <c:pt idx="21">
                  <c:v>105</c:v>
                </c:pt>
                <c:pt idx="22">
                  <c:v>173</c:v>
                </c:pt>
                <c:pt idx="23">
                  <c:v>272</c:v>
                </c:pt>
                <c:pt idx="24">
                  <c:v>223</c:v>
                </c:pt>
                <c:pt idx="25">
                  <c:v>187</c:v>
                </c:pt>
                <c:pt idx="26">
                  <c:v>240</c:v>
                </c:pt>
                <c:pt idx="27">
                  <c:v>257</c:v>
                </c:pt>
                <c:pt idx="28" formatCode="0">
                  <c:v>235.5</c:v>
                </c:pt>
                <c:pt idx="29">
                  <c:v>204</c:v>
                </c:pt>
                <c:pt idx="30">
                  <c:v>183</c:v>
                </c:pt>
                <c:pt idx="31">
                  <c:v>235</c:v>
                </c:pt>
                <c:pt idx="32">
                  <c:v>245</c:v>
                </c:pt>
                <c:pt idx="33">
                  <c:v>197</c:v>
                </c:pt>
                <c:pt idx="34">
                  <c:v>114</c:v>
                </c:pt>
                <c:pt idx="35">
                  <c:v>180</c:v>
                </c:pt>
                <c:pt idx="36">
                  <c:v>110</c:v>
                </c:pt>
                <c:pt idx="37">
                  <c:v>208</c:v>
                </c:pt>
                <c:pt idx="38">
                  <c:v>258</c:v>
                </c:pt>
                <c:pt idx="39">
                  <c:v>28</c:v>
                </c:pt>
                <c:pt idx="40">
                  <c:v>122</c:v>
                </c:pt>
                <c:pt idx="41">
                  <c:v>98</c:v>
                </c:pt>
                <c:pt idx="42">
                  <c:v>78</c:v>
                </c:pt>
                <c:pt idx="43">
                  <c:v>124</c:v>
                </c:pt>
                <c:pt idx="44">
                  <c:v>221</c:v>
                </c:pt>
                <c:pt idx="45">
                  <c:v>236</c:v>
                </c:pt>
                <c:pt idx="46">
                  <c:v>230</c:v>
                </c:pt>
                <c:pt idx="47">
                  <c:v>90</c:v>
                </c:pt>
                <c:pt idx="48">
                  <c:v>172</c:v>
                </c:pt>
                <c:pt idx="49">
                  <c:v>85</c:v>
                </c:pt>
                <c:pt idx="50">
                  <c:v>193</c:v>
                </c:pt>
                <c:pt idx="51">
                  <c:v>135</c:v>
                </c:pt>
                <c:pt idx="52">
                  <c:v>225</c:v>
                </c:pt>
                <c:pt idx="53">
                  <c:v>254</c:v>
                </c:pt>
                <c:pt idx="54">
                  <c:v>151</c:v>
                </c:pt>
                <c:pt idx="55">
                  <c:v>184</c:v>
                </c:pt>
                <c:pt idx="56">
                  <c:v>207</c:v>
                </c:pt>
                <c:pt idx="57">
                  <c:v>95</c:v>
                </c:pt>
                <c:pt idx="58">
                  <c:v>133</c:v>
                </c:pt>
                <c:pt idx="59">
                  <c:v>171</c:v>
                </c:pt>
                <c:pt idx="60">
                  <c:v>208</c:v>
                </c:pt>
                <c:pt idx="61">
                  <c:v>208</c:v>
                </c:pt>
                <c:pt idx="62" formatCode="0">
                  <c:v>157.33333333333334</c:v>
                </c:pt>
                <c:pt idx="63">
                  <c:v>186</c:v>
                </c:pt>
                <c:pt idx="64">
                  <c:v>218</c:v>
                </c:pt>
                <c:pt idx="65">
                  <c:v>106</c:v>
                </c:pt>
                <c:pt idx="66">
                  <c:v>191</c:v>
                </c:pt>
                <c:pt idx="67">
                  <c:v>123</c:v>
                </c:pt>
                <c:pt idx="68">
                  <c:v>201</c:v>
                </c:pt>
                <c:pt idx="69">
                  <c:v>175</c:v>
                </c:pt>
                <c:pt idx="70">
                  <c:v>196</c:v>
                </c:pt>
                <c:pt idx="71">
                  <c:v>216</c:v>
                </c:pt>
                <c:pt idx="72">
                  <c:v>62</c:v>
                </c:pt>
                <c:pt idx="73" formatCode="0">
                  <c:v>298.75</c:v>
                </c:pt>
                <c:pt idx="74">
                  <c:v>186</c:v>
                </c:pt>
                <c:pt idx="75">
                  <c:v>167</c:v>
                </c:pt>
                <c:pt idx="76">
                  <c:v>210</c:v>
                </c:pt>
                <c:pt idx="77">
                  <c:v>220</c:v>
                </c:pt>
                <c:pt idx="78">
                  <c:v>186</c:v>
                </c:pt>
                <c:pt idx="79">
                  <c:v>149</c:v>
                </c:pt>
                <c:pt idx="80">
                  <c:v>231</c:v>
                </c:pt>
                <c:pt idx="81">
                  <c:v>71</c:v>
                </c:pt>
                <c:pt idx="82">
                  <c:v>188</c:v>
                </c:pt>
                <c:pt idx="83">
                  <c:v>226</c:v>
                </c:pt>
                <c:pt idx="84">
                  <c:v>122</c:v>
                </c:pt>
                <c:pt idx="85">
                  <c:v>196</c:v>
                </c:pt>
                <c:pt idx="86">
                  <c:v>71</c:v>
                </c:pt>
                <c:pt idx="87">
                  <c:v>199</c:v>
                </c:pt>
                <c:pt idx="88" formatCode="0">
                  <c:v>146.16666666666666</c:v>
                </c:pt>
                <c:pt idx="89">
                  <c:v>163</c:v>
                </c:pt>
                <c:pt idx="90">
                  <c:v>114</c:v>
                </c:pt>
                <c:pt idx="91">
                  <c:v>120</c:v>
                </c:pt>
                <c:pt idx="92">
                  <c:v>109</c:v>
                </c:pt>
                <c:pt idx="93">
                  <c:v>118</c:v>
                </c:pt>
                <c:pt idx="94">
                  <c:v>89</c:v>
                </c:pt>
                <c:pt idx="95">
                  <c:v>104</c:v>
                </c:pt>
                <c:pt idx="96" formatCode="0">
                  <c:v>151.5</c:v>
                </c:pt>
                <c:pt idx="97">
                  <c:v>148</c:v>
                </c:pt>
                <c:pt idx="98">
                  <c:v>185</c:v>
                </c:pt>
                <c:pt idx="99">
                  <c:v>169</c:v>
                </c:pt>
                <c:pt idx="100">
                  <c:v>165</c:v>
                </c:pt>
                <c:pt idx="101">
                  <c:v>179</c:v>
                </c:pt>
                <c:pt idx="102">
                  <c:v>81</c:v>
                </c:pt>
                <c:pt idx="103">
                  <c:v>188</c:v>
                </c:pt>
                <c:pt idx="104">
                  <c:v>166</c:v>
                </c:pt>
                <c:pt idx="105">
                  <c:v>168</c:v>
                </c:pt>
                <c:pt idx="106">
                  <c:v>163</c:v>
                </c:pt>
                <c:pt idx="107">
                  <c:v>167</c:v>
                </c:pt>
                <c:pt idx="108">
                  <c:v>127</c:v>
                </c:pt>
                <c:pt idx="109">
                  <c:v>92</c:v>
                </c:pt>
                <c:pt idx="110">
                  <c:v>128</c:v>
                </c:pt>
                <c:pt idx="111">
                  <c:v>93</c:v>
                </c:pt>
                <c:pt idx="112">
                  <c:v>184</c:v>
                </c:pt>
                <c:pt idx="113">
                  <c:v>152</c:v>
                </c:pt>
                <c:pt idx="114">
                  <c:v>133</c:v>
                </c:pt>
                <c:pt idx="115">
                  <c:v>159</c:v>
                </c:pt>
                <c:pt idx="116">
                  <c:v>138</c:v>
                </c:pt>
                <c:pt idx="117">
                  <c:v>159</c:v>
                </c:pt>
                <c:pt idx="118">
                  <c:v>126</c:v>
                </c:pt>
                <c:pt idx="119">
                  <c:v>163</c:v>
                </c:pt>
                <c:pt idx="120">
                  <c:v>113</c:v>
                </c:pt>
                <c:pt idx="121">
                  <c:v>175</c:v>
                </c:pt>
                <c:pt idx="122">
                  <c:v>168</c:v>
                </c:pt>
                <c:pt idx="123">
                  <c:v>123</c:v>
                </c:pt>
                <c:pt idx="124">
                  <c:v>77</c:v>
                </c:pt>
                <c:pt idx="125" formatCode="0">
                  <c:v>134.33333333333334</c:v>
                </c:pt>
                <c:pt idx="126">
                  <c:v>149</c:v>
                </c:pt>
                <c:pt idx="127">
                  <c:v>170</c:v>
                </c:pt>
                <c:pt idx="128">
                  <c:v>159</c:v>
                </c:pt>
                <c:pt idx="129">
                  <c:v>127</c:v>
                </c:pt>
                <c:pt idx="130">
                  <c:v>132</c:v>
                </c:pt>
                <c:pt idx="131">
                  <c:v>135</c:v>
                </c:pt>
                <c:pt idx="132">
                  <c:v>129</c:v>
                </c:pt>
                <c:pt idx="133">
                  <c:v>129</c:v>
                </c:pt>
                <c:pt idx="134">
                  <c:v>117</c:v>
                </c:pt>
                <c:pt idx="135">
                  <c:v>166</c:v>
                </c:pt>
                <c:pt idx="136">
                  <c:v>167</c:v>
                </c:pt>
                <c:pt idx="137">
                  <c:v>110</c:v>
                </c:pt>
                <c:pt idx="138">
                  <c:v>83</c:v>
                </c:pt>
                <c:pt idx="139">
                  <c:v>116</c:v>
                </c:pt>
                <c:pt idx="140">
                  <c:v>126</c:v>
                </c:pt>
                <c:pt idx="141">
                  <c:v>111</c:v>
                </c:pt>
                <c:pt idx="142">
                  <c:v>90</c:v>
                </c:pt>
                <c:pt idx="143">
                  <c:v>35</c:v>
                </c:pt>
                <c:pt idx="144">
                  <c:v>86</c:v>
                </c:pt>
                <c:pt idx="145">
                  <c:v>137</c:v>
                </c:pt>
                <c:pt idx="146">
                  <c:v>116</c:v>
                </c:pt>
                <c:pt idx="147">
                  <c:v>162</c:v>
                </c:pt>
                <c:pt idx="148">
                  <c:v>168</c:v>
                </c:pt>
                <c:pt idx="149">
                  <c:v>158</c:v>
                </c:pt>
                <c:pt idx="150">
                  <c:v>135</c:v>
                </c:pt>
                <c:pt idx="151">
                  <c:v>119</c:v>
                </c:pt>
                <c:pt idx="152">
                  <c:v>112</c:v>
                </c:pt>
                <c:pt idx="153">
                  <c:v>139</c:v>
                </c:pt>
                <c:pt idx="154">
                  <c:v>109</c:v>
                </c:pt>
                <c:pt idx="155">
                  <c:v>139</c:v>
                </c:pt>
                <c:pt idx="156">
                  <c:v>125</c:v>
                </c:pt>
                <c:pt idx="157">
                  <c:v>149</c:v>
                </c:pt>
                <c:pt idx="158">
                  <c:v>150</c:v>
                </c:pt>
                <c:pt idx="159">
                  <c:v>131</c:v>
                </c:pt>
                <c:pt idx="160">
                  <c:v>120</c:v>
                </c:pt>
                <c:pt idx="161">
                  <c:v>113</c:v>
                </c:pt>
                <c:pt idx="162">
                  <c:v>142</c:v>
                </c:pt>
                <c:pt idx="163">
                  <c:v>129</c:v>
                </c:pt>
                <c:pt idx="164">
                  <c:v>95</c:v>
                </c:pt>
                <c:pt idx="165">
                  <c:v>139.5</c:v>
                </c:pt>
                <c:pt idx="166">
                  <c:v>117</c:v>
                </c:pt>
                <c:pt idx="167">
                  <c:v>105</c:v>
                </c:pt>
                <c:pt idx="168">
                  <c:v>124</c:v>
                </c:pt>
                <c:pt idx="169">
                  <c:v>129</c:v>
                </c:pt>
                <c:pt idx="170">
                  <c:v>93</c:v>
                </c:pt>
                <c:pt idx="171">
                  <c:v>116</c:v>
                </c:pt>
                <c:pt idx="172">
                  <c:v>137</c:v>
                </c:pt>
                <c:pt idx="173">
                  <c:v>128</c:v>
                </c:pt>
                <c:pt idx="174">
                  <c:v>62</c:v>
                </c:pt>
                <c:pt idx="175">
                  <c:v>129</c:v>
                </c:pt>
                <c:pt idx="176">
                  <c:v>91</c:v>
                </c:pt>
                <c:pt idx="177">
                  <c:v>139</c:v>
                </c:pt>
                <c:pt idx="178">
                  <c:v>132</c:v>
                </c:pt>
                <c:pt idx="179">
                  <c:v>131</c:v>
                </c:pt>
                <c:pt idx="180">
                  <c:v>127</c:v>
                </c:pt>
                <c:pt idx="181">
                  <c:v>122</c:v>
                </c:pt>
                <c:pt idx="182">
                  <c:v>147</c:v>
                </c:pt>
                <c:pt idx="183">
                  <c:v>119</c:v>
                </c:pt>
                <c:pt idx="184">
                  <c:v>108</c:v>
                </c:pt>
                <c:pt idx="185">
                  <c:v>125</c:v>
                </c:pt>
                <c:pt idx="186">
                  <c:v>131</c:v>
                </c:pt>
                <c:pt idx="187">
                  <c:v>108</c:v>
                </c:pt>
                <c:pt idx="188">
                  <c:v>54</c:v>
                </c:pt>
                <c:pt idx="189">
                  <c:v>83</c:v>
                </c:pt>
                <c:pt idx="190">
                  <c:v>123</c:v>
                </c:pt>
                <c:pt idx="191">
                  <c:v>83</c:v>
                </c:pt>
                <c:pt idx="192">
                  <c:v>74</c:v>
                </c:pt>
                <c:pt idx="193">
                  <c:v>112</c:v>
                </c:pt>
                <c:pt idx="194">
                  <c:v>91.5</c:v>
                </c:pt>
                <c:pt idx="195">
                  <c:v>111</c:v>
                </c:pt>
                <c:pt idx="196">
                  <c:v>108</c:v>
                </c:pt>
                <c:pt idx="197">
                  <c:v>54</c:v>
                </c:pt>
                <c:pt idx="198">
                  <c:v>104</c:v>
                </c:pt>
                <c:pt idx="199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2-4AC8-92F6-8AFF9324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343519"/>
        <c:axId val="1008341119"/>
      </c:scatterChart>
      <c:valAx>
        <c:axId val="100834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 M2</a:t>
                </a:r>
              </a:p>
            </c:rich>
          </c:tx>
          <c:layout>
            <c:manualLayout>
              <c:xMode val="edge"/>
              <c:yMode val="edge"/>
              <c:x val="0.47920013123359578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8341119"/>
        <c:crosses val="autoZero"/>
        <c:crossBetween val="midCat"/>
      </c:valAx>
      <c:valAx>
        <c:axId val="10083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834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Regresyon!$T$1</c:f>
              <c:strCache>
                <c:ptCount val="1"/>
                <c:pt idx="0">
                  <c:v>SALES M2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6461942257217845E-2"/>
                  <c:y val="-0.289667177019539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0,5763x + 133,62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Regresyon!$S$2:$S$5560</c:f>
              <c:numCache>
                <c:formatCode>0</c:formatCode>
                <c:ptCount val="5559"/>
                <c:pt idx="0">
                  <c:v>59</c:v>
                </c:pt>
                <c:pt idx="1">
                  <c:v>8.4</c:v>
                </c:pt>
                <c:pt idx="2">
                  <c:v>71.8</c:v>
                </c:pt>
                <c:pt idx="3">
                  <c:v>41.8</c:v>
                </c:pt>
                <c:pt idx="4">
                  <c:v>44.3</c:v>
                </c:pt>
                <c:pt idx="5">
                  <c:v>3.2</c:v>
                </c:pt>
                <c:pt idx="6">
                  <c:v>55.8</c:v>
                </c:pt>
                <c:pt idx="7">
                  <c:v>51.2</c:v>
                </c:pt>
                <c:pt idx="8">
                  <c:v>5</c:v>
                </c:pt>
                <c:pt idx="9">
                  <c:v>93.625</c:v>
                </c:pt>
                <c:pt idx="10">
                  <c:v>18.5</c:v>
                </c:pt>
                <c:pt idx="11">
                  <c:v>60</c:v>
                </c:pt>
                <c:pt idx="12">
                  <c:v>54.7</c:v>
                </c:pt>
                <c:pt idx="13">
                  <c:v>52.9</c:v>
                </c:pt>
                <c:pt idx="14">
                  <c:v>37.700000000000003</c:v>
                </c:pt>
                <c:pt idx="15">
                  <c:v>69.2</c:v>
                </c:pt>
                <c:pt idx="16">
                  <c:v>66.2</c:v>
                </c:pt>
                <c:pt idx="17">
                  <c:v>39.6</c:v>
                </c:pt>
                <c:pt idx="18">
                  <c:v>43.2</c:v>
                </c:pt>
                <c:pt idx="19">
                  <c:v>32</c:v>
                </c:pt>
                <c:pt idx="20">
                  <c:v>27.2</c:v>
                </c:pt>
                <c:pt idx="21">
                  <c:v>19.600000000000001</c:v>
                </c:pt>
                <c:pt idx="22">
                  <c:v>1.7</c:v>
                </c:pt>
                <c:pt idx="23">
                  <c:v>1.8</c:v>
                </c:pt>
                <c:pt idx="24">
                  <c:v>72.3</c:v>
                </c:pt>
                <c:pt idx="25">
                  <c:v>58.7</c:v>
                </c:pt>
                <c:pt idx="26">
                  <c:v>33.799999999999997</c:v>
                </c:pt>
                <c:pt idx="27">
                  <c:v>23.2</c:v>
                </c:pt>
                <c:pt idx="28">
                  <c:v>15.9</c:v>
                </c:pt>
                <c:pt idx="29">
                  <c:v>37.9</c:v>
                </c:pt>
                <c:pt idx="30">
                  <c:v>20.3</c:v>
                </c:pt>
                <c:pt idx="31">
                  <c:v>59.7</c:v>
                </c:pt>
                <c:pt idx="32">
                  <c:v>37.700000000000003</c:v>
                </c:pt>
                <c:pt idx="33">
                  <c:v>5.3</c:v>
                </c:pt>
                <c:pt idx="34">
                  <c:v>75.599999999999994</c:v>
                </c:pt>
                <c:pt idx="35">
                  <c:v>3.6</c:v>
                </c:pt>
                <c:pt idx="36">
                  <c:v>74.2</c:v>
                </c:pt>
                <c:pt idx="37">
                  <c:v>22.9</c:v>
                </c:pt>
                <c:pt idx="38">
                  <c:v>58.5</c:v>
                </c:pt>
                <c:pt idx="39">
                  <c:v>59</c:v>
                </c:pt>
                <c:pt idx="40">
                  <c:v>38.700000000000003</c:v>
                </c:pt>
                <c:pt idx="41">
                  <c:v>11</c:v>
                </c:pt>
                <c:pt idx="42">
                  <c:v>7.4</c:v>
                </c:pt>
                <c:pt idx="43">
                  <c:v>46</c:v>
                </c:pt>
                <c:pt idx="44">
                  <c:v>53.4</c:v>
                </c:pt>
                <c:pt idx="45">
                  <c:v>30</c:v>
                </c:pt>
                <c:pt idx="46">
                  <c:v>28.9</c:v>
                </c:pt>
                <c:pt idx="47">
                  <c:v>13.1</c:v>
                </c:pt>
                <c:pt idx="48">
                  <c:v>38.700000000000003</c:v>
                </c:pt>
                <c:pt idx="49">
                  <c:v>18.2</c:v>
                </c:pt>
                <c:pt idx="50">
                  <c:v>9.3000000000000007</c:v>
                </c:pt>
                <c:pt idx="51">
                  <c:v>57.6</c:v>
                </c:pt>
                <c:pt idx="52">
                  <c:v>6</c:v>
                </c:pt>
                <c:pt idx="53">
                  <c:v>0.3</c:v>
                </c:pt>
                <c:pt idx="54">
                  <c:v>45.9</c:v>
                </c:pt>
                <c:pt idx="55">
                  <c:v>63.2</c:v>
                </c:pt>
                <c:pt idx="56">
                  <c:v>31.6</c:v>
                </c:pt>
                <c:pt idx="57">
                  <c:v>51.4</c:v>
                </c:pt>
                <c:pt idx="58">
                  <c:v>52.9</c:v>
                </c:pt>
                <c:pt idx="59">
                  <c:v>26.2</c:v>
                </c:pt>
                <c:pt idx="60">
                  <c:v>50.5</c:v>
                </c:pt>
                <c:pt idx="61">
                  <c:v>79.2</c:v>
                </c:pt>
                <c:pt idx="62">
                  <c:v>12.4</c:v>
                </c:pt>
                <c:pt idx="63">
                  <c:v>27.3</c:v>
                </c:pt>
                <c:pt idx="64">
                  <c:v>14.2</c:v>
                </c:pt>
                <c:pt idx="65">
                  <c:v>22.9</c:v>
                </c:pt>
                <c:pt idx="66">
                  <c:v>22</c:v>
                </c:pt>
                <c:pt idx="67">
                  <c:v>0.73333333333333328</c:v>
                </c:pt>
                <c:pt idx="68">
                  <c:v>12.6</c:v>
                </c:pt>
                <c:pt idx="69">
                  <c:v>10.7</c:v>
                </c:pt>
                <c:pt idx="70">
                  <c:v>3.7</c:v>
                </c:pt>
                <c:pt idx="71">
                  <c:v>37</c:v>
                </c:pt>
                <c:pt idx="72">
                  <c:v>9.5</c:v>
                </c:pt>
                <c:pt idx="73">
                  <c:v>31.5</c:v>
                </c:pt>
                <c:pt idx="74">
                  <c:v>47.4</c:v>
                </c:pt>
                <c:pt idx="75">
                  <c:v>46.2</c:v>
                </c:pt>
                <c:pt idx="76">
                  <c:v>17.899999999999999</c:v>
                </c:pt>
                <c:pt idx="77">
                  <c:v>6.4</c:v>
                </c:pt>
                <c:pt idx="78">
                  <c:v>65.7</c:v>
                </c:pt>
                <c:pt idx="79">
                  <c:v>30.7</c:v>
                </c:pt>
                <c:pt idx="80">
                  <c:v>2.4</c:v>
                </c:pt>
                <c:pt idx="81">
                  <c:v>21.4</c:v>
                </c:pt>
                <c:pt idx="82">
                  <c:v>45.1</c:v>
                </c:pt>
                <c:pt idx="83">
                  <c:v>45.7</c:v>
                </c:pt>
                <c:pt idx="84">
                  <c:v>34.5</c:v>
                </c:pt>
                <c:pt idx="85">
                  <c:v>11.6</c:v>
                </c:pt>
                <c:pt idx="86">
                  <c:v>4</c:v>
                </c:pt>
                <c:pt idx="87">
                  <c:v>49.3</c:v>
                </c:pt>
                <c:pt idx="88">
                  <c:v>56.5</c:v>
                </c:pt>
                <c:pt idx="89">
                  <c:v>49.9</c:v>
                </c:pt>
                <c:pt idx="90">
                  <c:v>35.6</c:v>
                </c:pt>
                <c:pt idx="91">
                  <c:v>26.4</c:v>
                </c:pt>
                <c:pt idx="92">
                  <c:v>14.2</c:v>
                </c:pt>
                <c:pt idx="93">
                  <c:v>19.100000000000001</c:v>
                </c:pt>
                <c:pt idx="94">
                  <c:v>73.400000000000006</c:v>
                </c:pt>
                <c:pt idx="95">
                  <c:v>43</c:v>
                </c:pt>
                <c:pt idx="96">
                  <c:v>5.5</c:v>
                </c:pt>
                <c:pt idx="97">
                  <c:v>8.6999999999999993</c:v>
                </c:pt>
                <c:pt idx="98">
                  <c:v>34.4</c:v>
                </c:pt>
                <c:pt idx="99">
                  <c:v>19.5</c:v>
                </c:pt>
                <c:pt idx="100">
                  <c:v>8.6999999999999993</c:v>
                </c:pt>
                <c:pt idx="101">
                  <c:v>6.4</c:v>
                </c:pt>
                <c:pt idx="102">
                  <c:v>34.6</c:v>
                </c:pt>
                <c:pt idx="103">
                  <c:v>58.4</c:v>
                </c:pt>
                <c:pt idx="104">
                  <c:v>49.8</c:v>
                </c:pt>
                <c:pt idx="105">
                  <c:v>93.625</c:v>
                </c:pt>
                <c:pt idx="106">
                  <c:v>17.600000000000001</c:v>
                </c:pt>
                <c:pt idx="107">
                  <c:v>10.199999999999999</c:v>
                </c:pt>
                <c:pt idx="108">
                  <c:v>49.6</c:v>
                </c:pt>
                <c:pt idx="109">
                  <c:v>52.7</c:v>
                </c:pt>
                <c:pt idx="110">
                  <c:v>16.600000000000001</c:v>
                </c:pt>
                <c:pt idx="111">
                  <c:v>5.9</c:v>
                </c:pt>
                <c:pt idx="112">
                  <c:v>5.4</c:v>
                </c:pt>
                <c:pt idx="113">
                  <c:v>84.8</c:v>
                </c:pt>
                <c:pt idx="114">
                  <c:v>35.200000000000003</c:v>
                </c:pt>
                <c:pt idx="115">
                  <c:v>23.7</c:v>
                </c:pt>
                <c:pt idx="116">
                  <c:v>31.7</c:v>
                </c:pt>
                <c:pt idx="117">
                  <c:v>25.6</c:v>
                </c:pt>
                <c:pt idx="118">
                  <c:v>19.399999999999999</c:v>
                </c:pt>
                <c:pt idx="119">
                  <c:v>12.8</c:v>
                </c:pt>
                <c:pt idx="120">
                  <c:v>8.5</c:v>
                </c:pt>
                <c:pt idx="121">
                  <c:v>36.9</c:v>
                </c:pt>
                <c:pt idx="122">
                  <c:v>32.5</c:v>
                </c:pt>
                <c:pt idx="123">
                  <c:v>38.9</c:v>
                </c:pt>
                <c:pt idx="124">
                  <c:v>23.5</c:v>
                </c:pt>
                <c:pt idx="125">
                  <c:v>18.3</c:v>
                </c:pt>
                <c:pt idx="126">
                  <c:v>13.1</c:v>
                </c:pt>
                <c:pt idx="127">
                  <c:v>38.6</c:v>
                </c:pt>
                <c:pt idx="128">
                  <c:v>25.9</c:v>
                </c:pt>
                <c:pt idx="129">
                  <c:v>48.7</c:v>
                </c:pt>
                <c:pt idx="130">
                  <c:v>15.6</c:v>
                </c:pt>
                <c:pt idx="131">
                  <c:v>65.599999999999994</c:v>
                </c:pt>
                <c:pt idx="132">
                  <c:v>27.4</c:v>
                </c:pt>
                <c:pt idx="133">
                  <c:v>8.5</c:v>
                </c:pt>
                <c:pt idx="134">
                  <c:v>40.799999999999997</c:v>
                </c:pt>
                <c:pt idx="135">
                  <c:v>23.5</c:v>
                </c:pt>
                <c:pt idx="136">
                  <c:v>9</c:v>
                </c:pt>
                <c:pt idx="137">
                  <c:v>45.1</c:v>
                </c:pt>
                <c:pt idx="138">
                  <c:v>34.6</c:v>
                </c:pt>
                <c:pt idx="139">
                  <c:v>16</c:v>
                </c:pt>
                <c:pt idx="140">
                  <c:v>23.1</c:v>
                </c:pt>
                <c:pt idx="141">
                  <c:v>22.3</c:v>
                </c:pt>
                <c:pt idx="142">
                  <c:v>35.700000000000003</c:v>
                </c:pt>
                <c:pt idx="143">
                  <c:v>21.2</c:v>
                </c:pt>
                <c:pt idx="144">
                  <c:v>20.6</c:v>
                </c:pt>
                <c:pt idx="145">
                  <c:v>31.3</c:v>
                </c:pt>
                <c:pt idx="146">
                  <c:v>10.9</c:v>
                </c:pt>
                <c:pt idx="147">
                  <c:v>43.1</c:v>
                </c:pt>
                <c:pt idx="148">
                  <c:v>8.1</c:v>
                </c:pt>
                <c:pt idx="149">
                  <c:v>6</c:v>
                </c:pt>
                <c:pt idx="150">
                  <c:v>35.1</c:v>
                </c:pt>
                <c:pt idx="151">
                  <c:v>5.8</c:v>
                </c:pt>
                <c:pt idx="152">
                  <c:v>12.9</c:v>
                </c:pt>
                <c:pt idx="153">
                  <c:v>7.2</c:v>
                </c:pt>
                <c:pt idx="154">
                  <c:v>30</c:v>
                </c:pt>
                <c:pt idx="155">
                  <c:v>3.6</c:v>
                </c:pt>
                <c:pt idx="156">
                  <c:v>36.799999999999997</c:v>
                </c:pt>
                <c:pt idx="157">
                  <c:v>24.3</c:v>
                </c:pt>
                <c:pt idx="158">
                  <c:v>18.3</c:v>
                </c:pt>
                <c:pt idx="159">
                  <c:v>11.9</c:v>
                </c:pt>
                <c:pt idx="160">
                  <c:v>20.5</c:v>
                </c:pt>
                <c:pt idx="161">
                  <c:v>0.9</c:v>
                </c:pt>
                <c:pt idx="162">
                  <c:v>26.6</c:v>
                </c:pt>
                <c:pt idx="163">
                  <c:v>14.8</c:v>
                </c:pt>
                <c:pt idx="164">
                  <c:v>8.3000000000000007</c:v>
                </c:pt>
                <c:pt idx="165">
                  <c:v>19.3</c:v>
                </c:pt>
                <c:pt idx="166">
                  <c:v>89.4</c:v>
                </c:pt>
                <c:pt idx="167">
                  <c:v>29.7</c:v>
                </c:pt>
                <c:pt idx="168">
                  <c:v>23.2</c:v>
                </c:pt>
                <c:pt idx="169">
                  <c:v>2.2000000000000002</c:v>
                </c:pt>
                <c:pt idx="170">
                  <c:v>9.3000000000000007</c:v>
                </c:pt>
                <c:pt idx="171">
                  <c:v>69.3</c:v>
                </c:pt>
                <c:pt idx="172">
                  <c:v>65.900000000000006</c:v>
                </c:pt>
                <c:pt idx="173">
                  <c:v>24.2</c:v>
                </c:pt>
                <c:pt idx="174">
                  <c:v>17</c:v>
                </c:pt>
                <c:pt idx="175">
                  <c:v>9.3000000000000007</c:v>
                </c:pt>
                <c:pt idx="176">
                  <c:v>9.1999999999999993</c:v>
                </c:pt>
                <c:pt idx="177">
                  <c:v>7.4</c:v>
                </c:pt>
                <c:pt idx="178">
                  <c:v>13.8</c:v>
                </c:pt>
                <c:pt idx="179">
                  <c:v>21.6</c:v>
                </c:pt>
                <c:pt idx="180">
                  <c:v>18.399999999999999</c:v>
                </c:pt>
                <c:pt idx="181">
                  <c:v>43.3</c:v>
                </c:pt>
                <c:pt idx="182">
                  <c:v>75</c:v>
                </c:pt>
                <c:pt idx="183">
                  <c:v>29.7</c:v>
                </c:pt>
                <c:pt idx="184">
                  <c:v>45.2</c:v>
                </c:pt>
                <c:pt idx="185">
                  <c:v>23.4</c:v>
                </c:pt>
                <c:pt idx="186">
                  <c:v>21.4</c:v>
                </c:pt>
                <c:pt idx="187">
                  <c:v>20.7</c:v>
                </c:pt>
                <c:pt idx="188">
                  <c:v>50.4</c:v>
                </c:pt>
                <c:pt idx="189">
                  <c:v>50.6</c:v>
                </c:pt>
                <c:pt idx="190">
                  <c:v>22.3</c:v>
                </c:pt>
                <c:pt idx="191">
                  <c:v>33</c:v>
                </c:pt>
                <c:pt idx="192">
                  <c:v>41.4</c:v>
                </c:pt>
                <c:pt idx="193">
                  <c:v>2.1</c:v>
                </c:pt>
                <c:pt idx="194">
                  <c:v>31.6</c:v>
                </c:pt>
                <c:pt idx="195">
                  <c:v>9.4</c:v>
                </c:pt>
                <c:pt idx="196">
                  <c:v>25.6</c:v>
                </c:pt>
                <c:pt idx="197">
                  <c:v>1</c:v>
                </c:pt>
                <c:pt idx="198">
                  <c:v>5.7</c:v>
                </c:pt>
                <c:pt idx="199">
                  <c:v>8.6999999999999993</c:v>
                </c:pt>
              </c:numCache>
            </c:numRef>
          </c:xVal>
          <c:yVal>
            <c:numRef>
              <c:f>Regresyon!$T$2:$T$5560</c:f>
              <c:numCache>
                <c:formatCode>0</c:formatCode>
                <c:ptCount val="5559"/>
                <c:pt idx="0">
                  <c:v>240</c:v>
                </c:pt>
                <c:pt idx="1">
                  <c:v>298.75</c:v>
                </c:pt>
                <c:pt idx="2">
                  <c:v>272</c:v>
                </c:pt>
                <c:pt idx="3">
                  <c:v>271</c:v>
                </c:pt>
                <c:pt idx="4">
                  <c:v>265</c:v>
                </c:pt>
                <c:pt idx="5">
                  <c:v>264</c:v>
                </c:pt>
                <c:pt idx="6">
                  <c:v>258</c:v>
                </c:pt>
                <c:pt idx="7">
                  <c:v>257</c:v>
                </c:pt>
                <c:pt idx="8">
                  <c:v>256</c:v>
                </c:pt>
                <c:pt idx="9">
                  <c:v>254</c:v>
                </c:pt>
                <c:pt idx="10">
                  <c:v>245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239</c:v>
                </c:pt>
                <c:pt idx="15">
                  <c:v>236</c:v>
                </c:pt>
                <c:pt idx="16">
                  <c:v>235.5</c:v>
                </c:pt>
                <c:pt idx="17">
                  <c:v>235</c:v>
                </c:pt>
                <c:pt idx="18">
                  <c:v>231</c:v>
                </c:pt>
                <c:pt idx="19">
                  <c:v>230</c:v>
                </c:pt>
                <c:pt idx="20">
                  <c:v>229</c:v>
                </c:pt>
                <c:pt idx="21">
                  <c:v>228</c:v>
                </c:pt>
                <c:pt idx="22">
                  <c:v>227</c:v>
                </c:pt>
                <c:pt idx="23">
                  <c:v>226</c:v>
                </c:pt>
                <c:pt idx="24">
                  <c:v>225</c:v>
                </c:pt>
                <c:pt idx="25">
                  <c:v>225</c:v>
                </c:pt>
                <c:pt idx="26">
                  <c:v>223</c:v>
                </c:pt>
                <c:pt idx="27">
                  <c:v>221</c:v>
                </c:pt>
                <c:pt idx="28">
                  <c:v>220</c:v>
                </c:pt>
                <c:pt idx="29">
                  <c:v>218</c:v>
                </c:pt>
                <c:pt idx="30">
                  <c:v>216</c:v>
                </c:pt>
                <c:pt idx="31">
                  <c:v>210</c:v>
                </c:pt>
                <c:pt idx="32">
                  <c:v>208</c:v>
                </c:pt>
                <c:pt idx="33">
                  <c:v>208</c:v>
                </c:pt>
                <c:pt idx="34">
                  <c:v>207</c:v>
                </c:pt>
                <c:pt idx="35">
                  <c:v>204</c:v>
                </c:pt>
                <c:pt idx="36">
                  <c:v>201</c:v>
                </c:pt>
                <c:pt idx="37">
                  <c:v>199</c:v>
                </c:pt>
                <c:pt idx="38">
                  <c:v>197</c:v>
                </c:pt>
                <c:pt idx="39">
                  <c:v>196</c:v>
                </c:pt>
                <c:pt idx="40">
                  <c:v>196</c:v>
                </c:pt>
                <c:pt idx="41">
                  <c:v>196</c:v>
                </c:pt>
                <c:pt idx="42">
                  <c:v>193</c:v>
                </c:pt>
                <c:pt idx="43">
                  <c:v>191</c:v>
                </c:pt>
                <c:pt idx="44">
                  <c:v>188</c:v>
                </c:pt>
                <c:pt idx="45">
                  <c:v>188</c:v>
                </c:pt>
                <c:pt idx="46">
                  <c:v>187</c:v>
                </c:pt>
                <c:pt idx="47">
                  <c:v>187</c:v>
                </c:pt>
                <c:pt idx="48">
                  <c:v>186</c:v>
                </c:pt>
                <c:pt idx="49">
                  <c:v>186</c:v>
                </c:pt>
                <c:pt idx="50">
                  <c:v>186</c:v>
                </c:pt>
                <c:pt idx="51">
                  <c:v>185</c:v>
                </c:pt>
                <c:pt idx="52">
                  <c:v>184</c:v>
                </c:pt>
                <c:pt idx="53">
                  <c:v>184</c:v>
                </c:pt>
                <c:pt idx="54">
                  <c:v>183</c:v>
                </c:pt>
                <c:pt idx="55">
                  <c:v>180</c:v>
                </c:pt>
                <c:pt idx="56">
                  <c:v>179</c:v>
                </c:pt>
                <c:pt idx="57">
                  <c:v>177</c:v>
                </c:pt>
                <c:pt idx="58">
                  <c:v>175</c:v>
                </c:pt>
                <c:pt idx="59">
                  <c:v>175</c:v>
                </c:pt>
                <c:pt idx="60">
                  <c:v>173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168</c:v>
                </c:pt>
                <c:pt idx="66">
                  <c:v>168</c:v>
                </c:pt>
                <c:pt idx="67">
                  <c:v>168</c:v>
                </c:pt>
                <c:pt idx="68">
                  <c:v>167</c:v>
                </c:pt>
                <c:pt idx="69">
                  <c:v>167</c:v>
                </c:pt>
                <c:pt idx="70">
                  <c:v>167</c:v>
                </c:pt>
                <c:pt idx="71">
                  <c:v>166</c:v>
                </c:pt>
                <c:pt idx="72">
                  <c:v>166</c:v>
                </c:pt>
                <c:pt idx="73">
                  <c:v>165</c:v>
                </c:pt>
                <c:pt idx="74">
                  <c:v>163</c:v>
                </c:pt>
                <c:pt idx="75">
                  <c:v>163</c:v>
                </c:pt>
                <c:pt idx="76">
                  <c:v>163</c:v>
                </c:pt>
                <c:pt idx="77">
                  <c:v>162</c:v>
                </c:pt>
                <c:pt idx="78">
                  <c:v>159</c:v>
                </c:pt>
                <c:pt idx="79">
                  <c:v>159</c:v>
                </c:pt>
                <c:pt idx="80">
                  <c:v>159</c:v>
                </c:pt>
                <c:pt idx="81">
                  <c:v>158</c:v>
                </c:pt>
                <c:pt idx="82">
                  <c:v>157.33333333333334</c:v>
                </c:pt>
                <c:pt idx="83">
                  <c:v>152</c:v>
                </c:pt>
                <c:pt idx="84">
                  <c:v>152</c:v>
                </c:pt>
                <c:pt idx="85">
                  <c:v>152</c:v>
                </c:pt>
                <c:pt idx="86">
                  <c:v>151.5</c:v>
                </c:pt>
                <c:pt idx="87">
                  <c:v>151</c:v>
                </c:pt>
                <c:pt idx="88">
                  <c:v>150</c:v>
                </c:pt>
                <c:pt idx="89">
                  <c:v>149</c:v>
                </c:pt>
                <c:pt idx="90">
                  <c:v>149</c:v>
                </c:pt>
                <c:pt idx="91">
                  <c:v>149</c:v>
                </c:pt>
                <c:pt idx="92">
                  <c:v>149</c:v>
                </c:pt>
                <c:pt idx="93">
                  <c:v>148</c:v>
                </c:pt>
                <c:pt idx="94">
                  <c:v>147</c:v>
                </c:pt>
                <c:pt idx="95">
                  <c:v>147</c:v>
                </c:pt>
                <c:pt idx="96">
                  <c:v>146.16666666666666</c:v>
                </c:pt>
                <c:pt idx="97">
                  <c:v>142</c:v>
                </c:pt>
                <c:pt idx="98">
                  <c:v>139.5</c:v>
                </c:pt>
                <c:pt idx="99">
                  <c:v>139</c:v>
                </c:pt>
                <c:pt idx="100">
                  <c:v>139</c:v>
                </c:pt>
                <c:pt idx="101">
                  <c:v>139</c:v>
                </c:pt>
                <c:pt idx="102">
                  <c:v>138</c:v>
                </c:pt>
                <c:pt idx="103">
                  <c:v>137</c:v>
                </c:pt>
                <c:pt idx="104">
                  <c:v>137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134.33333333333334</c:v>
                </c:pt>
                <c:pt idx="109">
                  <c:v>133</c:v>
                </c:pt>
                <c:pt idx="110">
                  <c:v>133</c:v>
                </c:pt>
                <c:pt idx="111">
                  <c:v>132</c:v>
                </c:pt>
                <c:pt idx="112">
                  <c:v>132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129</c:v>
                </c:pt>
                <c:pt idx="117">
                  <c:v>129</c:v>
                </c:pt>
                <c:pt idx="118">
                  <c:v>129</c:v>
                </c:pt>
                <c:pt idx="119">
                  <c:v>129</c:v>
                </c:pt>
                <c:pt idx="120">
                  <c:v>129</c:v>
                </c:pt>
                <c:pt idx="121">
                  <c:v>128</c:v>
                </c:pt>
                <c:pt idx="122">
                  <c:v>128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126</c:v>
                </c:pt>
                <c:pt idx="128">
                  <c:v>126</c:v>
                </c:pt>
                <c:pt idx="129">
                  <c:v>125</c:v>
                </c:pt>
                <c:pt idx="130">
                  <c:v>125</c:v>
                </c:pt>
                <c:pt idx="131">
                  <c:v>124</c:v>
                </c:pt>
                <c:pt idx="132">
                  <c:v>124</c:v>
                </c:pt>
                <c:pt idx="133">
                  <c:v>124</c:v>
                </c:pt>
                <c:pt idx="134">
                  <c:v>123</c:v>
                </c:pt>
                <c:pt idx="135">
                  <c:v>123</c:v>
                </c:pt>
                <c:pt idx="136">
                  <c:v>123</c:v>
                </c:pt>
                <c:pt idx="137">
                  <c:v>122</c:v>
                </c:pt>
                <c:pt idx="138">
                  <c:v>122</c:v>
                </c:pt>
                <c:pt idx="139">
                  <c:v>122</c:v>
                </c:pt>
                <c:pt idx="140">
                  <c:v>120</c:v>
                </c:pt>
                <c:pt idx="141">
                  <c:v>120</c:v>
                </c:pt>
                <c:pt idx="142">
                  <c:v>119</c:v>
                </c:pt>
                <c:pt idx="143">
                  <c:v>119</c:v>
                </c:pt>
                <c:pt idx="144">
                  <c:v>118</c:v>
                </c:pt>
                <c:pt idx="145">
                  <c:v>117</c:v>
                </c:pt>
                <c:pt idx="146">
                  <c:v>117</c:v>
                </c:pt>
                <c:pt idx="147">
                  <c:v>116</c:v>
                </c:pt>
                <c:pt idx="148">
                  <c:v>116</c:v>
                </c:pt>
                <c:pt idx="149">
                  <c:v>116</c:v>
                </c:pt>
                <c:pt idx="150">
                  <c:v>114</c:v>
                </c:pt>
                <c:pt idx="151">
                  <c:v>114</c:v>
                </c:pt>
                <c:pt idx="152">
                  <c:v>113</c:v>
                </c:pt>
                <c:pt idx="153">
                  <c:v>113</c:v>
                </c:pt>
                <c:pt idx="154">
                  <c:v>112</c:v>
                </c:pt>
                <c:pt idx="155">
                  <c:v>112</c:v>
                </c:pt>
                <c:pt idx="156">
                  <c:v>111</c:v>
                </c:pt>
                <c:pt idx="157">
                  <c:v>111</c:v>
                </c:pt>
                <c:pt idx="158">
                  <c:v>110</c:v>
                </c:pt>
                <c:pt idx="159">
                  <c:v>110</c:v>
                </c:pt>
                <c:pt idx="160">
                  <c:v>109</c:v>
                </c:pt>
                <c:pt idx="161">
                  <c:v>109</c:v>
                </c:pt>
                <c:pt idx="162">
                  <c:v>108</c:v>
                </c:pt>
                <c:pt idx="163">
                  <c:v>108</c:v>
                </c:pt>
                <c:pt idx="164">
                  <c:v>108</c:v>
                </c:pt>
                <c:pt idx="165">
                  <c:v>106</c:v>
                </c:pt>
                <c:pt idx="166">
                  <c:v>105</c:v>
                </c:pt>
                <c:pt idx="167">
                  <c:v>105</c:v>
                </c:pt>
                <c:pt idx="168">
                  <c:v>104</c:v>
                </c:pt>
                <c:pt idx="169">
                  <c:v>104</c:v>
                </c:pt>
                <c:pt idx="170">
                  <c:v>98</c:v>
                </c:pt>
                <c:pt idx="171">
                  <c:v>96</c:v>
                </c:pt>
                <c:pt idx="172">
                  <c:v>95</c:v>
                </c:pt>
                <c:pt idx="173">
                  <c:v>95</c:v>
                </c:pt>
                <c:pt idx="174">
                  <c:v>93</c:v>
                </c:pt>
                <c:pt idx="175">
                  <c:v>93</c:v>
                </c:pt>
                <c:pt idx="176">
                  <c:v>92</c:v>
                </c:pt>
                <c:pt idx="177">
                  <c:v>91.5</c:v>
                </c:pt>
                <c:pt idx="178">
                  <c:v>91</c:v>
                </c:pt>
                <c:pt idx="179">
                  <c:v>90</c:v>
                </c:pt>
                <c:pt idx="180">
                  <c:v>90</c:v>
                </c:pt>
                <c:pt idx="181">
                  <c:v>89</c:v>
                </c:pt>
                <c:pt idx="182">
                  <c:v>86</c:v>
                </c:pt>
                <c:pt idx="183">
                  <c:v>86</c:v>
                </c:pt>
                <c:pt idx="184">
                  <c:v>85</c:v>
                </c:pt>
                <c:pt idx="185">
                  <c:v>83</c:v>
                </c:pt>
                <c:pt idx="186">
                  <c:v>83</c:v>
                </c:pt>
                <c:pt idx="187">
                  <c:v>83</c:v>
                </c:pt>
                <c:pt idx="188">
                  <c:v>81</c:v>
                </c:pt>
                <c:pt idx="189">
                  <c:v>78</c:v>
                </c:pt>
                <c:pt idx="190">
                  <c:v>77</c:v>
                </c:pt>
                <c:pt idx="191">
                  <c:v>74</c:v>
                </c:pt>
                <c:pt idx="192">
                  <c:v>71</c:v>
                </c:pt>
                <c:pt idx="193">
                  <c:v>71</c:v>
                </c:pt>
                <c:pt idx="194">
                  <c:v>62</c:v>
                </c:pt>
                <c:pt idx="195">
                  <c:v>62</c:v>
                </c:pt>
                <c:pt idx="196">
                  <c:v>54</c:v>
                </c:pt>
                <c:pt idx="197">
                  <c:v>54</c:v>
                </c:pt>
                <c:pt idx="198">
                  <c:v>35</c:v>
                </c:pt>
                <c:pt idx="19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8-4953-8643-9239F6F6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404287"/>
        <c:axId val="862404767"/>
      </c:scatterChart>
      <c:valAx>
        <c:axId val="86240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Influencer 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62404767"/>
        <c:crosses val="autoZero"/>
        <c:crossBetween val="midCat"/>
      </c:valAx>
      <c:valAx>
        <c:axId val="8624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6240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Regresyon!$AC$1</c:f>
              <c:strCache>
                <c:ptCount val="1"/>
                <c:pt idx="0">
                  <c:v>SALES M2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23274278215223"/>
                  <c:y val="-0.288523257509477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1,826x + 107,06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Regresyon!$AB$2:$AB$5560</c:f>
              <c:numCache>
                <c:formatCode>0</c:formatCode>
                <c:ptCount val="5559"/>
                <c:pt idx="0">
                  <c:v>49</c:v>
                </c:pt>
                <c:pt idx="1">
                  <c:v>49</c:v>
                </c:pt>
                <c:pt idx="2">
                  <c:v>49.6</c:v>
                </c:pt>
                <c:pt idx="3">
                  <c:v>49.4</c:v>
                </c:pt>
                <c:pt idx="4">
                  <c:v>49.4</c:v>
                </c:pt>
                <c:pt idx="5">
                  <c:v>49</c:v>
                </c:pt>
                <c:pt idx="6">
                  <c:v>49</c:v>
                </c:pt>
                <c:pt idx="7">
                  <c:v>48.9</c:v>
                </c:pt>
                <c:pt idx="8">
                  <c:v>48.9</c:v>
                </c:pt>
                <c:pt idx="9">
                  <c:v>47.8</c:v>
                </c:pt>
                <c:pt idx="10">
                  <c:v>47.7</c:v>
                </c:pt>
                <c:pt idx="11">
                  <c:v>47</c:v>
                </c:pt>
                <c:pt idx="12">
                  <c:v>46.8</c:v>
                </c:pt>
                <c:pt idx="13">
                  <c:v>46.4</c:v>
                </c:pt>
                <c:pt idx="14">
                  <c:v>46.2</c:v>
                </c:pt>
                <c:pt idx="15">
                  <c:v>45.9</c:v>
                </c:pt>
                <c:pt idx="16">
                  <c:v>45.1</c:v>
                </c:pt>
                <c:pt idx="17">
                  <c:v>44.5</c:v>
                </c:pt>
                <c:pt idx="18">
                  <c:v>43.9</c:v>
                </c:pt>
                <c:pt idx="19">
                  <c:v>43.9</c:v>
                </c:pt>
                <c:pt idx="20">
                  <c:v>43.8</c:v>
                </c:pt>
                <c:pt idx="21">
                  <c:v>43.7</c:v>
                </c:pt>
                <c:pt idx="22">
                  <c:v>43.5</c:v>
                </c:pt>
                <c:pt idx="23">
                  <c:v>43</c:v>
                </c:pt>
                <c:pt idx="24">
                  <c:v>43</c:v>
                </c:pt>
                <c:pt idx="25">
                  <c:v>42.8</c:v>
                </c:pt>
                <c:pt idx="26">
                  <c:v>42.7</c:v>
                </c:pt>
                <c:pt idx="27">
                  <c:v>42.3</c:v>
                </c:pt>
                <c:pt idx="28">
                  <c:v>42</c:v>
                </c:pt>
                <c:pt idx="29">
                  <c:v>42</c:v>
                </c:pt>
                <c:pt idx="30">
                  <c:v>41.7</c:v>
                </c:pt>
                <c:pt idx="31">
                  <c:v>41.7</c:v>
                </c:pt>
                <c:pt idx="32">
                  <c:v>41.5</c:v>
                </c:pt>
                <c:pt idx="33">
                  <c:v>41.3</c:v>
                </c:pt>
                <c:pt idx="34">
                  <c:v>41.1</c:v>
                </c:pt>
                <c:pt idx="35">
                  <c:v>40.6</c:v>
                </c:pt>
                <c:pt idx="36">
                  <c:v>40.299999999999997</c:v>
                </c:pt>
                <c:pt idx="37">
                  <c:v>39.700000000000003</c:v>
                </c:pt>
                <c:pt idx="38">
                  <c:v>39.6</c:v>
                </c:pt>
                <c:pt idx="39">
                  <c:v>39.6</c:v>
                </c:pt>
                <c:pt idx="40">
                  <c:v>39.299999999999997</c:v>
                </c:pt>
                <c:pt idx="41">
                  <c:v>39</c:v>
                </c:pt>
                <c:pt idx="42">
                  <c:v>38.9</c:v>
                </c:pt>
                <c:pt idx="43">
                  <c:v>38.6</c:v>
                </c:pt>
                <c:pt idx="44">
                  <c:v>38</c:v>
                </c:pt>
                <c:pt idx="45">
                  <c:v>37.799999999999997</c:v>
                </c:pt>
                <c:pt idx="46">
                  <c:v>37.700000000000003</c:v>
                </c:pt>
                <c:pt idx="47">
                  <c:v>37.6</c:v>
                </c:pt>
                <c:pt idx="48">
                  <c:v>36.9</c:v>
                </c:pt>
                <c:pt idx="49">
                  <c:v>36.9</c:v>
                </c:pt>
                <c:pt idx="50">
                  <c:v>36.799999999999997</c:v>
                </c:pt>
                <c:pt idx="51">
                  <c:v>36.6</c:v>
                </c:pt>
                <c:pt idx="52">
                  <c:v>36.5</c:v>
                </c:pt>
                <c:pt idx="53">
                  <c:v>36.299999999999997</c:v>
                </c:pt>
                <c:pt idx="54">
                  <c:v>35.799999999999997</c:v>
                </c:pt>
                <c:pt idx="55">
                  <c:v>35.6</c:v>
                </c:pt>
                <c:pt idx="56">
                  <c:v>35.4</c:v>
                </c:pt>
                <c:pt idx="57">
                  <c:v>35.1</c:v>
                </c:pt>
                <c:pt idx="58">
                  <c:v>35</c:v>
                </c:pt>
                <c:pt idx="59">
                  <c:v>34.6</c:v>
                </c:pt>
                <c:pt idx="60">
                  <c:v>34.299999999999997</c:v>
                </c:pt>
                <c:pt idx="61">
                  <c:v>33.5</c:v>
                </c:pt>
                <c:pt idx="62">
                  <c:v>33.5</c:v>
                </c:pt>
                <c:pt idx="63">
                  <c:v>33.4</c:v>
                </c:pt>
                <c:pt idx="64">
                  <c:v>33.200000000000003</c:v>
                </c:pt>
                <c:pt idx="65">
                  <c:v>33</c:v>
                </c:pt>
                <c:pt idx="66">
                  <c:v>32.9</c:v>
                </c:pt>
                <c:pt idx="67">
                  <c:v>32.799999999999997</c:v>
                </c:pt>
                <c:pt idx="68">
                  <c:v>32.299999999999997</c:v>
                </c:pt>
                <c:pt idx="69">
                  <c:v>31.6</c:v>
                </c:pt>
                <c:pt idx="70">
                  <c:v>30.6</c:v>
                </c:pt>
                <c:pt idx="71">
                  <c:v>30.2</c:v>
                </c:pt>
                <c:pt idx="72">
                  <c:v>29.9</c:v>
                </c:pt>
                <c:pt idx="73">
                  <c:v>29.6</c:v>
                </c:pt>
                <c:pt idx="74">
                  <c:v>29.5</c:v>
                </c:pt>
                <c:pt idx="75">
                  <c:v>29.3</c:v>
                </c:pt>
                <c:pt idx="76">
                  <c:v>28.9</c:v>
                </c:pt>
                <c:pt idx="77">
                  <c:v>28.8</c:v>
                </c:pt>
                <c:pt idx="78">
                  <c:v>28.7</c:v>
                </c:pt>
                <c:pt idx="79">
                  <c:v>28.5</c:v>
                </c:pt>
                <c:pt idx="80">
                  <c:v>28.3</c:v>
                </c:pt>
                <c:pt idx="81">
                  <c:v>28.1</c:v>
                </c:pt>
                <c:pt idx="82">
                  <c:v>27.7</c:v>
                </c:pt>
                <c:pt idx="83">
                  <c:v>27.7</c:v>
                </c:pt>
                <c:pt idx="84">
                  <c:v>27.5</c:v>
                </c:pt>
                <c:pt idx="85">
                  <c:v>27.5</c:v>
                </c:pt>
                <c:pt idx="86">
                  <c:v>27.2</c:v>
                </c:pt>
                <c:pt idx="87">
                  <c:v>27.1</c:v>
                </c:pt>
                <c:pt idx="88">
                  <c:v>26.9</c:v>
                </c:pt>
                <c:pt idx="89">
                  <c:v>26.8</c:v>
                </c:pt>
                <c:pt idx="90">
                  <c:v>26.7</c:v>
                </c:pt>
                <c:pt idx="91">
                  <c:v>26.7</c:v>
                </c:pt>
                <c:pt idx="92">
                  <c:v>25.9</c:v>
                </c:pt>
                <c:pt idx="93">
                  <c:v>25.8</c:v>
                </c:pt>
                <c:pt idx="94">
                  <c:v>25.7</c:v>
                </c:pt>
                <c:pt idx="95">
                  <c:v>24.6</c:v>
                </c:pt>
                <c:pt idx="96">
                  <c:v>24</c:v>
                </c:pt>
                <c:pt idx="97">
                  <c:v>23.9</c:v>
                </c:pt>
                <c:pt idx="98">
                  <c:v>23.6</c:v>
                </c:pt>
                <c:pt idx="99">
                  <c:v>23.3</c:v>
                </c:pt>
                <c:pt idx="100">
                  <c:v>22.5</c:v>
                </c:pt>
                <c:pt idx="101">
                  <c:v>22.3</c:v>
                </c:pt>
                <c:pt idx="102">
                  <c:v>21.7</c:v>
                </c:pt>
                <c:pt idx="103">
                  <c:v>21.3</c:v>
                </c:pt>
                <c:pt idx="104">
                  <c:v>21.1</c:v>
                </c:pt>
                <c:pt idx="105">
                  <c:v>21</c:v>
                </c:pt>
                <c:pt idx="106">
                  <c:v>20.9</c:v>
                </c:pt>
                <c:pt idx="107">
                  <c:v>20.6</c:v>
                </c:pt>
                <c:pt idx="108">
                  <c:v>20.5</c:v>
                </c:pt>
                <c:pt idx="109">
                  <c:v>20.366666666666667</c:v>
                </c:pt>
                <c:pt idx="110">
                  <c:v>20.3</c:v>
                </c:pt>
                <c:pt idx="111">
                  <c:v>20.100000000000001</c:v>
                </c:pt>
                <c:pt idx="112">
                  <c:v>20</c:v>
                </c:pt>
                <c:pt idx="113">
                  <c:v>19.600000000000001</c:v>
                </c:pt>
                <c:pt idx="114">
                  <c:v>19.2</c:v>
                </c:pt>
                <c:pt idx="115">
                  <c:v>18.399999999999999</c:v>
                </c:pt>
                <c:pt idx="116">
                  <c:v>18.399999999999999</c:v>
                </c:pt>
                <c:pt idx="117">
                  <c:v>18.100000000000001</c:v>
                </c:pt>
                <c:pt idx="118">
                  <c:v>17.399999999999999</c:v>
                </c:pt>
                <c:pt idx="119">
                  <c:v>17.2</c:v>
                </c:pt>
                <c:pt idx="120">
                  <c:v>17</c:v>
                </c:pt>
                <c:pt idx="121">
                  <c:v>16.899999999999999</c:v>
                </c:pt>
                <c:pt idx="122">
                  <c:v>16.7</c:v>
                </c:pt>
                <c:pt idx="123">
                  <c:v>16</c:v>
                </c:pt>
                <c:pt idx="124">
                  <c:v>16</c:v>
                </c:pt>
                <c:pt idx="125">
                  <c:v>15.9</c:v>
                </c:pt>
                <c:pt idx="126">
                  <c:v>15.8</c:v>
                </c:pt>
                <c:pt idx="127">
                  <c:v>15.5</c:v>
                </c:pt>
                <c:pt idx="128">
                  <c:v>15.4</c:v>
                </c:pt>
                <c:pt idx="129">
                  <c:v>14.8</c:v>
                </c:pt>
                <c:pt idx="130">
                  <c:v>14.7</c:v>
                </c:pt>
                <c:pt idx="131">
                  <c:v>14.5</c:v>
                </c:pt>
                <c:pt idx="132">
                  <c:v>14.3</c:v>
                </c:pt>
                <c:pt idx="133">
                  <c:v>14.3</c:v>
                </c:pt>
                <c:pt idx="134">
                  <c:v>14</c:v>
                </c:pt>
                <c:pt idx="135">
                  <c:v>13.9</c:v>
                </c:pt>
                <c:pt idx="136">
                  <c:v>13.9</c:v>
                </c:pt>
                <c:pt idx="137">
                  <c:v>12.6</c:v>
                </c:pt>
                <c:pt idx="138">
                  <c:v>12.1</c:v>
                </c:pt>
                <c:pt idx="139">
                  <c:v>12</c:v>
                </c:pt>
                <c:pt idx="140">
                  <c:v>11.8</c:v>
                </c:pt>
                <c:pt idx="141">
                  <c:v>11.7</c:v>
                </c:pt>
                <c:pt idx="142">
                  <c:v>11.6</c:v>
                </c:pt>
                <c:pt idx="143">
                  <c:v>11.6</c:v>
                </c:pt>
                <c:pt idx="144">
                  <c:v>11</c:v>
                </c:pt>
                <c:pt idx="145">
                  <c:v>10.8</c:v>
                </c:pt>
                <c:pt idx="146">
                  <c:v>10.8</c:v>
                </c:pt>
                <c:pt idx="147">
                  <c:v>10.6</c:v>
                </c:pt>
                <c:pt idx="148">
                  <c:v>10.466666666666667</c:v>
                </c:pt>
                <c:pt idx="149">
                  <c:v>10.1</c:v>
                </c:pt>
                <c:pt idx="150">
                  <c:v>10</c:v>
                </c:pt>
                <c:pt idx="151">
                  <c:v>9.9</c:v>
                </c:pt>
                <c:pt idx="152">
                  <c:v>9.6</c:v>
                </c:pt>
                <c:pt idx="153">
                  <c:v>9.3000000000000007</c:v>
                </c:pt>
                <c:pt idx="154">
                  <c:v>9.3000000000000007</c:v>
                </c:pt>
                <c:pt idx="155">
                  <c:v>8.6</c:v>
                </c:pt>
                <c:pt idx="156">
                  <c:v>8.4</c:v>
                </c:pt>
                <c:pt idx="157">
                  <c:v>8.4</c:v>
                </c:pt>
                <c:pt idx="158">
                  <c:v>8.1999999999999993</c:v>
                </c:pt>
                <c:pt idx="159">
                  <c:v>7.8</c:v>
                </c:pt>
                <c:pt idx="160">
                  <c:v>7.7</c:v>
                </c:pt>
                <c:pt idx="161">
                  <c:v>7.6</c:v>
                </c:pt>
                <c:pt idx="162">
                  <c:v>7.3</c:v>
                </c:pt>
                <c:pt idx="163">
                  <c:v>7.1</c:v>
                </c:pt>
                <c:pt idx="164">
                  <c:v>5.8</c:v>
                </c:pt>
                <c:pt idx="165">
                  <c:v>5.7</c:v>
                </c:pt>
                <c:pt idx="166">
                  <c:v>5.7</c:v>
                </c:pt>
                <c:pt idx="167">
                  <c:v>5.7</c:v>
                </c:pt>
                <c:pt idx="168">
                  <c:v>5.4</c:v>
                </c:pt>
                <c:pt idx="169">
                  <c:v>5.2</c:v>
                </c:pt>
                <c:pt idx="170">
                  <c:v>4.9000000000000004</c:v>
                </c:pt>
                <c:pt idx="171">
                  <c:v>4.9000000000000004</c:v>
                </c:pt>
                <c:pt idx="172">
                  <c:v>4.3</c:v>
                </c:pt>
                <c:pt idx="173">
                  <c:v>4.0999999999999996</c:v>
                </c:pt>
                <c:pt idx="174">
                  <c:v>4.0999999999999996</c:v>
                </c:pt>
                <c:pt idx="175">
                  <c:v>4.0999999999999996</c:v>
                </c:pt>
                <c:pt idx="176">
                  <c:v>3.7</c:v>
                </c:pt>
                <c:pt idx="177">
                  <c:v>3.5</c:v>
                </c:pt>
                <c:pt idx="178">
                  <c:v>3.5</c:v>
                </c:pt>
                <c:pt idx="179">
                  <c:v>3.4</c:v>
                </c:pt>
                <c:pt idx="180">
                  <c:v>3.4</c:v>
                </c:pt>
                <c:pt idx="181">
                  <c:v>3.1</c:v>
                </c:pt>
                <c:pt idx="182">
                  <c:v>2.9</c:v>
                </c:pt>
                <c:pt idx="183">
                  <c:v>2.6</c:v>
                </c:pt>
                <c:pt idx="184">
                  <c:v>2.6</c:v>
                </c:pt>
                <c:pt idx="185">
                  <c:v>2.4</c:v>
                </c:pt>
                <c:pt idx="186">
                  <c:v>2.2999999999999998</c:v>
                </c:pt>
                <c:pt idx="187">
                  <c:v>2.1</c:v>
                </c:pt>
                <c:pt idx="188">
                  <c:v>2.1</c:v>
                </c:pt>
                <c:pt idx="189">
                  <c:v>2</c:v>
                </c:pt>
                <c:pt idx="190">
                  <c:v>1.9</c:v>
                </c:pt>
                <c:pt idx="191">
                  <c:v>1.6</c:v>
                </c:pt>
                <c:pt idx="192">
                  <c:v>1.5</c:v>
                </c:pt>
                <c:pt idx="193">
                  <c:v>1.5</c:v>
                </c:pt>
                <c:pt idx="194">
                  <c:v>1.4</c:v>
                </c:pt>
                <c:pt idx="195">
                  <c:v>1.3</c:v>
                </c:pt>
                <c:pt idx="196">
                  <c:v>0.8</c:v>
                </c:pt>
                <c:pt idx="197">
                  <c:v>0.4</c:v>
                </c:pt>
                <c:pt idx="198">
                  <c:v>0.3</c:v>
                </c:pt>
                <c:pt idx="199">
                  <c:v>0</c:v>
                </c:pt>
              </c:numCache>
            </c:numRef>
          </c:xVal>
          <c:yVal>
            <c:numRef>
              <c:f>Regresyon!$AC$2:$AC$5560</c:f>
              <c:numCache>
                <c:formatCode>0</c:formatCode>
                <c:ptCount val="5559"/>
                <c:pt idx="0">
                  <c:v>147</c:v>
                </c:pt>
                <c:pt idx="1">
                  <c:v>127</c:v>
                </c:pt>
                <c:pt idx="2">
                  <c:v>239</c:v>
                </c:pt>
                <c:pt idx="3">
                  <c:v>240</c:v>
                </c:pt>
                <c:pt idx="4">
                  <c:v>152</c:v>
                </c:pt>
                <c:pt idx="5">
                  <c:v>265</c:v>
                </c:pt>
                <c:pt idx="6">
                  <c:v>264</c:v>
                </c:pt>
                <c:pt idx="7">
                  <c:v>86</c:v>
                </c:pt>
                <c:pt idx="8">
                  <c:v>271</c:v>
                </c:pt>
                <c:pt idx="9">
                  <c:v>177</c:v>
                </c:pt>
                <c:pt idx="10">
                  <c:v>240</c:v>
                </c:pt>
                <c:pt idx="11">
                  <c:v>124</c:v>
                </c:pt>
                <c:pt idx="12">
                  <c:v>152</c:v>
                </c:pt>
                <c:pt idx="13">
                  <c:v>196</c:v>
                </c:pt>
                <c:pt idx="14">
                  <c:v>225</c:v>
                </c:pt>
                <c:pt idx="15">
                  <c:v>96</c:v>
                </c:pt>
                <c:pt idx="16">
                  <c:v>228</c:v>
                </c:pt>
                <c:pt idx="17">
                  <c:v>149</c:v>
                </c:pt>
                <c:pt idx="18">
                  <c:v>229</c:v>
                </c:pt>
                <c:pt idx="19">
                  <c:v>227</c:v>
                </c:pt>
                <c:pt idx="20">
                  <c:v>256</c:v>
                </c:pt>
                <c:pt idx="21">
                  <c:v>105</c:v>
                </c:pt>
                <c:pt idx="22">
                  <c:v>173</c:v>
                </c:pt>
                <c:pt idx="23">
                  <c:v>272</c:v>
                </c:pt>
                <c:pt idx="24">
                  <c:v>223</c:v>
                </c:pt>
                <c:pt idx="25">
                  <c:v>187</c:v>
                </c:pt>
                <c:pt idx="26">
                  <c:v>240</c:v>
                </c:pt>
                <c:pt idx="27">
                  <c:v>257</c:v>
                </c:pt>
                <c:pt idx="28">
                  <c:v>235.5</c:v>
                </c:pt>
                <c:pt idx="29">
                  <c:v>204</c:v>
                </c:pt>
                <c:pt idx="30">
                  <c:v>183</c:v>
                </c:pt>
                <c:pt idx="31">
                  <c:v>235</c:v>
                </c:pt>
                <c:pt idx="32">
                  <c:v>245</c:v>
                </c:pt>
                <c:pt idx="33">
                  <c:v>197</c:v>
                </c:pt>
                <c:pt idx="34">
                  <c:v>114</c:v>
                </c:pt>
                <c:pt idx="35">
                  <c:v>180</c:v>
                </c:pt>
                <c:pt idx="36">
                  <c:v>110</c:v>
                </c:pt>
                <c:pt idx="37">
                  <c:v>208</c:v>
                </c:pt>
                <c:pt idx="38">
                  <c:v>258</c:v>
                </c:pt>
                <c:pt idx="39">
                  <c:v>28</c:v>
                </c:pt>
                <c:pt idx="40">
                  <c:v>122</c:v>
                </c:pt>
                <c:pt idx="41">
                  <c:v>98</c:v>
                </c:pt>
                <c:pt idx="42">
                  <c:v>78</c:v>
                </c:pt>
                <c:pt idx="43">
                  <c:v>124</c:v>
                </c:pt>
                <c:pt idx="44">
                  <c:v>221</c:v>
                </c:pt>
                <c:pt idx="45">
                  <c:v>236</c:v>
                </c:pt>
                <c:pt idx="46">
                  <c:v>230</c:v>
                </c:pt>
                <c:pt idx="47">
                  <c:v>90</c:v>
                </c:pt>
                <c:pt idx="48">
                  <c:v>172</c:v>
                </c:pt>
                <c:pt idx="49">
                  <c:v>85</c:v>
                </c:pt>
                <c:pt idx="50">
                  <c:v>193</c:v>
                </c:pt>
                <c:pt idx="51">
                  <c:v>135</c:v>
                </c:pt>
                <c:pt idx="52">
                  <c:v>225</c:v>
                </c:pt>
                <c:pt idx="53">
                  <c:v>254</c:v>
                </c:pt>
                <c:pt idx="54">
                  <c:v>151</c:v>
                </c:pt>
                <c:pt idx="55">
                  <c:v>184</c:v>
                </c:pt>
                <c:pt idx="56">
                  <c:v>207</c:v>
                </c:pt>
                <c:pt idx="57">
                  <c:v>95</c:v>
                </c:pt>
                <c:pt idx="58">
                  <c:v>133</c:v>
                </c:pt>
                <c:pt idx="59">
                  <c:v>171</c:v>
                </c:pt>
                <c:pt idx="60">
                  <c:v>208</c:v>
                </c:pt>
                <c:pt idx="61">
                  <c:v>34</c:v>
                </c:pt>
                <c:pt idx="62">
                  <c:v>157.33333333333334</c:v>
                </c:pt>
                <c:pt idx="63">
                  <c:v>186</c:v>
                </c:pt>
                <c:pt idx="64">
                  <c:v>218</c:v>
                </c:pt>
                <c:pt idx="65">
                  <c:v>106</c:v>
                </c:pt>
                <c:pt idx="66">
                  <c:v>191</c:v>
                </c:pt>
                <c:pt idx="67">
                  <c:v>123</c:v>
                </c:pt>
                <c:pt idx="68">
                  <c:v>201</c:v>
                </c:pt>
                <c:pt idx="69">
                  <c:v>175</c:v>
                </c:pt>
                <c:pt idx="70">
                  <c:v>196</c:v>
                </c:pt>
                <c:pt idx="71">
                  <c:v>216</c:v>
                </c:pt>
                <c:pt idx="72">
                  <c:v>62</c:v>
                </c:pt>
                <c:pt idx="73">
                  <c:v>298.75</c:v>
                </c:pt>
                <c:pt idx="74">
                  <c:v>186</c:v>
                </c:pt>
                <c:pt idx="75">
                  <c:v>167</c:v>
                </c:pt>
                <c:pt idx="76">
                  <c:v>210</c:v>
                </c:pt>
                <c:pt idx="77">
                  <c:v>220</c:v>
                </c:pt>
                <c:pt idx="78">
                  <c:v>186</c:v>
                </c:pt>
                <c:pt idx="79">
                  <c:v>149</c:v>
                </c:pt>
                <c:pt idx="80">
                  <c:v>231</c:v>
                </c:pt>
                <c:pt idx="81">
                  <c:v>71</c:v>
                </c:pt>
                <c:pt idx="82">
                  <c:v>188</c:v>
                </c:pt>
                <c:pt idx="83">
                  <c:v>226</c:v>
                </c:pt>
                <c:pt idx="84">
                  <c:v>122</c:v>
                </c:pt>
                <c:pt idx="85">
                  <c:v>196</c:v>
                </c:pt>
                <c:pt idx="86">
                  <c:v>71</c:v>
                </c:pt>
                <c:pt idx="87">
                  <c:v>199</c:v>
                </c:pt>
                <c:pt idx="88">
                  <c:v>146.16666666666666</c:v>
                </c:pt>
                <c:pt idx="89">
                  <c:v>163</c:v>
                </c:pt>
                <c:pt idx="90">
                  <c:v>114</c:v>
                </c:pt>
                <c:pt idx="91">
                  <c:v>120</c:v>
                </c:pt>
                <c:pt idx="92">
                  <c:v>109</c:v>
                </c:pt>
                <c:pt idx="93">
                  <c:v>118</c:v>
                </c:pt>
                <c:pt idx="94">
                  <c:v>89</c:v>
                </c:pt>
                <c:pt idx="95">
                  <c:v>104</c:v>
                </c:pt>
                <c:pt idx="96">
                  <c:v>151.5</c:v>
                </c:pt>
                <c:pt idx="97">
                  <c:v>148</c:v>
                </c:pt>
                <c:pt idx="98">
                  <c:v>185</c:v>
                </c:pt>
                <c:pt idx="99">
                  <c:v>169</c:v>
                </c:pt>
                <c:pt idx="100">
                  <c:v>165</c:v>
                </c:pt>
                <c:pt idx="101">
                  <c:v>179</c:v>
                </c:pt>
                <c:pt idx="102">
                  <c:v>81</c:v>
                </c:pt>
                <c:pt idx="103">
                  <c:v>188</c:v>
                </c:pt>
                <c:pt idx="104">
                  <c:v>166</c:v>
                </c:pt>
                <c:pt idx="105">
                  <c:v>168</c:v>
                </c:pt>
                <c:pt idx="106">
                  <c:v>163</c:v>
                </c:pt>
                <c:pt idx="107">
                  <c:v>167</c:v>
                </c:pt>
                <c:pt idx="108">
                  <c:v>127</c:v>
                </c:pt>
                <c:pt idx="109">
                  <c:v>92</c:v>
                </c:pt>
                <c:pt idx="110">
                  <c:v>128</c:v>
                </c:pt>
                <c:pt idx="111">
                  <c:v>93</c:v>
                </c:pt>
                <c:pt idx="112">
                  <c:v>184</c:v>
                </c:pt>
                <c:pt idx="113">
                  <c:v>152</c:v>
                </c:pt>
                <c:pt idx="114">
                  <c:v>133</c:v>
                </c:pt>
                <c:pt idx="115">
                  <c:v>159</c:v>
                </c:pt>
                <c:pt idx="116">
                  <c:v>138</c:v>
                </c:pt>
                <c:pt idx="117">
                  <c:v>159</c:v>
                </c:pt>
                <c:pt idx="118">
                  <c:v>126</c:v>
                </c:pt>
                <c:pt idx="119">
                  <c:v>163</c:v>
                </c:pt>
                <c:pt idx="120">
                  <c:v>113</c:v>
                </c:pt>
                <c:pt idx="121">
                  <c:v>175</c:v>
                </c:pt>
                <c:pt idx="122">
                  <c:v>168</c:v>
                </c:pt>
                <c:pt idx="123">
                  <c:v>123</c:v>
                </c:pt>
                <c:pt idx="124">
                  <c:v>77</c:v>
                </c:pt>
                <c:pt idx="125">
                  <c:v>134.33333333333334</c:v>
                </c:pt>
                <c:pt idx="126">
                  <c:v>149</c:v>
                </c:pt>
                <c:pt idx="127">
                  <c:v>170</c:v>
                </c:pt>
                <c:pt idx="128">
                  <c:v>159</c:v>
                </c:pt>
                <c:pt idx="129">
                  <c:v>127</c:v>
                </c:pt>
                <c:pt idx="130">
                  <c:v>132</c:v>
                </c:pt>
                <c:pt idx="131">
                  <c:v>135</c:v>
                </c:pt>
                <c:pt idx="132">
                  <c:v>129</c:v>
                </c:pt>
                <c:pt idx="133">
                  <c:v>129</c:v>
                </c:pt>
                <c:pt idx="134">
                  <c:v>117</c:v>
                </c:pt>
                <c:pt idx="135">
                  <c:v>166</c:v>
                </c:pt>
                <c:pt idx="136">
                  <c:v>167</c:v>
                </c:pt>
                <c:pt idx="137">
                  <c:v>110</c:v>
                </c:pt>
                <c:pt idx="138">
                  <c:v>83</c:v>
                </c:pt>
                <c:pt idx="139">
                  <c:v>116</c:v>
                </c:pt>
                <c:pt idx="140">
                  <c:v>126</c:v>
                </c:pt>
                <c:pt idx="141">
                  <c:v>111</c:v>
                </c:pt>
                <c:pt idx="142">
                  <c:v>90</c:v>
                </c:pt>
                <c:pt idx="143">
                  <c:v>35</c:v>
                </c:pt>
                <c:pt idx="144">
                  <c:v>86</c:v>
                </c:pt>
                <c:pt idx="145">
                  <c:v>137</c:v>
                </c:pt>
                <c:pt idx="146">
                  <c:v>116</c:v>
                </c:pt>
                <c:pt idx="147">
                  <c:v>162</c:v>
                </c:pt>
                <c:pt idx="148">
                  <c:v>168</c:v>
                </c:pt>
                <c:pt idx="149">
                  <c:v>158</c:v>
                </c:pt>
                <c:pt idx="150">
                  <c:v>135</c:v>
                </c:pt>
                <c:pt idx="151">
                  <c:v>119</c:v>
                </c:pt>
                <c:pt idx="152">
                  <c:v>112</c:v>
                </c:pt>
                <c:pt idx="153">
                  <c:v>139</c:v>
                </c:pt>
                <c:pt idx="154">
                  <c:v>109</c:v>
                </c:pt>
                <c:pt idx="155">
                  <c:v>139</c:v>
                </c:pt>
                <c:pt idx="156">
                  <c:v>125</c:v>
                </c:pt>
                <c:pt idx="157">
                  <c:v>149</c:v>
                </c:pt>
                <c:pt idx="158">
                  <c:v>150</c:v>
                </c:pt>
                <c:pt idx="159">
                  <c:v>131</c:v>
                </c:pt>
                <c:pt idx="160">
                  <c:v>120</c:v>
                </c:pt>
                <c:pt idx="161">
                  <c:v>113</c:v>
                </c:pt>
                <c:pt idx="162">
                  <c:v>142</c:v>
                </c:pt>
                <c:pt idx="163">
                  <c:v>129</c:v>
                </c:pt>
                <c:pt idx="164">
                  <c:v>95</c:v>
                </c:pt>
                <c:pt idx="165">
                  <c:v>139.5</c:v>
                </c:pt>
                <c:pt idx="166">
                  <c:v>117</c:v>
                </c:pt>
                <c:pt idx="167">
                  <c:v>105</c:v>
                </c:pt>
                <c:pt idx="168">
                  <c:v>124</c:v>
                </c:pt>
                <c:pt idx="169">
                  <c:v>129</c:v>
                </c:pt>
                <c:pt idx="170">
                  <c:v>93</c:v>
                </c:pt>
                <c:pt idx="171">
                  <c:v>116</c:v>
                </c:pt>
                <c:pt idx="172">
                  <c:v>137</c:v>
                </c:pt>
                <c:pt idx="173">
                  <c:v>128</c:v>
                </c:pt>
                <c:pt idx="174">
                  <c:v>62</c:v>
                </c:pt>
                <c:pt idx="175">
                  <c:v>129</c:v>
                </c:pt>
                <c:pt idx="176">
                  <c:v>91</c:v>
                </c:pt>
                <c:pt idx="177">
                  <c:v>139</c:v>
                </c:pt>
                <c:pt idx="178">
                  <c:v>132</c:v>
                </c:pt>
                <c:pt idx="179">
                  <c:v>131</c:v>
                </c:pt>
                <c:pt idx="180">
                  <c:v>127</c:v>
                </c:pt>
                <c:pt idx="181">
                  <c:v>122</c:v>
                </c:pt>
                <c:pt idx="182">
                  <c:v>147</c:v>
                </c:pt>
                <c:pt idx="183">
                  <c:v>119</c:v>
                </c:pt>
                <c:pt idx="184">
                  <c:v>108</c:v>
                </c:pt>
                <c:pt idx="185">
                  <c:v>125</c:v>
                </c:pt>
                <c:pt idx="186">
                  <c:v>131</c:v>
                </c:pt>
                <c:pt idx="187">
                  <c:v>108</c:v>
                </c:pt>
                <c:pt idx="188">
                  <c:v>54</c:v>
                </c:pt>
                <c:pt idx="189">
                  <c:v>83</c:v>
                </c:pt>
                <c:pt idx="190">
                  <c:v>123</c:v>
                </c:pt>
                <c:pt idx="191">
                  <c:v>83</c:v>
                </c:pt>
                <c:pt idx="192">
                  <c:v>74</c:v>
                </c:pt>
                <c:pt idx="193">
                  <c:v>112</c:v>
                </c:pt>
                <c:pt idx="194">
                  <c:v>91.5</c:v>
                </c:pt>
                <c:pt idx="195">
                  <c:v>111</c:v>
                </c:pt>
                <c:pt idx="196">
                  <c:v>108</c:v>
                </c:pt>
                <c:pt idx="197">
                  <c:v>54</c:v>
                </c:pt>
                <c:pt idx="198">
                  <c:v>104</c:v>
                </c:pt>
                <c:pt idx="199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B-4FD8-89A2-FE68E0DC9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608207"/>
        <c:axId val="801605327"/>
      </c:scatterChart>
      <c:valAx>
        <c:axId val="80160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TIK TOK 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01605327"/>
        <c:crosses val="autoZero"/>
        <c:crossBetween val="midCat"/>
      </c:valAx>
      <c:valAx>
        <c:axId val="8016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0160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98425</xdr:colOff>
      <xdr:row>0</xdr:row>
      <xdr:rowOff>57150</xdr:rowOff>
    </xdr:from>
    <xdr:to>
      <xdr:col>8</xdr:col>
      <xdr:colOff>508000</xdr:colOff>
      <xdr:row>14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AABBBE-F817-E591-817C-2517B58AA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136525</xdr:colOff>
      <xdr:row>0</xdr:row>
      <xdr:rowOff>50800</xdr:rowOff>
    </xdr:from>
    <xdr:to>
      <xdr:col>18</xdr:col>
      <xdr:colOff>441325</xdr:colOff>
      <xdr:row>14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FC9BB1-4E4E-3837-2915-CDD7A1EF2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79375</xdr:colOff>
      <xdr:row>0</xdr:row>
      <xdr:rowOff>133350</xdr:rowOff>
    </xdr:from>
    <xdr:to>
      <xdr:col>28</xdr:col>
      <xdr:colOff>384175</xdr:colOff>
      <xdr:row>14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BC6AC4-AC50-075C-44CD-53CCA50D4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238125</xdr:colOff>
      <xdr:row>0</xdr:row>
      <xdr:rowOff>120650</xdr:rowOff>
    </xdr:from>
    <xdr:to>
      <xdr:col>38</xdr:col>
      <xdr:colOff>542925</xdr:colOff>
      <xdr:row>14</xdr:row>
      <xdr:rowOff>107950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9FE426-B801-7E2F-0557-B978EFFA1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</xdr:colOff>
      <xdr:row>0</xdr:row>
      <xdr:rowOff>44450</xdr:rowOff>
    </xdr:from>
    <xdr:to>
      <xdr:col>9</xdr:col>
      <xdr:colOff>0</xdr:colOff>
      <xdr:row>14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8FC38-6C89-42EB-A541-F380EC68A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98425</xdr:colOff>
      <xdr:row>0</xdr:row>
      <xdr:rowOff>107950</xdr:rowOff>
    </xdr:from>
    <xdr:to>
      <xdr:col>18</xdr:col>
      <xdr:colOff>0</xdr:colOff>
      <xdr:row>14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2D27FD-E079-DC31-E319-C42DB7313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104775</xdr:colOff>
      <xdr:row>0</xdr:row>
      <xdr:rowOff>101600</xdr:rowOff>
    </xdr:from>
    <xdr:to>
      <xdr:col>27</xdr:col>
      <xdr:colOff>0</xdr:colOff>
      <xdr:row>14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32A817-B5BE-9002-5246-C03C200F5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79375</xdr:colOff>
      <xdr:row>0</xdr:row>
      <xdr:rowOff>88900</xdr:rowOff>
    </xdr:from>
    <xdr:to>
      <xdr:col>36</xdr:col>
      <xdr:colOff>0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4C5D2C-BB29-4127-7B64-C4A04D107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425450</xdr:colOff>
      <xdr:row>34</xdr:row>
      <xdr:rowOff>120650</xdr:rowOff>
    </xdr:from>
    <xdr:ext cx="5505450" cy="333375"/>
    <xdr:pic>
      <xdr:nvPicPr>
        <xdr:cNvPr id="3" name="image1.png">
          <a:extLst>
            <a:ext uri="{FF2B5EF4-FFF2-40B4-BE49-F238E27FC236}">
              <a16:creationId xmlns:a16="http://schemas.microsoft.com/office/drawing/2014/main" id="{44A27075-01C0-4FE8-A5AF-A3AB4B81EE5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00850" y="8820150"/>
          <a:ext cx="5505450" cy="33337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35</xdr:row>
      <xdr:rowOff>0</xdr:rowOff>
    </xdr:from>
    <xdr:ext cx="5505450" cy="333375"/>
    <xdr:pic>
      <xdr:nvPicPr>
        <xdr:cNvPr id="8" name="image1.png">
          <a:extLst>
            <a:ext uri="{FF2B5EF4-FFF2-40B4-BE49-F238E27FC236}">
              <a16:creationId xmlns:a16="http://schemas.microsoft.com/office/drawing/2014/main" id="{67D2FFDA-558B-4D8D-B6D0-5787576D175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88350" y="6934200"/>
          <a:ext cx="5505450" cy="33337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</xdr:colOff>
      <xdr:row>3</xdr:row>
      <xdr:rowOff>184150</xdr:rowOff>
    </xdr:from>
    <xdr:ext cx="6832600" cy="2860675"/>
    <xdr:pic>
      <xdr:nvPicPr>
        <xdr:cNvPr id="3" name="image2.png">
          <a:extLst>
            <a:ext uri="{FF2B5EF4-FFF2-40B4-BE49-F238E27FC236}">
              <a16:creationId xmlns:a16="http://schemas.microsoft.com/office/drawing/2014/main" id="{D2AF37C0-38C6-4E6F-8813-16319BAB8A4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01" y="774700"/>
          <a:ext cx="6832600" cy="2860675"/>
        </a:xfrm>
        <a:prstGeom prst="rect">
          <a:avLst/>
        </a:prstGeom>
        <a:noFill/>
      </xdr:spPr>
    </xdr:pic>
    <xdr:clientData fLocksWithSheet="0"/>
  </xdr:oneCellAnchor>
  <xdr:twoCellAnchor>
    <xdr:from>
      <xdr:col>3</xdr:col>
      <xdr:colOff>63500</xdr:colOff>
      <xdr:row>20</xdr:row>
      <xdr:rowOff>19050</xdr:rowOff>
    </xdr:from>
    <xdr:to>
      <xdr:col>16</xdr:col>
      <xdr:colOff>495300</xdr:colOff>
      <xdr:row>23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5ED83FE-5D96-69C1-0C7A-527AA3E6D072}"/>
            </a:ext>
          </a:extLst>
        </xdr:cNvPr>
        <xdr:cNvSpPr txBox="1"/>
      </xdr:nvSpPr>
      <xdr:spPr>
        <a:xfrm>
          <a:off x="5168900" y="3816350"/>
          <a:ext cx="8356600" cy="5524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Reklam harcamasi</a:t>
          </a:r>
          <a:r>
            <a:rPr lang="en-US" sz="1100" baseline="0"/>
            <a:t> pozitif etki etmistir. Customer Life Time degeri 4,6 yani 3 ten büyük oldugu icin büyüme firsati oldugunu söyleyebiliriz.</a:t>
          </a:r>
          <a:endParaRPr lang="en-DE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srin Çelebioğlu" refreshedDate="45783.599428240741" createdVersion="8" refreshedVersion="8" minRefreshableVersion="3" recordCount="201" xr:uid="{F31BE7CF-E963-4252-8793-61B1A7ADC714}">
  <cacheSource type="worksheet">
    <worksheetSource ref="B1:B1048576" sheet="1d"/>
  </cacheSource>
  <cacheFields count="2">
    <cacheField name="SALES" numFmtId="0">
      <sharedItems containsString="0" containsBlank="1" containsNumber="1" minValue="28" maxValue="811" count="121">
        <n v="135"/>
        <n v="254"/>
        <n v="105"/>
        <n v="131"/>
        <n v="172"/>
        <n v="207"/>
        <n v="86"/>
        <n v="201"/>
        <n v="147"/>
        <n v="225"/>
        <n v="272"/>
        <n v="96"/>
        <n v="236"/>
        <n v="235.5"/>
        <n v="95"/>
        <n v="159"/>
        <n v="124"/>
        <n v="180"/>
        <n v="240"/>
        <n v="210"/>
        <n v="811"/>
        <n v="196"/>
        <n v="197"/>
        <n v="137"/>
        <n v="185"/>
        <n v="150"/>
        <n v="258"/>
        <n v="188"/>
        <n v="175"/>
        <n v="133"/>
        <n v="177"/>
        <n v="257"/>
        <n v="78"/>
        <n v="173"/>
        <n v="81"/>
        <n v="149"/>
        <m/>
        <n v="151"/>
        <n v="125"/>
        <n v="163"/>
        <n v="191"/>
        <n v="183"/>
        <n v="152"/>
        <n v="85"/>
        <n v="122"/>
        <n v="265"/>
        <n v="89"/>
        <n v="231"/>
        <n v="116"/>
        <n v="271"/>
        <n v="71"/>
        <n v="123"/>
        <n v="235"/>
        <n v="127"/>
        <n v="186"/>
        <n v="126"/>
        <n v="218"/>
        <n v="239"/>
        <n v="208"/>
        <n v="166"/>
        <n v="128"/>
        <n v="111"/>
        <n v="119"/>
        <n v="114"/>
        <n v="138"/>
        <n v="223"/>
        <n v="74"/>
        <n v="230"/>
        <n v="129"/>
        <n v="179"/>
        <n v="62"/>
        <n v="165"/>
        <n v="117"/>
        <n v="112"/>
        <n v="187"/>
        <n v="170"/>
        <n v="229"/>
        <n v="108"/>
        <n v="54"/>
        <n v="83"/>
        <n v="104"/>
        <n v="221"/>
        <n v="120"/>
        <n v="168"/>
        <n v="199"/>
        <n v="77"/>
        <n v="90"/>
        <n v="158"/>
        <n v="118"/>
        <n v="109"/>
        <n v="216"/>
        <n v="228"/>
        <n v="139"/>
        <n v="106"/>
        <n v="148"/>
        <n v="245"/>
        <n v="110"/>
        <n v="93"/>
        <n v="220"/>
        <n v="169"/>
        <n v="91"/>
        <n v="113"/>
        <n v="167"/>
        <n v="171"/>
        <n v="98"/>
        <n v="92"/>
        <n v="28"/>
        <n v="142"/>
        <n v="298.75"/>
        <n v="91.5"/>
        <n v="193"/>
        <n v="162"/>
        <n v="184"/>
        <n v="132"/>
        <n v="35"/>
        <n v="256"/>
        <n v="151.5"/>
        <n v="204"/>
        <n v="264"/>
        <n v="226"/>
        <n v="227"/>
      </sharedItems>
    </cacheField>
    <cacheField name="DAYS" numFmtId="0">
      <sharedItems containsString="0" containsBlank="1" containsNumber="1" containsInteger="1" minValue="1" maxValue="7" count="8">
        <n v="2"/>
        <n v="3"/>
        <n v="5"/>
        <n v="4"/>
        <n v="6"/>
        <n v="1"/>
        <n v="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srin Çelebioğlu" refreshedDate="45785.502120370373" createdVersion="8" refreshedVersion="8" minRefreshableVersion="3" recordCount="201" xr:uid="{4A937C04-2F81-4757-A9C8-55760927BC2F}">
  <cacheSource type="worksheet">
    <worksheetSource ref="A1:G1048576" sheet="1d"/>
  </cacheSource>
  <cacheFields count="7">
    <cacheField name="DATE" numFmtId="165">
      <sharedItems containsNonDate="0" containsDate="1" containsString="0" containsBlank="1" minDate="2023-03-11T00:00:00" maxDate="2023-09-27T00:00:00"/>
    </cacheField>
    <cacheField name="DAYS" numFmtId="0">
      <sharedItems containsString="0" containsBlank="1" containsNumber="1" containsInteger="1" minValue="1" maxValue="7" count="8">
        <n v="2"/>
        <n v="3"/>
        <n v="5"/>
        <n v="4"/>
        <n v="6"/>
        <n v="1"/>
        <n v="7"/>
        <m/>
      </sharedItems>
    </cacheField>
    <cacheField name="GoogleAds" numFmtId="0">
      <sharedItems containsString="0" containsBlank="1" containsNumber="1" minValue="3.46" maxValue="196.98"/>
    </cacheField>
    <cacheField name="Meta" numFmtId="0">
      <sharedItems containsString="0" containsBlank="1" containsNumber="1" minValue="0" maxValue="225.5"/>
    </cacheField>
    <cacheField name="Influencer" numFmtId="0">
      <sharedItems containsString="0" containsBlank="1" containsNumber="1" minValue="0.3" maxValue="93.625"/>
    </cacheField>
    <cacheField name="TIKTOK" numFmtId="0">
      <sharedItems containsString="0" containsBlank="1" containsNumber="1" minValue="0.12000000000000455" maxValue="111"/>
    </cacheField>
    <cacheField name="SALES" numFmtId="0">
      <sharedItems containsString="0" containsBlank="1" containsNumber="1" minValue="28" maxValue="8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2"/>
  </r>
  <r>
    <x v="7"/>
    <x v="2"/>
  </r>
  <r>
    <x v="8"/>
    <x v="3"/>
  </r>
  <r>
    <x v="9"/>
    <x v="0"/>
  </r>
  <r>
    <x v="10"/>
    <x v="5"/>
  </r>
  <r>
    <x v="11"/>
    <x v="0"/>
  </r>
  <r>
    <x v="12"/>
    <x v="6"/>
  </r>
  <r>
    <x v="13"/>
    <x v="0"/>
  </r>
  <r>
    <x v="14"/>
    <x v="2"/>
  </r>
  <r>
    <x v="15"/>
    <x v="5"/>
  </r>
  <r>
    <x v="16"/>
    <x v="5"/>
  </r>
  <r>
    <x v="17"/>
    <x v="1"/>
  </r>
  <r>
    <x v="18"/>
    <x v="4"/>
  </r>
  <r>
    <x v="19"/>
    <x v="3"/>
  </r>
  <r>
    <x v="20"/>
    <x v="5"/>
  </r>
  <r>
    <x v="21"/>
    <x v="6"/>
  </r>
  <r>
    <x v="9"/>
    <x v="3"/>
  </r>
  <r>
    <x v="22"/>
    <x v="1"/>
  </r>
  <r>
    <x v="23"/>
    <x v="3"/>
  </r>
  <r>
    <x v="24"/>
    <x v="6"/>
  </r>
  <r>
    <x v="25"/>
    <x v="2"/>
  </r>
  <r>
    <x v="26"/>
    <x v="1"/>
  </r>
  <r>
    <x v="18"/>
    <x v="2"/>
  </r>
  <r>
    <x v="27"/>
    <x v="4"/>
  </r>
  <r>
    <x v="18"/>
    <x v="5"/>
  </r>
  <r>
    <x v="28"/>
    <x v="3"/>
  </r>
  <r>
    <x v="29"/>
    <x v="1"/>
  </r>
  <r>
    <x v="30"/>
    <x v="2"/>
  </r>
  <r>
    <x v="31"/>
    <x v="6"/>
  </r>
  <r>
    <x v="32"/>
    <x v="6"/>
  </r>
  <r>
    <x v="33"/>
    <x v="0"/>
  </r>
  <r>
    <x v="34"/>
    <x v="0"/>
  </r>
  <r>
    <x v="35"/>
    <x v="4"/>
  </r>
  <r>
    <x v="23"/>
    <x v="0"/>
  </r>
  <r>
    <x v="36"/>
    <x v="5"/>
  </r>
  <r>
    <x v="37"/>
    <x v="6"/>
  </r>
  <r>
    <x v="38"/>
    <x v="3"/>
  </r>
  <r>
    <x v="39"/>
    <x v="1"/>
  </r>
  <r>
    <x v="39"/>
    <x v="5"/>
  </r>
  <r>
    <x v="40"/>
    <x v="6"/>
  </r>
  <r>
    <x v="41"/>
    <x v="5"/>
  </r>
  <r>
    <x v="42"/>
    <x v="0"/>
  </r>
  <r>
    <x v="43"/>
    <x v="3"/>
  </r>
  <r>
    <x v="44"/>
    <x v="5"/>
  </r>
  <r>
    <x v="36"/>
    <x v="6"/>
  </r>
  <r>
    <x v="45"/>
    <x v="6"/>
  </r>
  <r>
    <x v="46"/>
    <x v="0"/>
  </r>
  <r>
    <x v="47"/>
    <x v="0"/>
  </r>
  <r>
    <x v="48"/>
    <x v="1"/>
  </r>
  <r>
    <x v="8"/>
    <x v="2"/>
  </r>
  <r>
    <x v="49"/>
    <x v="6"/>
  </r>
  <r>
    <x v="50"/>
    <x v="6"/>
  </r>
  <r>
    <x v="51"/>
    <x v="5"/>
  </r>
  <r>
    <x v="52"/>
    <x v="1"/>
  </r>
  <r>
    <x v="53"/>
    <x v="3"/>
  </r>
  <r>
    <x v="54"/>
    <x v="4"/>
  </r>
  <r>
    <x v="21"/>
    <x v="6"/>
  </r>
  <r>
    <x v="55"/>
    <x v="1"/>
  </r>
  <r>
    <x v="56"/>
    <x v="0"/>
  </r>
  <r>
    <x v="57"/>
    <x v="0"/>
  </r>
  <r>
    <x v="58"/>
    <x v="4"/>
  </r>
  <r>
    <x v="59"/>
    <x v="1"/>
  </r>
  <r>
    <x v="60"/>
    <x v="3"/>
  </r>
  <r>
    <x v="61"/>
    <x v="6"/>
  </r>
  <r>
    <x v="62"/>
    <x v="3"/>
  </r>
  <r>
    <x v="35"/>
    <x v="4"/>
  </r>
  <r>
    <x v="3"/>
    <x v="0"/>
  </r>
  <r>
    <x v="63"/>
    <x v="1"/>
  </r>
  <r>
    <x v="44"/>
    <x v="5"/>
  </r>
  <r>
    <x v="64"/>
    <x v="2"/>
  </r>
  <r>
    <x v="42"/>
    <x v="0"/>
  </r>
  <r>
    <x v="36"/>
    <x v="1"/>
  </r>
  <r>
    <x v="65"/>
    <x v="6"/>
  </r>
  <r>
    <x v="66"/>
    <x v="6"/>
  </r>
  <r>
    <x v="60"/>
    <x v="2"/>
  </r>
  <r>
    <x v="67"/>
    <x v="3"/>
  </r>
  <r>
    <x v="68"/>
    <x v="5"/>
  </r>
  <r>
    <x v="69"/>
    <x v="2"/>
  </r>
  <r>
    <x v="70"/>
    <x v="1"/>
  </r>
  <r>
    <x v="71"/>
    <x v="1"/>
  </r>
  <r>
    <x v="72"/>
    <x v="1"/>
  </r>
  <r>
    <x v="15"/>
    <x v="4"/>
  </r>
  <r>
    <x v="73"/>
    <x v="3"/>
  </r>
  <r>
    <x v="27"/>
    <x v="0"/>
  </r>
  <r>
    <x v="6"/>
    <x v="5"/>
  </r>
  <r>
    <x v="2"/>
    <x v="6"/>
  </r>
  <r>
    <x v="74"/>
    <x v="5"/>
  </r>
  <r>
    <x v="16"/>
    <x v="4"/>
  </r>
  <r>
    <x v="75"/>
    <x v="4"/>
  </r>
  <r>
    <x v="76"/>
    <x v="4"/>
  </r>
  <r>
    <x v="77"/>
    <x v="3"/>
  </r>
  <r>
    <x v="35"/>
    <x v="5"/>
  </r>
  <r>
    <x v="28"/>
    <x v="0"/>
  </r>
  <r>
    <x v="55"/>
    <x v="4"/>
  </r>
  <r>
    <x v="78"/>
    <x v="1"/>
  </r>
  <r>
    <x v="68"/>
    <x v="3"/>
  </r>
  <r>
    <x v="61"/>
    <x v="1"/>
  </r>
  <r>
    <x v="14"/>
    <x v="1"/>
  </r>
  <r>
    <x v="3"/>
    <x v="1"/>
  </r>
  <r>
    <x v="51"/>
    <x v="4"/>
  </r>
  <r>
    <x v="53"/>
    <x v="6"/>
  </r>
  <r>
    <x v="79"/>
    <x v="6"/>
  </r>
  <r>
    <x v="80"/>
    <x v="0"/>
  </r>
  <r>
    <x v="81"/>
    <x v="4"/>
  </r>
  <r>
    <x v="82"/>
    <x v="0"/>
  </r>
  <r>
    <x v="83"/>
    <x v="4"/>
  </r>
  <r>
    <x v="84"/>
    <x v="6"/>
  </r>
  <r>
    <x v="82"/>
    <x v="1"/>
  </r>
  <r>
    <x v="85"/>
    <x v="6"/>
  </r>
  <r>
    <x v="83"/>
    <x v="4"/>
  </r>
  <r>
    <x v="86"/>
    <x v="2"/>
  </r>
  <r>
    <x v="79"/>
    <x v="3"/>
  </r>
  <r>
    <x v="87"/>
    <x v="3"/>
  </r>
  <r>
    <x v="62"/>
    <x v="0"/>
  </r>
  <r>
    <x v="79"/>
    <x v="4"/>
  </r>
  <r>
    <x v="88"/>
    <x v="0"/>
  </r>
  <r>
    <x v="89"/>
    <x v="2"/>
  </r>
  <r>
    <x v="90"/>
    <x v="5"/>
  </r>
  <r>
    <x v="91"/>
    <x v="1"/>
  </r>
  <r>
    <x v="92"/>
    <x v="3"/>
  </r>
  <r>
    <x v="68"/>
    <x v="4"/>
  </r>
  <r>
    <x v="93"/>
    <x v="0"/>
  </r>
  <r>
    <x v="94"/>
    <x v="2"/>
  </r>
  <r>
    <x v="95"/>
    <x v="2"/>
  </r>
  <r>
    <x v="86"/>
    <x v="0"/>
  </r>
  <r>
    <x v="53"/>
    <x v="3"/>
  </r>
  <r>
    <x v="96"/>
    <x v="1"/>
  </r>
  <r>
    <x v="54"/>
    <x v="2"/>
  </r>
  <r>
    <x v="39"/>
    <x v="2"/>
  </r>
  <r>
    <x v="0"/>
    <x v="3"/>
  </r>
  <r>
    <x v="97"/>
    <x v="3"/>
  </r>
  <r>
    <x v="29"/>
    <x v="5"/>
  </r>
  <r>
    <x v="44"/>
    <x v="0"/>
  </r>
  <r>
    <x v="98"/>
    <x v="2"/>
  </r>
  <r>
    <x v="38"/>
    <x v="1"/>
  </r>
  <r>
    <x v="77"/>
    <x v="2"/>
  </r>
  <r>
    <x v="35"/>
    <x v="6"/>
  </r>
  <r>
    <x v="99"/>
    <x v="2"/>
  </r>
  <r>
    <x v="100"/>
    <x v="4"/>
  </r>
  <r>
    <x v="74"/>
    <x v="3"/>
  </r>
  <r>
    <x v="53"/>
    <x v="4"/>
  </r>
  <r>
    <x v="101"/>
    <x v="6"/>
  </r>
  <r>
    <x v="68"/>
    <x v="2"/>
  </r>
  <r>
    <x v="102"/>
    <x v="2"/>
  </r>
  <r>
    <x v="103"/>
    <x v="3"/>
  </r>
  <r>
    <x v="96"/>
    <x v="5"/>
  </r>
  <r>
    <x v="42"/>
    <x v="6"/>
  </r>
  <r>
    <x v="21"/>
    <x v="2"/>
  </r>
  <r>
    <x v="72"/>
    <x v="1"/>
  </r>
  <r>
    <x v="102"/>
    <x v="5"/>
  </r>
  <r>
    <x v="0"/>
    <x v="3"/>
  </r>
  <r>
    <x v="59"/>
    <x v="6"/>
  </r>
  <r>
    <x v="70"/>
    <x v="5"/>
  </r>
  <r>
    <x v="54"/>
    <x v="1"/>
  </r>
  <r>
    <x v="97"/>
    <x v="4"/>
  </r>
  <r>
    <x v="104"/>
    <x v="1"/>
  </r>
  <r>
    <x v="105"/>
    <x v="5"/>
  </r>
  <r>
    <x v="51"/>
    <x v="2"/>
  </r>
  <r>
    <x v="106"/>
    <x v="3"/>
  </r>
  <r>
    <x v="107"/>
    <x v="4"/>
  </r>
  <r>
    <x v="92"/>
    <x v="1"/>
  </r>
  <r>
    <x v="68"/>
    <x v="6"/>
  </r>
  <r>
    <x v="16"/>
    <x v="0"/>
  </r>
  <r>
    <x v="108"/>
    <x v="6"/>
  </r>
  <r>
    <x v="77"/>
    <x v="2"/>
  </r>
  <r>
    <x v="48"/>
    <x v="6"/>
  </r>
  <r>
    <x v="109"/>
    <x v="4"/>
  </r>
  <r>
    <x v="110"/>
    <x v="0"/>
  </r>
  <r>
    <x v="101"/>
    <x v="4"/>
  </r>
  <r>
    <x v="111"/>
    <x v="5"/>
  </r>
  <r>
    <x v="92"/>
    <x v="5"/>
  </r>
  <r>
    <x v="48"/>
    <x v="0"/>
  </r>
  <r>
    <x v="112"/>
    <x v="2"/>
  </r>
  <r>
    <x v="113"/>
    <x v="2"/>
  </r>
  <r>
    <x v="63"/>
    <x v="5"/>
  </r>
  <r>
    <x v="114"/>
    <x v="5"/>
  </r>
  <r>
    <x v="36"/>
    <x v="3"/>
  </r>
  <r>
    <x v="113"/>
    <x v="1"/>
  </r>
  <r>
    <x v="58"/>
    <x v="4"/>
  </r>
  <r>
    <x v="115"/>
    <x v="5"/>
  </r>
  <r>
    <x v="116"/>
    <x v="3"/>
  </r>
  <r>
    <x v="102"/>
    <x v="4"/>
  </r>
  <r>
    <x v="73"/>
    <x v="0"/>
  </r>
  <r>
    <x v="117"/>
    <x v="3"/>
  </r>
  <r>
    <x v="118"/>
    <x v="0"/>
  </r>
  <r>
    <x v="15"/>
    <x v="6"/>
  </r>
  <r>
    <x v="80"/>
    <x v="1"/>
  </r>
  <r>
    <x v="50"/>
    <x v="4"/>
  </r>
  <r>
    <x v="119"/>
    <x v="6"/>
  </r>
  <r>
    <x v="120"/>
    <x v="4"/>
  </r>
  <r>
    <x v="78"/>
    <x v="5"/>
  </r>
  <r>
    <x v="89"/>
    <x v="0"/>
  </r>
  <r>
    <x v="112"/>
    <x v="2"/>
  </r>
  <r>
    <x v="83"/>
    <x v="5"/>
  </r>
  <r>
    <x v="36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d v="2023-03-27T00:00:00"/>
    <x v="0"/>
    <n v="89.06"/>
    <n v="36.6"/>
    <n v="93.625"/>
    <n v="23.379999999999995"/>
    <n v="135"/>
  </r>
  <r>
    <d v="2023-06-20T00:00:00"/>
    <x v="1"/>
    <n v="63.279999999999994"/>
    <n v="36.299999999999997"/>
    <n v="93.625"/>
    <n v="10.339999999999989"/>
    <n v="254"/>
  </r>
  <r>
    <d v="2023-05-25T00:00:00"/>
    <x v="2"/>
    <n v="12.379999999999999"/>
    <n v="43.7"/>
    <n v="89.4"/>
    <n v="7.7799999999999976"/>
    <n v="105"/>
  </r>
  <r>
    <d v="2023-08-23T00:00:00"/>
    <x v="3"/>
    <n v="56.9"/>
    <n v="3.4"/>
    <n v="84.8"/>
    <n v="11.229999999999997"/>
    <n v="131"/>
  </r>
  <r>
    <d v="2023-07-07T00:00:00"/>
    <x v="4"/>
    <n v="29.14"/>
    <n v="36.9"/>
    <n v="79.2"/>
    <n v="19.339999999999996"/>
    <n v="172"/>
  </r>
  <r>
    <d v="2023-07-30T00:00:00"/>
    <x v="5"/>
    <m/>
    <n v="35.4"/>
    <n v="75.599999999999994"/>
    <n v="6.8299999999999947"/>
    <n v="207"/>
  </r>
  <r>
    <d v="2023-03-16T00:00:00"/>
    <x v="2"/>
    <n v="6.74"/>
    <n v="48.9"/>
    <n v="75"/>
    <n v="15.32"/>
    <n v="86"/>
  </r>
  <r>
    <d v="2023-07-13T00:00:00"/>
    <x v="2"/>
    <n v="51.9"/>
    <n v="32.299999999999997"/>
    <n v="74.2"/>
    <n v="9.419999999999991"/>
    <n v="201"/>
  </r>
  <r>
    <d v="2023-06-07T00:00:00"/>
    <x v="3"/>
    <n v="27.66"/>
    <n v="225.5"/>
    <n v="73.400000000000006"/>
    <n v="12.219999999999995"/>
    <n v="147"/>
  </r>
  <r>
    <d v="2023-06-12T00:00:00"/>
    <x v="0"/>
    <n v="56.18"/>
    <n v="36.5"/>
    <n v="72.3"/>
    <n v="14.420000000000002"/>
    <n v="225"/>
  </r>
  <r>
    <d v="2023-09-10T00:00:00"/>
    <x v="5"/>
    <n v="65.52000000000001"/>
    <n v="43"/>
    <n v="71.8"/>
    <n v="21.540000000000006"/>
    <n v="272"/>
  </r>
  <r>
    <d v="2023-03-13T00:00:00"/>
    <x v="0"/>
    <n v="12.44"/>
    <n v="45.9"/>
    <n v="69.3"/>
    <n v="16.95"/>
    <n v="96"/>
  </r>
  <r>
    <d v="2023-03-11T00:00:00"/>
    <x v="6"/>
    <n v="56.02"/>
    <n v="37.799999999999997"/>
    <n v="69.2"/>
    <n v="14.229999999999993"/>
    <n v="236"/>
  </r>
  <r>
    <d v="2023-09-25T00:00:00"/>
    <x v="0"/>
    <n v="57.720000000000006"/>
    <n v="42"/>
    <n v="66.2"/>
    <n v="22.879999999999995"/>
    <n v="235.5"/>
  </r>
  <r>
    <d v="2023-03-23T00:00:00"/>
    <x v="2"/>
    <n v="10.76"/>
    <n v="35.1"/>
    <n v="65.900000000000006"/>
    <m/>
    <n v="95"/>
  </r>
  <r>
    <d v="2023-06-04T00:00:00"/>
    <x v="5"/>
    <n v="42.64"/>
    <n v="18.399999999999999"/>
    <n v="65.7"/>
    <n v="2.2399999999999984"/>
    <n v="159"/>
  </r>
  <r>
    <d v="2023-07-23T00:00:00"/>
    <x v="5"/>
    <n v="14.379999999999999"/>
    <n v="38.6"/>
    <n v="65.599999999999994"/>
    <n v="16.750000000000004"/>
    <n v="124"/>
  </r>
  <r>
    <d v="2023-06-06T00:00:00"/>
    <x v="1"/>
    <n v="28.14"/>
    <n v="40.6"/>
    <n v="63.2"/>
    <n v="6.09"/>
    <n v="180"/>
  </r>
  <r>
    <d v="2023-05-05T00:00:00"/>
    <x v="4"/>
    <n v="40.78"/>
    <n v="49.4"/>
    <n v="60"/>
    <n v="20.590000000000003"/>
    <n v="240"/>
  </r>
  <r>
    <d v="2023-07-26T00:00:00"/>
    <x v="3"/>
    <n v="58.739999999999995"/>
    <n v="28.9"/>
    <n v="59.7"/>
    <n v="17.939999999999991"/>
    <n v="210"/>
  </r>
  <r>
    <d v="2023-06-11T00:00:00"/>
    <x v="5"/>
    <n v="47.54"/>
    <n v="33.5"/>
    <n v="59"/>
    <n v="14.919999999999995"/>
    <n v="811"/>
  </r>
  <r>
    <d v="2023-06-24T00:00:00"/>
    <x v="6"/>
    <n v="37.58"/>
    <n v="46.4"/>
    <n v="59"/>
    <n v="13.39"/>
    <n v="196"/>
  </r>
  <r>
    <d v="2023-05-03T00:00:00"/>
    <x v="3"/>
    <n v="41.519999999999996"/>
    <n v="46.2"/>
    <n v="58.7"/>
    <n v="17.879999999999995"/>
    <n v="225"/>
  </r>
  <r>
    <d v="2023-03-14T00:00:00"/>
    <x v="1"/>
    <n v="31.3"/>
    <n v="41.3"/>
    <n v="58.5"/>
    <n v="12.399999999999995"/>
    <n v="197"/>
  </r>
  <r>
    <d v="2023-03-15T00:00:00"/>
    <x v="3"/>
    <n v="46.160000000000004"/>
    <n v="10.8"/>
    <n v="58.4"/>
    <n v="0.12000000000000455"/>
    <n v="137"/>
  </r>
  <r>
    <d v="2023-08-26T00:00:00"/>
    <x v="6"/>
    <n v="45.08"/>
    <n v="23.6"/>
    <n v="57.6"/>
    <n v="10.3"/>
    <n v="185"/>
  </r>
  <r>
    <d v="2023-06-29T00:00:00"/>
    <x v="2"/>
    <n v="54.160000000000004"/>
    <n v="8.1999999999999993"/>
    <n v="56.5"/>
    <n v="4.0799999999999983"/>
    <n v="150"/>
  </r>
  <r>
    <d v="2023-03-28T00:00:00"/>
    <x v="1"/>
    <n v="62.279999999999994"/>
    <n v="39.6"/>
    <n v="55.8"/>
    <n v="25.619999999999997"/>
    <n v="258"/>
  </r>
  <r>
    <d v="2023-05-11T00:00:00"/>
    <x v="2"/>
    <n v="61.260000000000005"/>
    <n v="42.7"/>
    <n v="54.7"/>
    <n v="25.6"/>
    <n v="240"/>
  </r>
  <r>
    <d v="2023-03-31T00:00:00"/>
    <x v="4"/>
    <n v="46.68"/>
    <n v="27.7"/>
    <n v="53.4"/>
    <n v="14.329999999999998"/>
    <n v="188"/>
  </r>
  <r>
    <d v="2023-03-26T00:00:00"/>
    <x v="5"/>
    <n v="42.08"/>
    <n v="47.7"/>
    <n v="52.9"/>
    <n v="22.23"/>
    <n v="240"/>
  </r>
  <r>
    <d v="2023-06-14T00:00:00"/>
    <x v="3"/>
    <n v="40.660000000000004"/>
    <n v="31.6"/>
    <n v="52.9"/>
    <n v="10.970000000000002"/>
    <n v="175"/>
  </r>
  <r>
    <d v="2023-07-04T00:00:00"/>
    <x v="1"/>
    <n v="24.02"/>
    <n v="35"/>
    <n v="52.7"/>
    <n v="3.9299999999999962"/>
    <n v="133"/>
  </r>
  <r>
    <d v="2023-06-08T00:00:00"/>
    <x v="2"/>
    <n v="23.96"/>
    <n v="47.8"/>
    <n v="51.4"/>
    <n v="14.319999999999993"/>
    <n v="177"/>
  </r>
  <r>
    <d v="2023-06-17T00:00:00"/>
    <x v="6"/>
    <n v="64.94"/>
    <n v="42.3"/>
    <n v="51.2"/>
    <n v="29.639999999999993"/>
    <n v="257"/>
  </r>
  <r>
    <d v="2023-07-15T00:00:00"/>
    <x v="6"/>
    <n v="8.56"/>
    <n v="38.9"/>
    <n v="50.6"/>
    <n v="19.989999999999998"/>
    <n v="78"/>
  </r>
  <r>
    <d v="2023-08-14T00:00:00"/>
    <x v="0"/>
    <n v="25.78"/>
    <n v="43.5"/>
    <n v="50.5"/>
    <n v="10.939999999999998"/>
    <n v="173"/>
  </r>
  <r>
    <d v="2023-07-10T00:00:00"/>
    <x v="0"/>
    <n v="7.76"/>
    <n v="21.7"/>
    <n v="50.4"/>
    <n v="12.57"/>
    <n v="81"/>
  </r>
  <r>
    <d v="2023-04-28T00:00:00"/>
    <x v="4"/>
    <n v="46.44"/>
    <n v="15.8"/>
    <n v="49.9"/>
    <n v="10.659999999999997"/>
    <n v="149"/>
  </r>
  <r>
    <d v="2023-06-19T00:00:00"/>
    <x v="0"/>
    <n v="51.480000000000004"/>
    <n v="4.3"/>
    <n v="49.8"/>
    <n v="4.4699999999999989"/>
    <n v="137"/>
  </r>
  <r>
    <d v="2023-04-02T00:00:00"/>
    <x v="5"/>
    <n v="11.64"/>
    <n v="15.9"/>
    <n v="49.6"/>
    <n v="9.4299999999999962"/>
    <m/>
  </r>
  <r>
    <d v="2023-08-19T00:00:00"/>
    <x v="6"/>
    <n v="19.14"/>
    <n v="35.799999999999997"/>
    <n v="49.3"/>
    <n v="6.75"/>
    <n v="151"/>
  </r>
  <r>
    <d v="2023-08-09T00:00:00"/>
    <x v="3"/>
    <n v="31.2"/>
    <n v="8.4"/>
    <n v="48.7"/>
    <n v="16.819999999999997"/>
    <n v="125"/>
  </r>
  <r>
    <d v="2023-08-29T00:00:00"/>
    <x v="1"/>
    <n v="42.9"/>
    <n v="20.9"/>
    <n v="47.4"/>
    <n v="7.9399999999999977"/>
    <n v="163"/>
  </r>
  <r>
    <d v="2023-07-09T00:00:00"/>
    <x v="5"/>
    <n v="36.260000000000005"/>
    <n v="26.8"/>
    <n v="46.2"/>
    <n v="9.0500000000000007"/>
    <n v="163"/>
  </r>
  <r>
    <d v="2023-03-25T00:00:00"/>
    <x v="6"/>
    <n v="44.82"/>
    <n v="32.9"/>
    <n v="46"/>
    <n v="18.459999999999997"/>
    <n v="191"/>
  </r>
  <r>
    <d v="2023-06-18T00:00:00"/>
    <x v="5"/>
    <n v="28.04"/>
    <n v="41.7"/>
    <n v="45.9"/>
    <n v="16.010000000000005"/>
    <n v="183"/>
  </r>
  <r>
    <d v="2023-04-17T00:00:00"/>
    <x v="0"/>
    <n v="24.94"/>
    <n v="49.4"/>
    <n v="45.7"/>
    <n v="13.89"/>
    <n v="152"/>
  </r>
  <r>
    <d v="2023-08-16T00:00:00"/>
    <x v="3"/>
    <n v="12.34"/>
    <n v="36.9"/>
    <n v="45.2"/>
    <n v="1.5399999999999956"/>
    <n v="85"/>
  </r>
  <r>
    <d v="2023-03-12T00:00:00"/>
    <x v="5"/>
    <n v="10.9"/>
    <n v="39.299999999999997"/>
    <n v="45.1"/>
    <n v="6.0599999999999952"/>
    <n v="122"/>
  </r>
  <r>
    <d v="2023-07-22T00:00:00"/>
    <x v="6"/>
    <n v="45.96"/>
    <n v="33.5"/>
    <n v="45.1"/>
    <n v="20.69"/>
    <m/>
  </r>
  <r>
    <d v="2023-08-05T00:00:00"/>
    <x v="6"/>
    <n v="50.64"/>
    <n v="49"/>
    <n v="44.3"/>
    <n v="31.1"/>
    <n v="265"/>
  </r>
  <r>
    <d v="2023-04-24T00:00:00"/>
    <x v="0"/>
    <n v="12.02"/>
    <n v="25.7"/>
    <n v="43.3"/>
    <n v="18.04"/>
    <n v="89"/>
  </r>
  <r>
    <d v="2023-04-10T00:00:00"/>
    <x v="0"/>
    <n v="59.58"/>
    <n v="28.3"/>
    <n v="43.2"/>
    <n v="26.159999999999997"/>
    <n v="231"/>
  </r>
  <r>
    <d v="2023-07-18T00:00:00"/>
    <x v="1"/>
    <n v="18.920000000000002"/>
    <n v="12"/>
    <n v="43.1"/>
    <n v="14.719999999999999"/>
    <n v="116"/>
  </r>
  <r>
    <d v="2023-07-20T00:00:00"/>
    <x v="2"/>
    <n v="55.04"/>
    <n v="2.9"/>
    <n v="43"/>
    <n v="10.77"/>
    <n v="147"/>
  </r>
  <r>
    <d v="2023-09-02T00:00:00"/>
    <x v="6"/>
    <n v="64.38"/>
    <n v="48.9"/>
    <n v="41.8"/>
    <n v="35.42"/>
    <n v="271"/>
  </r>
  <r>
    <d v="2023-05-06T00:00:00"/>
    <x v="6"/>
    <n v="3.46"/>
    <n v="28.1"/>
    <n v="41.4"/>
    <n v="18.220000000000002"/>
    <n v="71"/>
  </r>
  <r>
    <d v="2023-04-09T00:00:00"/>
    <x v="5"/>
    <n v="15.12"/>
    <n v="16"/>
    <n v="40.799999999999997"/>
    <n v="18.739999999999998"/>
    <n v="123"/>
  </r>
  <r>
    <d v="2023-05-02T00:00:00"/>
    <x v="1"/>
    <n v="44.28"/>
    <n v="41.7"/>
    <n v="39.6"/>
    <n v="26.65"/>
    <n v="235"/>
  </r>
  <r>
    <d v="2023-08-02T00:00:00"/>
    <x v="3"/>
    <n v="29.240000000000002"/>
    <n v="14.8"/>
    <n v="38.9"/>
    <n v="1.4600000000000026"/>
    <n v="127"/>
  </r>
  <r>
    <d v="2023-04-21T00:00:00"/>
    <x v="4"/>
    <n v="40.4"/>
    <n v="33.4"/>
    <n v="38.700000000000003"/>
    <n v="18.919999999999995"/>
    <n v="186"/>
  </r>
  <r>
    <d v="2023-05-20T00:00:00"/>
    <x v="6"/>
    <n v="44.82"/>
    <n v="30.6"/>
    <n v="38.700000000000003"/>
    <n v="19.729999999999997"/>
    <n v="196"/>
  </r>
  <r>
    <d v="2023-04-11T00:00:00"/>
    <x v="1"/>
    <n v="92.987500000000011"/>
    <n v="17.399999999999999"/>
    <n v="38.6"/>
    <n v="37.253750000000011"/>
    <n v="126"/>
  </r>
  <r>
    <d v="2023-07-31T00:00:00"/>
    <x v="0"/>
    <n v="50.1"/>
    <n v="33.200000000000003"/>
    <n v="37.9"/>
    <n v="23.490000000000006"/>
    <n v="218"/>
  </r>
  <r>
    <d v="2023-05-08T00:00:00"/>
    <x v="0"/>
    <n v="49.160000000000004"/>
    <n v="49.6"/>
    <n v="37.700000000000003"/>
    <n v="30.8"/>
    <n v="239"/>
  </r>
  <r>
    <d v="2023-08-11T00:00:00"/>
    <x v="4"/>
    <n v="37.260000000000005"/>
    <n v="39.700000000000003"/>
    <n v="37.700000000000003"/>
    <n v="21.900000000000002"/>
    <n v="208"/>
  </r>
  <r>
    <d v="2023-08-08T00:00:00"/>
    <x v="1"/>
    <n v="66.14"/>
    <n v="13.9"/>
    <n v="37"/>
    <n v="20.220000000000002"/>
    <n v="166"/>
  </r>
  <r>
    <d v="2023-05-31T00:00:00"/>
    <x v="3"/>
    <n v="151.96"/>
    <n v="4.0999999999999996"/>
    <n v="36.9"/>
    <n v="11.270000000000001"/>
    <n v="128"/>
  </r>
  <r>
    <d v="2023-04-29T00:00:00"/>
    <x v="6"/>
    <n v="14.38"/>
    <n v="11.7"/>
    <n v="36.799999999999997"/>
    <n v="17.82"/>
    <n v="111"/>
  </r>
  <r>
    <d v="2023-04-26T00:00:00"/>
    <x v="3"/>
    <n v="18.940000000000001"/>
    <n v="9.9"/>
    <n v="35.700000000000003"/>
    <n v="19.64"/>
    <n v="119"/>
  </r>
  <r>
    <d v="2023-06-02T00:00:00"/>
    <x v="4"/>
    <n v="22.68"/>
    <n v="44.5"/>
    <n v="35.6"/>
    <n v="14.849999999999998"/>
    <n v="149"/>
  </r>
  <r>
    <d v="2023-09-04T00:00:00"/>
    <x v="0"/>
    <n v="40.04"/>
    <n v="7.8"/>
    <n v="35.200000000000003"/>
    <n v="95"/>
    <n v="131"/>
  </r>
  <r>
    <d v="2023-04-18T00:00:00"/>
    <x v="1"/>
    <n v="14.620000000000001"/>
    <n v="26.7"/>
    <n v="35.1"/>
    <n v="3.6199999999999992"/>
    <n v="114"/>
  </r>
  <r>
    <d v="2023-04-30T00:00:00"/>
    <x v="5"/>
    <n v="43.96"/>
    <n v="3.1"/>
    <n v="34.6"/>
    <n v="7.6899999999999995"/>
    <n v="122"/>
  </r>
  <r>
    <d v="2023-08-17T00:00:00"/>
    <x v="2"/>
    <n v="32.339999999999996"/>
    <n v="18.399999999999999"/>
    <n v="34.6"/>
    <n v="8.5299999999999958"/>
    <n v="138"/>
  </r>
  <r>
    <d v="2023-07-03T00:00:00"/>
    <x v="0"/>
    <n v="18.64"/>
    <n v="46.8"/>
    <n v="34.5"/>
    <n v="17.419999999999998"/>
    <n v="152"/>
  </r>
  <r>
    <d v="2023-08-01T00:00:00"/>
    <x v="1"/>
    <n v="28.919999999999998"/>
    <n v="5.7"/>
    <n v="34.4"/>
    <n v="19.549999999999997"/>
    <m/>
  </r>
  <r>
    <d v="2023-06-03T00:00:00"/>
    <x v="6"/>
    <n v="45.7"/>
    <n v="43"/>
    <n v="33.799999999999997"/>
    <n v="29.330000000000002"/>
    <n v="223"/>
  </r>
  <r>
    <d v="2023-06-10T00:00:00"/>
    <x v="6"/>
    <n v="14.72"/>
    <n v="1.5"/>
    <n v="33"/>
    <n v="10.41"/>
    <n v="74"/>
  </r>
  <r>
    <d v="2023-06-01T00:00:00"/>
    <x v="2"/>
    <n v="18.059999999999999"/>
    <n v="20.3"/>
    <n v="32.5"/>
    <n v="4.68"/>
    <n v="128"/>
  </r>
  <r>
    <d v="2023-04-19T00:00:00"/>
    <x v="3"/>
    <n v="53.6"/>
    <n v="37.700000000000003"/>
    <n v="32"/>
    <n v="28.850000000000005"/>
    <n v="230"/>
  </r>
  <r>
    <d v="2023-05-21T00:00:00"/>
    <x v="5"/>
    <n v="29.96"/>
    <n v="14.3"/>
    <n v="31.7"/>
    <n v="5.4500000000000028"/>
    <n v="129"/>
  </r>
  <r>
    <d v="2023-04-20T00:00:00"/>
    <x v="2"/>
    <n v="45.5"/>
    <n v="22.3"/>
    <n v="31.6"/>
    <n v="18.759999999999998"/>
    <n v="179"/>
  </r>
  <r>
    <d v="2023-09-19T00:00:00"/>
    <x v="1"/>
    <n v="12.44"/>
    <n v="4.0999999999999996"/>
    <n v="31.6"/>
    <n v="11.129999999999999"/>
    <n v="62"/>
  </r>
  <r>
    <d v="2023-04-25T00:00:00"/>
    <x v="1"/>
    <n v="42.019999999999996"/>
    <n v="22.5"/>
    <n v="31.5"/>
    <n v="16.159999999999997"/>
    <n v="165"/>
  </r>
  <r>
    <d v="2023-05-23T00:00:00"/>
    <x v="1"/>
    <n v="28.880000000000003"/>
    <n v="5.7"/>
    <n v="31.3"/>
    <n v="3.2699999999999996"/>
    <n v="117"/>
  </r>
  <r>
    <d v="2023-08-18T00:00:00"/>
    <x v="4"/>
    <n v="44.5"/>
    <n v="18.100000000000001"/>
    <n v="30.7"/>
    <n v="14.02"/>
    <n v="159"/>
  </r>
  <r>
    <d v="2023-04-12T00:00:00"/>
    <x v="3"/>
    <n v="20.440000000000001"/>
    <n v="1.5"/>
    <n v="30"/>
    <n v="18.47"/>
    <n v="112"/>
  </r>
  <r>
    <d v="2023-09-11T00:00:00"/>
    <x v="0"/>
    <n v="58.760000000000005"/>
    <n v="21.3"/>
    <n v="30"/>
    <n v="24.03"/>
    <n v="188"/>
  </r>
  <r>
    <d v="2023-06-25T00:00:00"/>
    <x v="5"/>
    <n v="8"/>
    <n v="11"/>
    <n v="29.7"/>
    <n v="16.119999999999997"/>
    <n v="86"/>
  </r>
  <r>
    <d v="2023-09-09T00:00:00"/>
    <x v="6"/>
    <n v="18.240000000000002"/>
    <n v="5.7"/>
    <n v="29.7"/>
    <n v="16.59"/>
    <n v="105"/>
  </r>
  <r>
    <d v="2023-05-14T00:00:00"/>
    <x v="5"/>
    <n v="27.22"/>
    <n v="42.8"/>
    <n v="28.9"/>
    <n v="22.949999999999996"/>
    <n v="187"/>
  </r>
  <r>
    <d v="2023-09-08T00:00:00"/>
    <x v="4"/>
    <n v="52.7"/>
    <n v="5.4"/>
    <n v="27.4"/>
    <n v="13.59"/>
    <n v="124"/>
  </r>
  <r>
    <d v="2023-05-12T00:00:00"/>
    <x v="4"/>
    <n v="53.86"/>
    <n v="15.5"/>
    <n v="27.3"/>
    <n v="20.759999999999998"/>
    <n v="170"/>
  </r>
  <r>
    <d v="2023-05-19T00:00:00"/>
    <x v="4"/>
    <n v="48.36"/>
    <n v="43.9"/>
    <n v="27.2"/>
    <n v="32.749999999999993"/>
    <n v="229"/>
  </r>
  <r>
    <d v="2023-09-13T00:00:00"/>
    <x v="3"/>
    <n v="35.9"/>
    <n v="2.1"/>
    <n v="26.6"/>
    <n v="4.3599999999999994"/>
    <n v="108"/>
  </r>
  <r>
    <d v="2023-04-23T00:00:00"/>
    <x v="5"/>
    <n v="51.38"/>
    <n v="8.4"/>
    <n v="26.4"/>
    <n v="14.33"/>
    <n v="149"/>
  </r>
  <r>
    <d v="2023-04-03T00:00:00"/>
    <x v="0"/>
    <n v="49.660000000000004"/>
    <n v="16.899999999999999"/>
    <n v="26.2"/>
    <n v="20.8"/>
    <n v="175"/>
  </r>
  <r>
    <d v="2023-07-14T00:00:00"/>
    <x v="4"/>
    <n v="18.440000000000001"/>
    <n v="11.8"/>
    <n v="25.9"/>
    <n v="4.2600000000000016"/>
    <n v="126"/>
  </r>
  <r>
    <d v="2023-06-27T00:00:00"/>
    <x v="1"/>
    <n v="9.620000000000001"/>
    <n v="0.4"/>
    <n v="25.6"/>
    <n v="11.269999999999998"/>
    <n v="54"/>
  </r>
  <r>
    <d v="2023-07-05T00:00:00"/>
    <x v="3"/>
    <n v="37.839999999999996"/>
    <n v="14.3"/>
    <n v="25.6"/>
    <n v="10.829999999999998"/>
    <n v="129"/>
  </r>
  <r>
    <d v="2023-08-15T00:00:00"/>
    <x v="1"/>
    <n v="39.96"/>
    <n v="1.3"/>
    <n v="24.3"/>
    <n v="5.91"/>
    <n v="111"/>
  </r>
  <r>
    <d v="2023-03-21T00:00:00"/>
    <x v="1"/>
    <n v="23.22"/>
    <n v="5.8"/>
    <n v="24.2"/>
    <n v="19.829999999999998"/>
    <n v="95"/>
  </r>
  <r>
    <d v="2023-09-05T00:00:00"/>
    <x v="1"/>
    <n v="63.339999999999996"/>
    <n v="2.2999999999999998"/>
    <n v="23.7"/>
    <n v="19.339999999999996"/>
    <n v="131"/>
  </r>
  <r>
    <d v="2023-03-17T00:00:00"/>
    <x v="4"/>
    <n v="13.5"/>
    <n v="32.799999999999997"/>
    <n v="23.5"/>
    <n v="12.749999999999998"/>
    <n v="123"/>
  </r>
  <r>
    <d v="2023-04-01T00:00:00"/>
    <x v="6"/>
    <n v="48.480000000000004"/>
    <n v="123"/>
    <n v="23.5"/>
    <n v="16.89"/>
    <n v="127"/>
  </r>
  <r>
    <d v="2023-09-16T00:00:00"/>
    <x v="6"/>
    <n v="6.74"/>
    <n v="12.1"/>
    <n v="23.4"/>
    <n v="18.560000000000002"/>
    <n v="83"/>
  </r>
  <r>
    <d v="2023-06-26T00:00:00"/>
    <x v="0"/>
    <n v="27.080000000000002"/>
    <n v="0.3"/>
    <n v="23.2"/>
    <n v="19.910000000000004"/>
    <n v="104"/>
  </r>
  <r>
    <d v="2023-06-30T00:00:00"/>
    <x v="4"/>
    <n v="55.339999999999996"/>
    <n v="38"/>
    <n v="23.2"/>
    <n v="33.89"/>
    <n v="221"/>
  </r>
  <r>
    <d v="2023-05-29T00:00:00"/>
    <x v="0"/>
    <n v="31.2"/>
    <n v="7.7"/>
    <n v="23.1"/>
    <n v="6.2099999999999991"/>
    <n v="120"/>
  </r>
  <r>
    <d v="2023-04-07T00:00:00"/>
    <x v="4"/>
    <n v="49.019999999999996"/>
    <n v="16.7"/>
    <n v="22.9"/>
    <n v="23.2"/>
    <n v="168"/>
  </r>
  <r>
    <d v="2023-04-08T00:00:00"/>
    <x v="6"/>
    <n v="52.760000000000005"/>
    <n v="27.1"/>
    <n v="22.9"/>
    <n v="29.270000000000007"/>
    <n v="199"/>
  </r>
  <r>
    <d v="2023-05-30T00:00:00"/>
    <x v="1"/>
    <n v="19.28"/>
    <n v="26.7"/>
    <n v="22.3"/>
    <n v="12.070000000000002"/>
    <n v="120"/>
  </r>
  <r>
    <d v="2023-07-08T00:00:00"/>
    <x v="6"/>
    <n v="9.879999999999999"/>
    <n v="16"/>
    <n v="22.3"/>
    <n v="1.0199999999999996"/>
    <n v="77"/>
  </r>
  <r>
    <d v="2023-06-16T00:00:00"/>
    <x v="4"/>
    <n v="41.980000000000004"/>
    <n v="21"/>
    <n v="22"/>
    <n v="20.190000000000001"/>
    <n v="168"/>
  </r>
  <r>
    <d v="2023-08-24T00:00:00"/>
    <x v="2"/>
    <n v="11.58"/>
    <n v="37.6"/>
    <n v="21.6"/>
    <n v="11.95"/>
    <n v="90"/>
  </r>
  <r>
    <d v="2023-05-10T00:00:00"/>
    <x v="3"/>
    <n v="16.7"/>
    <n v="2"/>
    <n v="21.4"/>
    <n v="17.79"/>
    <n v="83"/>
  </r>
  <r>
    <d v="2023-06-21T00:00:00"/>
    <x v="3"/>
    <n v="64.039999999999992"/>
    <n v="10.1"/>
    <n v="21.4"/>
    <n v="24.509999999999998"/>
    <n v="158"/>
  </r>
  <r>
    <d v="2023-03-20T00:00:00"/>
    <x v="0"/>
    <n v="40.96"/>
    <n v="2.6"/>
    <n v="21.2"/>
    <n v="12.8"/>
    <n v="119"/>
  </r>
  <r>
    <d v="2023-05-26T00:00:00"/>
    <x v="4"/>
    <n v="13.5"/>
    <n v="1.6"/>
    <n v="20.7"/>
    <n v="15.27"/>
    <n v="83"/>
  </r>
  <r>
    <d v="2023-08-07T00:00:00"/>
    <x v="0"/>
    <n v="164"/>
    <n v="25.8"/>
    <n v="20.6"/>
    <n v="9.1300000000000008"/>
    <n v="118"/>
  </r>
  <r>
    <d v="2023-07-27T00:00:00"/>
    <x v="2"/>
    <n v="9.6"/>
    <n v="25.9"/>
    <n v="20.5"/>
    <n v="9.0499999999999989"/>
    <n v="109"/>
  </r>
  <r>
    <d v="2023-09-03T00:00:00"/>
    <x v="5"/>
    <n v="58.68"/>
    <n v="30.2"/>
    <n v="20.3"/>
    <n v="31.819999999999997"/>
    <n v="216"/>
  </r>
  <r>
    <d v="2023-09-12T00:00:00"/>
    <x v="1"/>
    <n v="46"/>
    <n v="45.1"/>
    <n v="19.600000000000001"/>
    <n v="35.209999999999994"/>
    <n v="228"/>
  </r>
  <r>
    <d v="2023-04-05T00:00:00"/>
    <x v="3"/>
    <n v="59.58"/>
    <n v="3.5"/>
    <n v="19.5"/>
    <n v="20.239999999999998"/>
    <n v="139"/>
  </r>
  <r>
    <d v="2023-08-25T00:00:00"/>
    <x v="4"/>
    <n v="48.36"/>
    <n v="5.2"/>
    <n v="19.399999999999999"/>
    <n v="15.520000000000001"/>
    <n v="129"/>
  </r>
  <r>
    <d v="2023-05-22T00:00:00"/>
    <x v="0"/>
    <n v="15.36"/>
    <n v="33"/>
    <n v="19.3"/>
    <n v="11.459999999999999"/>
    <n v="106"/>
  </r>
  <r>
    <d v="2023-03-30T00:00:00"/>
    <x v="2"/>
    <n v="32.46"/>
    <n v="23.9"/>
    <n v="19.100000000000001"/>
    <n v="19.04"/>
    <n v="148"/>
  </r>
  <r>
    <d v="2023-04-27T00:00:00"/>
    <x v="2"/>
    <n v="52.980000000000004"/>
    <n v="41.5"/>
    <n v="18.5"/>
    <n v="37.340000000000003"/>
    <n v="245"/>
  </r>
  <r>
    <d v="2023-08-28T00:00:00"/>
    <x v="0"/>
    <n v="12"/>
    <n v="11.6"/>
    <n v="18.399999999999999"/>
    <n v="3.4400000000000013"/>
    <n v="90"/>
  </r>
  <r>
    <d v="2023-03-29T00:00:00"/>
    <x v="3"/>
    <n v="14.84"/>
    <n v="20.5"/>
    <n v="18.3"/>
    <n v="9.8500000000000014"/>
    <n v="127"/>
  </r>
  <r>
    <d v="2023-04-04T00:00:00"/>
    <x v="1"/>
    <n v="20.46"/>
    <n v="12.6"/>
    <n v="18.3"/>
    <n v="5.2099999999999991"/>
    <n v="110"/>
  </r>
  <r>
    <d v="2023-09-14T00:00:00"/>
    <x v="2"/>
    <n v="41.22"/>
    <n v="28.7"/>
    <n v="18.2"/>
    <n v="26.18"/>
    <n v="186"/>
  </r>
  <r>
    <d v="2023-06-22T00:00:00"/>
    <x v="2"/>
    <n v="38.58"/>
    <n v="17.2"/>
    <n v="17.899999999999999"/>
    <n v="20.23"/>
    <n v="163"/>
  </r>
  <r>
    <d v="2023-09-06T00:00:00"/>
    <x v="3"/>
    <n v="41.12"/>
    <n v="10"/>
    <n v="17.600000000000001"/>
    <n v="14.519999999999998"/>
    <n v="135"/>
  </r>
  <r>
    <d v="2023-08-30T00:00:00"/>
    <x v="3"/>
    <n v="9.92"/>
    <n v="20.100000000000001"/>
    <n v="17"/>
    <n v="5.2100000000000009"/>
    <n v="93"/>
  </r>
  <r>
    <d v="2023-05-07T00:00:00"/>
    <x v="5"/>
    <n v="33.239999999999995"/>
    <n v="19.2"/>
    <n v="16.600000000000001"/>
    <n v="16.579999999999998"/>
    <n v="133"/>
  </r>
  <r>
    <d v="2023-06-05T00:00:00"/>
    <x v="0"/>
    <n v="21.259999999999998"/>
    <n v="27.5"/>
    <n v="16"/>
    <n v="14.979999999999999"/>
    <n v="122"/>
  </r>
  <r>
    <d v="2023-05-04T00:00:00"/>
    <x v="2"/>
    <n v="62.54"/>
    <n v="28.8"/>
    <n v="15.9"/>
    <n v="34.31"/>
    <n v="220"/>
  </r>
  <r>
    <d v="2023-07-11T00:00:00"/>
    <x v="1"/>
    <n v="45.8"/>
    <n v="2.4"/>
    <n v="15.6"/>
    <n v="17.36"/>
    <n v="125"/>
  </r>
  <r>
    <d v="2023-07-06T00:00:00"/>
    <x v="2"/>
    <n v="25.28"/>
    <n v="0.8"/>
    <n v="14.8"/>
    <n v="2.12"/>
    <n v="108"/>
  </r>
  <r>
    <d v="2023-05-27T00:00:00"/>
    <x v="6"/>
    <n v="25.1"/>
    <n v="28.5"/>
    <n v="14.2"/>
    <n v="20.62"/>
    <n v="149"/>
  </r>
  <r>
    <d v="2023-08-10T00:00:00"/>
    <x v="2"/>
    <n v="40.519999999999996"/>
    <n v="23.3"/>
    <n v="14.2"/>
    <n v="25.729999999999997"/>
    <n v="169"/>
  </r>
  <r>
    <d v="2023-09-22T00:00:00"/>
    <x v="4"/>
    <n v="14.64"/>
    <n v="3.7"/>
    <n v="13.8"/>
    <n v="0.14999999999999947"/>
    <n v="91"/>
  </r>
  <r>
    <d v="2023-05-24T00:00:00"/>
    <x v="3"/>
    <n v="50.68"/>
    <n v="0"/>
    <n v="13.1"/>
    <n v="28.4"/>
    <n v="187"/>
  </r>
  <r>
    <d v="2023-09-01T00:00:00"/>
    <x v="4"/>
    <n v="53.480000000000004"/>
    <n v="3.4"/>
    <n v="13.1"/>
    <n v="18.700000000000003"/>
    <n v="127"/>
  </r>
  <r>
    <d v="2023-07-29T00:00:00"/>
    <x v="6"/>
    <m/>
    <n v="17"/>
    <n v="12.9"/>
    <n v="10.68"/>
    <n v="113"/>
  </r>
  <r>
    <d v="2023-08-31T00:00:00"/>
    <x v="2"/>
    <n v="36.68"/>
    <n v="7.1"/>
    <n v="12.8"/>
    <n v="15.27"/>
    <n v="129"/>
  </r>
  <r>
    <d v="2023-04-06T00:00:00"/>
    <x v="2"/>
    <n v="38.58"/>
    <n v="29.3"/>
    <n v="12.6"/>
    <n v="23.900000000000002"/>
    <n v="167"/>
  </r>
  <r>
    <d v="2023-07-12T00:00:00"/>
    <x v="3"/>
    <n v="33.619999999999997"/>
    <n v="34.6"/>
    <n v="12.4"/>
    <n v="24.65"/>
    <n v="171"/>
  </r>
  <r>
    <d v="2023-08-06T00:00:00"/>
    <x v="5"/>
    <n v="15.6"/>
    <n v="40.299999999999997"/>
    <n v="11.9"/>
    <n v="19.189999999999998"/>
    <n v="110"/>
  </r>
  <r>
    <d v="2023-03-18T00:00:00"/>
    <x v="6"/>
    <n v="31.04"/>
    <n v="19.600000000000001"/>
    <n v="11.6"/>
    <n v="17.18"/>
    <n v="152"/>
  </r>
  <r>
    <d v="2023-05-18T00:00:00"/>
    <x v="2"/>
    <n v="51.480000000000004"/>
    <n v="27.5"/>
    <n v="11"/>
    <n v="33.090000000000003"/>
    <n v="196"/>
  </r>
  <r>
    <d v="2023-06-13T00:00:00"/>
    <x v="1"/>
    <n v="30.48"/>
    <n v="14"/>
    <n v="10.9"/>
    <n v="13.380000000000003"/>
    <n v="117"/>
  </r>
  <r>
    <d v="2023-07-02T00:00:00"/>
    <x v="5"/>
    <n v="44.92"/>
    <n v="20.6"/>
    <n v="10.7"/>
    <n v="26.98"/>
    <n v="167"/>
  </r>
  <r>
    <d v="2023-05-17T00:00:00"/>
    <x v="3"/>
    <n v="30.860000000000003"/>
    <n v="14.5"/>
    <n v="10.199999999999999"/>
    <n v="17.100000000000001"/>
    <n v="135"/>
  </r>
  <r>
    <d v="2023-08-12T00:00:00"/>
    <x v="6"/>
    <n v="43.56"/>
    <n v="21.1"/>
    <n v="9.5"/>
    <n v="25.53"/>
    <n v="166"/>
  </r>
  <r>
    <d v="2023-05-28T00:00:00"/>
    <x v="5"/>
    <n v="8.08"/>
    <n v="29.9"/>
    <n v="9.4"/>
    <n v="11.729999999999999"/>
    <n v="62"/>
  </r>
  <r>
    <d v="2023-05-09T00:00:00"/>
    <x v="1"/>
    <n v="50.14"/>
    <n v="29.5"/>
    <n v="9.3000000000000007"/>
    <n v="32.1"/>
    <n v="186"/>
  </r>
  <r>
    <d v="2023-06-09T00:00:00"/>
    <x v="4"/>
    <n v="31.860000000000003"/>
    <n v="4.9000000000000004"/>
    <n v="9.3000000000000007"/>
    <n v="12.160000000000002"/>
    <n v="93"/>
  </r>
  <r>
    <d v="2023-07-25T00:00:00"/>
    <x v="1"/>
    <n v="10.120000000000001"/>
    <n v="39"/>
    <n v="9.3000000000000007"/>
    <n v="18.339999999999996"/>
    <n v="98"/>
  </r>
  <r>
    <d v="2023-07-16T00:00:00"/>
    <x v="5"/>
    <n v="71.06"/>
    <m/>
    <n v="9.1999999999999993"/>
    <n v="31.35"/>
    <n v="92"/>
  </r>
  <r>
    <d v="2023-08-03T00:00:00"/>
    <x v="2"/>
    <n v="31.060000000000002"/>
    <n v="1.9"/>
    <n v="9"/>
    <n v="11.38"/>
    <n v="123"/>
  </r>
  <r>
    <d v="2023-07-19T00:00:00"/>
    <x v="3"/>
    <n v="6"/>
    <n v="39.6"/>
    <n v="8.6999999999999993"/>
    <n v="111"/>
    <n v="28"/>
  </r>
  <r>
    <d v="2023-08-04T00:00:00"/>
    <x v="4"/>
    <n v="55.019999999999996"/>
    <n v="7.3"/>
    <n v="8.6999999999999993"/>
    <n v="24.179999999999996"/>
    <n v="142"/>
  </r>
  <r>
    <d v="2023-09-26T00:00:00"/>
    <x v="1"/>
    <n v="52.42"/>
    <n v="8.6"/>
    <n v="8.6999999999999993"/>
    <n v="1"/>
    <n v="139"/>
  </r>
  <r>
    <d v="2023-04-15T00:00:00"/>
    <x v="6"/>
    <n v="62.14"/>
    <n v="4.0999999999999996"/>
    <n v="8.5"/>
    <n v="27.72"/>
    <n v="129"/>
  </r>
  <r>
    <d v="2023-07-24T00:00:00"/>
    <x v="0"/>
    <n v="14.66"/>
    <n v="47"/>
    <n v="8.5"/>
    <n v="24.93"/>
    <n v="124"/>
  </r>
  <r>
    <d v="2023-05-13T00:00:00"/>
    <x v="6"/>
    <n v="27.54"/>
    <n v="29.6"/>
    <n v="8.4"/>
    <n v="21.71"/>
    <n v="298.75"/>
  </r>
  <r>
    <d v="2023-09-07T00:00:00"/>
    <x v="2"/>
    <n v="36.32"/>
    <n v="2.6"/>
    <n v="8.3000000000000007"/>
    <n v="13.64"/>
    <n v="108"/>
  </r>
  <r>
    <d v="2023-09-23T00:00:00"/>
    <x v="6"/>
    <n v="27.84"/>
    <n v="4.9000000000000004"/>
    <n v="8.1"/>
    <n v="8.6300000000000008"/>
    <n v="116"/>
  </r>
  <r>
    <d v="2023-04-14T00:00:00"/>
    <x v="4"/>
    <n v="24.14"/>
    <n v="1.4"/>
    <n v="7.4"/>
    <n v="7.3099999999999987"/>
    <n v="91.5"/>
  </r>
  <r>
    <d v="2023-08-21T00:00:00"/>
    <x v="0"/>
    <n v="33.700000000000003"/>
    <n v="36.799999999999997"/>
    <n v="7.4"/>
    <n v="31.79"/>
    <n v="193"/>
  </r>
  <r>
    <d v="2023-03-24T00:00:00"/>
    <x v="4"/>
    <n v="26.5"/>
    <n v="7.6"/>
    <n v="7.2"/>
    <m/>
    <n v="113"/>
  </r>
  <r>
    <d v="2023-08-27T00:00:00"/>
    <x v="5"/>
    <n v="60.86"/>
    <n v="10.6"/>
    <n v="6.4"/>
    <n v="31.169999999999995"/>
    <n v="162"/>
  </r>
  <r>
    <d v="2023-09-24T00:00:00"/>
    <x v="5"/>
    <n v="44.4"/>
    <n v="9.3000000000000007"/>
    <n v="6.4"/>
    <n v="19.79"/>
    <n v="139"/>
  </r>
  <r>
    <d v="2023-09-18T00:00:00"/>
    <x v="0"/>
    <n v="21.1"/>
    <n v="10.8"/>
    <n v="6"/>
    <n v="10.549999999999999"/>
    <n v="116"/>
  </r>
  <r>
    <d v="2023-09-21T00:00:00"/>
    <x v="2"/>
    <n v="32.94"/>
    <n v="35.6"/>
    <n v="6"/>
    <m/>
    <n v="184"/>
  </r>
  <r>
    <d v="2023-06-15T00:00:00"/>
    <x v="2"/>
    <n v="46.519999999999996"/>
    <n v="3.5"/>
    <n v="5.9"/>
    <n v="19.149999999999999"/>
    <n v="132"/>
  </r>
  <r>
    <d v="2023-09-17T00:00:00"/>
    <x v="5"/>
    <n v="15.9"/>
    <n v="41.1"/>
    <n v="5.8"/>
    <n v="22.18"/>
    <n v="114"/>
  </r>
  <r>
    <d v="2023-08-13T00:00:00"/>
    <x v="5"/>
    <n v="9.82"/>
    <n v="11.6"/>
    <n v="5.7"/>
    <n v="92"/>
    <n v="35"/>
  </r>
  <r>
    <d v="2023-06-28T00:00:00"/>
    <x v="3"/>
    <n v="53.08"/>
    <n v="26.9"/>
    <n v="5.5"/>
    <n v="36.789999999999992"/>
    <m/>
  </r>
  <r>
    <d v="2023-08-22T00:00:00"/>
    <x v="1"/>
    <n v="28.44"/>
    <n v="14.7"/>
    <n v="5.4"/>
    <n v="16.91"/>
    <n v="132"/>
  </r>
  <r>
    <d v="2023-06-23T00:00:00"/>
    <x v="4"/>
    <n v="54.64"/>
    <n v="34.299999999999997"/>
    <n v="5.3"/>
    <n v="38.85"/>
    <n v="208"/>
  </r>
  <r>
    <d v="2023-04-16T00:00:00"/>
    <x v="5"/>
    <n v="56.379999999999995"/>
    <n v="43.8"/>
    <n v="5"/>
    <n v="46.589999999999996"/>
    <n v="256"/>
  </r>
  <r>
    <d v="2023-03-22T00:00:00"/>
    <x v="3"/>
    <n v="50.94"/>
    <n v="24"/>
    <n v="4"/>
    <n v="31.869999999999997"/>
    <n v="151.5"/>
  </r>
  <r>
    <d v="2023-09-15T00:00:00"/>
    <x v="4"/>
    <n v="59.2"/>
    <n v="13.9"/>
    <n v="3.7"/>
    <n v="34.070000000000007"/>
    <n v="167"/>
  </r>
  <r>
    <d v="2023-05-01T00:00:00"/>
    <x v="0"/>
    <n v="29.080000000000002"/>
    <n v="9.6"/>
    <n v="3.6"/>
    <n v="13.4"/>
    <n v="112"/>
  </r>
  <r>
    <d v="2023-09-20T00:00:00"/>
    <x v="3"/>
    <n v="41.36"/>
    <n v="42"/>
    <n v="3.6"/>
    <n v="36.24"/>
    <n v="204"/>
  </r>
  <r>
    <d v="2023-07-17T00:00:00"/>
    <x v="0"/>
    <n v="54.06"/>
    <n v="49"/>
    <n v="3.2"/>
    <n v="45.25"/>
    <n v="264"/>
  </r>
  <r>
    <d v="2023-07-01T00:00:00"/>
    <x v="6"/>
    <n v="39.14"/>
    <n v="15.4"/>
    <n v="2.4"/>
    <n v="24.31"/>
    <n v="159"/>
  </r>
  <r>
    <d v="2023-05-16T00:00:00"/>
    <x v="1"/>
    <n v="15.3"/>
    <n v="24.6"/>
    <n v="2.2000000000000002"/>
    <n v="14.57"/>
    <n v="104"/>
  </r>
  <r>
    <d v="2023-07-21T00:00:00"/>
    <x v="4"/>
    <n v="5.68"/>
    <n v="27.2"/>
    <n v="2.1"/>
    <n v="13.6"/>
    <n v="71"/>
  </r>
  <r>
    <d v="2023-04-22T00:00:00"/>
    <x v="6"/>
    <n v="67.72"/>
    <n v="27.7"/>
    <n v="1.8"/>
    <n v="42.49"/>
    <n v="226"/>
  </r>
  <r>
    <d v="2023-07-28T00:00:00"/>
    <x v="4"/>
    <n v="196.98"/>
    <n v="43.9"/>
    <n v="1.7"/>
    <n v="39.76"/>
    <n v="227"/>
  </r>
  <r>
    <d v="2023-03-19T00:00:00"/>
    <x v="5"/>
    <n v="9.7200000000000006"/>
    <n v="2.1"/>
    <n v="1"/>
    <n v="1.5100000000000002"/>
    <n v="54"/>
  </r>
  <r>
    <d v="2023-05-15T00:00:00"/>
    <x v="0"/>
    <n v="21.8"/>
    <n v="9.3000000000000007"/>
    <n v="0.9"/>
    <n v="11.190000000000001"/>
    <n v="109"/>
  </r>
  <r>
    <d v="2023-04-13T00:00:00"/>
    <x v="2"/>
    <n v="61.120000000000005"/>
    <n v="20"/>
    <n v="0.3"/>
    <n v="36.440000000000005"/>
    <n v="184"/>
  </r>
  <r>
    <d v="2023-08-20T00:00:00"/>
    <x v="5"/>
    <n v="42.68"/>
    <m/>
    <m/>
    <n v="17.649999999999999"/>
    <n v="168"/>
  </r>
  <r>
    <m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A6DA38-E03D-4C9E-8724-F15AC61B4CAB}" name="PivotTable5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I12:N20" firstHeaderRow="0" firstDataRow="1" firstDataCol="1"/>
  <pivotFields count="7">
    <pivotField showAll="0"/>
    <pivotField axis="axisRow" showAll="0">
      <items count="9">
        <item n="Pazar" x="5"/>
        <item n="Pazartesi" x="0"/>
        <item n="Sali" x="1"/>
        <item n="Carsamba" x="3"/>
        <item n="Persembe" x="2"/>
        <item n="Cuma" x="4"/>
        <item n="Cumartesi" x="6"/>
        <item h="1"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GoogleAds" fld="2" subtotal="average" baseField="1" baseItem="0"/>
    <dataField name="Average of Meta" fld="3" subtotal="average" baseField="1" baseItem="0"/>
    <dataField name="Average of Influencer" fld="4" subtotal="average" baseField="1" baseItem="0"/>
    <dataField name="Average of TIKTOK" fld="5" subtotal="average" baseField="1" baseItem="0"/>
    <dataField name="Average of SALES" fld="6" subtotal="average" baseField="1" baseItem="0"/>
  </dataFields>
  <formats count="13">
    <format dxfId="1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257C95-A5AC-4560-9664-36590FF6DC1C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I1:J9" firstHeaderRow="1" firstDataRow="1" firstDataCol="1"/>
  <pivotFields count="2">
    <pivotField dataField="1" showAll="0"/>
    <pivotField axis="axisRow" showAll="0">
      <items count="9">
        <item n="Pazar" x="5"/>
        <item n="Pazartesi" x="0"/>
        <item n="Sali" x="1"/>
        <item n="Carsamba" x="3"/>
        <item n="Persembe" x="2"/>
        <item n="Cuma" x="4"/>
        <item n="Cumartesi" x="6"/>
        <item h="1" x="7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SALES" fld="0" subtotal="average" baseField="1" baseItem="0"/>
  </dataFields>
  <formats count="11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collapsedLevelsAreSubtotals="1" fieldPosition="0">
        <references count="1">
          <reference field="1" count="1">
            <x v="6"/>
          </reference>
        </references>
      </pivotArea>
    </format>
    <format dxfId="16">
      <pivotArea dataOnly="0" labelOnly="1" fieldPosition="0">
        <references count="1">
          <reference field="1" count="1">
            <x v="6"/>
          </reference>
        </references>
      </pivotArea>
    </format>
    <format dxfId="15">
      <pivotArea collapsedLevelsAreSubtotals="1" fieldPosition="0">
        <references count="1">
          <reference field="1" count="1">
            <x v="6"/>
          </reference>
        </references>
      </pivotArea>
    </format>
    <format dxfId="14">
      <pivotArea dataOnly="0" labelOnly="1" fieldPosition="0">
        <references count="1">
          <reference field="1" count="1">
            <x v="6"/>
          </reference>
        </references>
      </pivotArea>
    </format>
    <format dxfId="13">
      <pivotArea dataOnly="0" fieldPosition="0">
        <references count="1"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1"/>
  <sheetViews>
    <sheetView tabSelected="1" workbookViewId="0">
      <selection activeCell="S11" sqref="S11"/>
    </sheetView>
  </sheetViews>
  <sheetFormatPr defaultRowHeight="14.5"/>
  <cols>
    <col min="1" max="1" width="7.6328125" customWidth="1"/>
    <col min="2" max="2" width="11.6328125" style="4" bestFit="1" customWidth="1"/>
    <col min="3" max="3" width="11" bestFit="1" customWidth="1"/>
    <col min="4" max="4" width="8.453125" bestFit="1" customWidth="1"/>
    <col min="5" max="5" width="10.36328125" bestFit="1" customWidth="1"/>
    <col min="6" max="7" width="8.453125" bestFit="1" customWidth="1"/>
    <col min="9" max="9" width="2.81640625" customWidth="1"/>
    <col min="10" max="10" width="20.54296875" style="9" customWidth="1"/>
    <col min="11" max="11" width="14.26953125" customWidth="1"/>
    <col min="12" max="12" width="8.90625" bestFit="1" customWidth="1"/>
    <col min="13" max="13" width="15.36328125" customWidth="1"/>
    <col min="14" max="15" width="8.90625" bestFit="1" customWidth="1"/>
  </cols>
  <sheetData>
    <row r="1" spans="1:16" ht="15.5">
      <c r="A1" s="7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J1" s="65" t="s">
        <v>61</v>
      </c>
      <c r="K1" s="73" t="s">
        <v>2</v>
      </c>
      <c r="L1" s="73" t="s">
        <v>3</v>
      </c>
      <c r="M1" s="68" t="s">
        <v>4</v>
      </c>
      <c r="N1" s="73" t="s">
        <v>5</v>
      </c>
      <c r="O1" s="69" t="s">
        <v>6</v>
      </c>
    </row>
    <row r="2" spans="1:16" ht="15.5">
      <c r="A2" s="3">
        <v>17</v>
      </c>
      <c r="B2" s="5">
        <v>45012</v>
      </c>
      <c r="C2" s="5">
        <v>89.06</v>
      </c>
      <c r="D2" s="5">
        <v>36.6</v>
      </c>
      <c r="E2" s="5">
        <v>93.625</v>
      </c>
      <c r="F2" s="6">
        <v>23.379999999999995</v>
      </c>
      <c r="G2" s="5">
        <v>135</v>
      </c>
      <c r="J2" s="66" t="s">
        <v>7</v>
      </c>
      <c r="K2" s="74">
        <f>AVERAGE(C2:C201)</f>
        <v>38.152159090909095</v>
      </c>
      <c r="L2" s="74">
        <f>AVERAGE(D2:D201)</f>
        <v>24.888888888888903</v>
      </c>
      <c r="M2" s="4">
        <f>AVERAGE(E2:E201)</f>
        <v>30.439949748743697</v>
      </c>
      <c r="N2" s="74">
        <f>AVERAGE(F2:F201)</f>
        <v>18.896719543147203</v>
      </c>
      <c r="O2" s="70">
        <f>AVERAGE(G2:G201)</f>
        <v>154.12882653061226</v>
      </c>
    </row>
    <row r="3" spans="1:16" ht="15.5">
      <c r="A3" s="3">
        <v>102</v>
      </c>
      <c r="B3" s="5">
        <v>45097</v>
      </c>
      <c r="C3" s="5">
        <v>63.279999999999994</v>
      </c>
      <c r="D3" s="5">
        <v>36.299999999999997</v>
      </c>
      <c r="E3" s="5">
        <v>93.625</v>
      </c>
      <c r="F3" s="6">
        <v>10.339999999999989</v>
      </c>
      <c r="G3" s="5">
        <v>254</v>
      </c>
      <c r="J3" s="66" t="s">
        <v>17</v>
      </c>
      <c r="K3" s="74">
        <f>MEDIAN(C2:C201)</f>
        <v>38.209999999999994</v>
      </c>
      <c r="L3" s="74">
        <f>MEDIAN(D2:D201)</f>
        <v>23.450000000000003</v>
      </c>
      <c r="M3" s="4">
        <f>MEDIAN(E2:E201)</f>
        <v>25.9</v>
      </c>
      <c r="N3" s="74">
        <f>MEDIAN(F2:F201)</f>
        <v>17.100000000000001</v>
      </c>
      <c r="O3" s="70">
        <f>MEDIAN(G2:G201)</f>
        <v>139</v>
      </c>
    </row>
    <row r="4" spans="1:16" ht="15.5">
      <c r="A4" s="3">
        <v>76</v>
      </c>
      <c r="B4" s="5">
        <v>45071</v>
      </c>
      <c r="C4" s="5">
        <v>12.379999999999999</v>
      </c>
      <c r="D4" s="5">
        <v>43.7</v>
      </c>
      <c r="E4" s="5">
        <v>89.4</v>
      </c>
      <c r="F4" s="6">
        <v>7.7799999999999976</v>
      </c>
      <c r="G4" s="5">
        <v>105</v>
      </c>
      <c r="J4" s="66" t="s">
        <v>8</v>
      </c>
      <c r="K4" s="74">
        <f>MODE(C2:C201)</f>
        <v>6.74</v>
      </c>
      <c r="L4" s="74">
        <f>MODE(D2:D201)</f>
        <v>4.0999999999999996</v>
      </c>
      <c r="M4" s="4">
        <f>MODE(E2:E201)</f>
        <v>9.3000000000000007</v>
      </c>
      <c r="N4" s="74">
        <f>MODE(F2:F201)</f>
        <v>19.339999999999996</v>
      </c>
      <c r="O4" s="70">
        <f>MODE(G2:G201)</f>
        <v>129</v>
      </c>
    </row>
    <row r="5" spans="1:16" ht="15.5">
      <c r="A5" s="3">
        <v>166</v>
      </c>
      <c r="B5" s="5">
        <v>45161</v>
      </c>
      <c r="C5" s="5">
        <v>56.9</v>
      </c>
      <c r="D5" s="5">
        <v>3.4</v>
      </c>
      <c r="E5" s="5">
        <v>84.8</v>
      </c>
      <c r="F5" s="6">
        <v>11.229999999999997</v>
      </c>
      <c r="G5" s="5">
        <v>131</v>
      </c>
      <c r="J5" s="66" t="s">
        <v>9</v>
      </c>
      <c r="K5" s="74">
        <f>STDEV(C2:C201)</f>
        <v>24.552814614595071</v>
      </c>
      <c r="L5" s="74">
        <f>STDEV(D2:D201)</f>
        <v>21.823662884660941</v>
      </c>
      <c r="M5" s="4">
        <f>STDEV(E2:E201)</f>
        <v>21.367909202454324</v>
      </c>
      <c r="N5" s="74">
        <f>STDEV(F2:F201)</f>
        <v>13.919959942153552</v>
      </c>
      <c r="O5" s="70">
        <f>STDEV(G2:G201)</f>
        <v>70.608856117385542</v>
      </c>
    </row>
    <row r="6" spans="1:16" ht="15.5">
      <c r="A6" s="3">
        <v>119</v>
      </c>
      <c r="B6" s="5">
        <v>45114</v>
      </c>
      <c r="C6" s="5">
        <v>29.14</v>
      </c>
      <c r="D6" s="5">
        <v>36.9</v>
      </c>
      <c r="E6" s="5">
        <v>79.2</v>
      </c>
      <c r="F6" s="6">
        <v>19.339999999999996</v>
      </c>
      <c r="G6" s="5">
        <v>172</v>
      </c>
      <c r="J6" s="66" t="s">
        <v>10</v>
      </c>
      <c r="K6" s="74">
        <f>VAR(C2:C201)</f>
        <v>602.84070549867329</v>
      </c>
      <c r="L6" s="74">
        <f>VAR(D2:D201)</f>
        <v>476.27226170332744</v>
      </c>
      <c r="M6" s="4">
        <f>VAR(E2:E201)</f>
        <v>456.58754368433216</v>
      </c>
      <c r="N6" s="74">
        <f>VAR(F2:F201)</f>
        <v>193.7652847911595</v>
      </c>
      <c r="O6" s="70">
        <f>VAR(G2:G201)</f>
        <v>4985.6105622056539</v>
      </c>
    </row>
    <row r="7" spans="1:16" ht="15.5">
      <c r="A7" s="3">
        <v>142</v>
      </c>
      <c r="B7" s="5">
        <v>45137</v>
      </c>
      <c r="C7" s="5"/>
      <c r="D7" s="5">
        <v>35.4</v>
      </c>
      <c r="E7" s="5">
        <v>75.599999999999994</v>
      </c>
      <c r="F7" s="6">
        <v>6.8299999999999947</v>
      </c>
      <c r="G7" s="5">
        <v>207</v>
      </c>
      <c r="J7" s="66" t="s">
        <v>11</v>
      </c>
      <c r="K7" s="74">
        <f t="shared" ref="K7:O7" si="0">K9-K8</f>
        <v>193.51999999999998</v>
      </c>
      <c r="L7" s="74">
        <f t="shared" si="0"/>
        <v>225.5</v>
      </c>
      <c r="M7" s="4">
        <f t="shared" si="0"/>
        <v>93.325000000000003</v>
      </c>
      <c r="N7" s="74">
        <f t="shared" si="0"/>
        <v>110.88</v>
      </c>
      <c r="O7" s="70">
        <f t="shared" si="0"/>
        <v>783</v>
      </c>
    </row>
    <row r="8" spans="1:16" ht="15.5">
      <c r="A8" s="3">
        <v>6</v>
      </c>
      <c r="B8" s="5">
        <v>45001</v>
      </c>
      <c r="C8" s="5">
        <v>6.74</v>
      </c>
      <c r="D8" s="5">
        <v>48.9</v>
      </c>
      <c r="E8" s="5">
        <v>75</v>
      </c>
      <c r="F8" s="6">
        <v>15.32</v>
      </c>
      <c r="G8" s="5">
        <v>86</v>
      </c>
      <c r="J8" s="66" t="s">
        <v>13</v>
      </c>
      <c r="K8" s="74">
        <f>MIN(C2:C201)</f>
        <v>3.46</v>
      </c>
      <c r="L8" s="74">
        <f>MIN(D2:D201)</f>
        <v>0</v>
      </c>
      <c r="M8" s="4">
        <f>MIN(E2:E201)</f>
        <v>0.3</v>
      </c>
      <c r="N8" s="74">
        <f>MIN(F2:F201)</f>
        <v>0.12000000000000455</v>
      </c>
      <c r="O8" s="70">
        <f>MIN(G2:G201)</f>
        <v>28</v>
      </c>
      <c r="P8" s="10"/>
    </row>
    <row r="9" spans="1:16" ht="15.5">
      <c r="A9" s="3">
        <v>125</v>
      </c>
      <c r="B9" s="5">
        <v>45120</v>
      </c>
      <c r="C9" s="5">
        <v>51.9</v>
      </c>
      <c r="D9" s="5">
        <v>32.299999999999997</v>
      </c>
      <c r="E9" s="5">
        <v>74.2</v>
      </c>
      <c r="F9" s="6">
        <v>9.419999999999991</v>
      </c>
      <c r="G9" s="5">
        <v>201</v>
      </c>
      <c r="J9" s="66" t="s">
        <v>14</v>
      </c>
      <c r="K9" s="74">
        <f>MAX(C2:C201)</f>
        <v>196.98</v>
      </c>
      <c r="L9" s="74">
        <f>MAX(D2:D201)</f>
        <v>225.5</v>
      </c>
      <c r="M9" s="4">
        <f>MAX(E2:E201)</f>
        <v>93.625</v>
      </c>
      <c r="N9" s="74">
        <f>MAX(F2:F201)</f>
        <v>111</v>
      </c>
      <c r="O9" s="70">
        <f>MAX(G2:G201)</f>
        <v>811</v>
      </c>
    </row>
    <row r="10" spans="1:16" ht="15.5">
      <c r="A10" s="3">
        <v>89</v>
      </c>
      <c r="B10" s="5">
        <v>45084</v>
      </c>
      <c r="C10" s="5">
        <v>27.66</v>
      </c>
      <c r="D10" s="5">
        <v>225.5</v>
      </c>
      <c r="E10" s="5">
        <v>73.400000000000006</v>
      </c>
      <c r="F10" s="6">
        <v>12.219999999999995</v>
      </c>
      <c r="G10" s="5">
        <v>147</v>
      </c>
      <c r="J10" s="66" t="s">
        <v>12</v>
      </c>
      <c r="K10" s="74">
        <f>SUM(C2:C201)</f>
        <v>7554.1275000000014</v>
      </c>
      <c r="L10" s="74">
        <f>SUM(D2:D201)</f>
        <v>4928.0000000000027</v>
      </c>
      <c r="M10" s="4">
        <f>SUM(E2:E201)</f>
        <v>6057.5499999999956</v>
      </c>
      <c r="N10" s="74">
        <f>SUM(F2:F201)</f>
        <v>3722.653749999999</v>
      </c>
      <c r="O10" s="70">
        <f>SUM(G2:G201)</f>
        <v>30209.25</v>
      </c>
    </row>
    <row r="11" spans="1:16" ht="15.5">
      <c r="A11" s="3">
        <v>94</v>
      </c>
      <c r="B11" s="5">
        <v>45089</v>
      </c>
      <c r="C11" s="5">
        <v>56.18</v>
      </c>
      <c r="D11" s="5">
        <v>36.5</v>
      </c>
      <c r="E11" s="5">
        <v>72.3</v>
      </c>
      <c r="F11" s="6">
        <v>14.420000000000002</v>
      </c>
      <c r="G11" s="5">
        <v>225</v>
      </c>
      <c r="J11" s="66" t="s">
        <v>15</v>
      </c>
      <c r="K11" s="74">
        <f>COUNTA(C2:C201)</f>
        <v>198</v>
      </c>
      <c r="L11" s="74">
        <f>COUNTA(D2:D201)</f>
        <v>198</v>
      </c>
      <c r="M11" s="4">
        <f>COUNTA(E2:E201)</f>
        <v>199</v>
      </c>
      <c r="N11" s="74">
        <f>COUNTA(F2:F201)</f>
        <v>197</v>
      </c>
      <c r="O11" s="70">
        <f>COUNTA(G2:G201)</f>
        <v>196</v>
      </c>
    </row>
    <row r="12" spans="1:16" ht="16" thickBot="1">
      <c r="A12" s="3">
        <v>184</v>
      </c>
      <c r="B12" s="5">
        <v>45179</v>
      </c>
      <c r="C12" s="5">
        <v>65.52000000000001</v>
      </c>
      <c r="D12" s="5">
        <v>43</v>
      </c>
      <c r="E12" s="5">
        <v>71.8</v>
      </c>
      <c r="F12" s="6">
        <v>21.540000000000006</v>
      </c>
      <c r="G12" s="5">
        <v>272</v>
      </c>
      <c r="J12" s="67" t="s">
        <v>16</v>
      </c>
      <c r="K12" s="75">
        <f>COUNTBLANK(C2:C201)</f>
        <v>2</v>
      </c>
      <c r="L12" s="75">
        <f>COUNTBLANK(D2:D201)</f>
        <v>2</v>
      </c>
      <c r="M12" s="71">
        <f>COUNTBLANK(E2:E201)</f>
        <v>1</v>
      </c>
      <c r="N12" s="75">
        <f>COUNTBLANK(F2:F201)</f>
        <v>3</v>
      </c>
      <c r="O12" s="72">
        <f>COUNTBLANK(G2:G201)</f>
        <v>4</v>
      </c>
    </row>
    <row r="13" spans="1:16" ht="15.5">
      <c r="A13" s="3">
        <v>3</v>
      </c>
      <c r="B13" s="5">
        <v>44998</v>
      </c>
      <c r="C13" s="5">
        <v>12.44</v>
      </c>
      <c r="D13" s="5">
        <v>45.9</v>
      </c>
      <c r="E13" s="5">
        <v>69.3</v>
      </c>
      <c r="F13" s="6">
        <v>16.95</v>
      </c>
      <c r="G13" s="5">
        <v>96</v>
      </c>
    </row>
    <row r="14" spans="1:16" ht="15.5">
      <c r="A14" s="3">
        <v>1</v>
      </c>
      <c r="B14" s="5">
        <v>44996</v>
      </c>
      <c r="C14" s="5">
        <v>56.02</v>
      </c>
      <c r="D14" s="5">
        <v>37.799999999999997</v>
      </c>
      <c r="E14" s="5">
        <v>69.2</v>
      </c>
      <c r="F14" s="6">
        <v>14.229999999999993</v>
      </c>
      <c r="G14" s="5">
        <v>236</v>
      </c>
    </row>
    <row r="15" spans="1:16" ht="15.5">
      <c r="A15" s="3">
        <v>199</v>
      </c>
      <c r="B15" s="5">
        <v>45194</v>
      </c>
      <c r="C15" s="5">
        <v>57.720000000000006</v>
      </c>
      <c r="D15" s="5">
        <v>42</v>
      </c>
      <c r="E15" s="5">
        <v>66.2</v>
      </c>
      <c r="F15" s="6">
        <v>22.879999999999995</v>
      </c>
      <c r="G15" s="5">
        <v>235.5</v>
      </c>
    </row>
    <row r="16" spans="1:16" ht="15.5">
      <c r="A16" s="3">
        <v>13</v>
      </c>
      <c r="B16" s="5">
        <v>45008</v>
      </c>
      <c r="C16" s="5">
        <v>10.76</v>
      </c>
      <c r="D16" s="5">
        <v>35.1</v>
      </c>
      <c r="E16" s="5">
        <v>65.900000000000006</v>
      </c>
      <c r="F16" s="6"/>
      <c r="G16" s="5">
        <v>95</v>
      </c>
    </row>
    <row r="17" spans="1:7" ht="15.5">
      <c r="A17" s="3">
        <v>86</v>
      </c>
      <c r="B17" s="5">
        <v>45081</v>
      </c>
      <c r="C17" s="5">
        <v>42.64</v>
      </c>
      <c r="D17" s="5">
        <v>18.399999999999999</v>
      </c>
      <c r="E17" s="5">
        <v>65.7</v>
      </c>
      <c r="F17" s="6">
        <v>2.2399999999999984</v>
      </c>
      <c r="G17" s="5">
        <v>159</v>
      </c>
    </row>
    <row r="18" spans="1:7" ht="15.5">
      <c r="A18" s="3">
        <v>135</v>
      </c>
      <c r="B18" s="5">
        <v>45130</v>
      </c>
      <c r="C18" s="5">
        <v>14.379999999999999</v>
      </c>
      <c r="D18" s="5">
        <v>38.6</v>
      </c>
      <c r="E18" s="5">
        <v>65.599999999999994</v>
      </c>
      <c r="F18" s="6">
        <v>16.750000000000004</v>
      </c>
      <c r="G18" s="5">
        <v>124</v>
      </c>
    </row>
    <row r="19" spans="1:7" ht="15.5">
      <c r="A19" s="3">
        <v>88</v>
      </c>
      <c r="B19" s="5">
        <v>45083</v>
      </c>
      <c r="C19" s="5">
        <v>28.14</v>
      </c>
      <c r="D19" s="5">
        <v>40.6</v>
      </c>
      <c r="E19" s="5">
        <v>63.2</v>
      </c>
      <c r="F19" s="6">
        <v>6.09</v>
      </c>
      <c r="G19" s="5">
        <v>180</v>
      </c>
    </row>
    <row r="20" spans="1:7" ht="15.5">
      <c r="A20" s="3">
        <v>56</v>
      </c>
      <c r="B20" s="5">
        <v>45051</v>
      </c>
      <c r="C20" s="5">
        <v>40.78</v>
      </c>
      <c r="D20" s="5">
        <v>49.4</v>
      </c>
      <c r="E20" s="5">
        <v>60</v>
      </c>
      <c r="F20" s="6">
        <v>20.590000000000003</v>
      </c>
      <c r="G20" s="5">
        <v>240</v>
      </c>
    </row>
    <row r="21" spans="1:7" ht="15.5">
      <c r="A21" s="3">
        <v>138</v>
      </c>
      <c r="B21" s="5">
        <v>45133</v>
      </c>
      <c r="C21" s="5">
        <v>58.739999999999995</v>
      </c>
      <c r="D21" s="5">
        <v>28.9</v>
      </c>
      <c r="E21" s="5">
        <v>59.7</v>
      </c>
      <c r="F21" s="6">
        <v>17.939999999999991</v>
      </c>
      <c r="G21" s="5">
        <v>210</v>
      </c>
    </row>
    <row r="22" spans="1:7" ht="15.5">
      <c r="A22" s="3">
        <v>93</v>
      </c>
      <c r="B22" s="5">
        <v>45088</v>
      </c>
      <c r="C22" s="5">
        <v>47.54</v>
      </c>
      <c r="D22" s="5">
        <v>33.5</v>
      </c>
      <c r="E22" s="5">
        <v>59</v>
      </c>
      <c r="F22" s="6">
        <v>14.919999999999995</v>
      </c>
      <c r="G22" s="5">
        <v>811</v>
      </c>
    </row>
    <row r="23" spans="1:7" ht="15.5">
      <c r="A23" s="3">
        <v>106</v>
      </c>
      <c r="B23" s="5">
        <v>45101</v>
      </c>
      <c r="C23" s="5">
        <v>37.58</v>
      </c>
      <c r="D23" s="5">
        <v>46.4</v>
      </c>
      <c r="E23" s="5">
        <v>59</v>
      </c>
      <c r="F23" s="6">
        <v>13.39</v>
      </c>
      <c r="G23" s="5">
        <v>196</v>
      </c>
    </row>
    <row r="24" spans="1:7" ht="15.5">
      <c r="A24" s="3">
        <v>54</v>
      </c>
      <c r="B24" s="5">
        <v>45049</v>
      </c>
      <c r="C24" s="5">
        <v>41.519999999999996</v>
      </c>
      <c r="D24" s="5">
        <v>46.2</v>
      </c>
      <c r="E24" s="5">
        <v>58.7</v>
      </c>
      <c r="F24" s="6">
        <v>17.879999999999995</v>
      </c>
      <c r="G24" s="5">
        <v>225</v>
      </c>
    </row>
    <row r="25" spans="1:7" ht="15.5">
      <c r="A25" s="3">
        <v>4</v>
      </c>
      <c r="B25" s="5">
        <v>44999</v>
      </c>
      <c r="C25" s="5">
        <v>31.3</v>
      </c>
      <c r="D25" s="5">
        <v>41.3</v>
      </c>
      <c r="E25" s="5">
        <v>58.5</v>
      </c>
      <c r="F25" s="6">
        <v>12.399999999999995</v>
      </c>
      <c r="G25" s="5">
        <v>197</v>
      </c>
    </row>
    <row r="26" spans="1:7" ht="15.5">
      <c r="A26" s="3">
        <v>5</v>
      </c>
      <c r="B26" s="5">
        <v>45000</v>
      </c>
      <c r="C26" s="5">
        <v>46.160000000000004</v>
      </c>
      <c r="D26" s="5">
        <v>10.8</v>
      </c>
      <c r="E26" s="5">
        <v>58.4</v>
      </c>
      <c r="F26" s="6">
        <v>0.12000000000000455</v>
      </c>
      <c r="G26" s="5">
        <v>137</v>
      </c>
    </row>
    <row r="27" spans="1:7" ht="15.5">
      <c r="A27" s="3">
        <v>169</v>
      </c>
      <c r="B27" s="5">
        <v>45164</v>
      </c>
      <c r="C27" s="5">
        <v>45.08</v>
      </c>
      <c r="D27" s="5">
        <v>23.6</v>
      </c>
      <c r="E27" s="5">
        <v>57.6</v>
      </c>
      <c r="F27" s="6">
        <v>10.3</v>
      </c>
      <c r="G27" s="5">
        <v>185</v>
      </c>
    </row>
    <row r="28" spans="1:7" ht="15.5">
      <c r="A28" s="3">
        <v>111</v>
      </c>
      <c r="B28" s="5">
        <v>45106</v>
      </c>
      <c r="C28" s="5">
        <v>54.160000000000004</v>
      </c>
      <c r="D28" s="5">
        <v>8.1999999999999993</v>
      </c>
      <c r="E28" s="5">
        <v>56.5</v>
      </c>
      <c r="F28" s="6">
        <v>4.0799999999999983</v>
      </c>
      <c r="G28" s="5">
        <v>150</v>
      </c>
    </row>
    <row r="29" spans="1:7" ht="15.5">
      <c r="A29" s="3">
        <v>18</v>
      </c>
      <c r="B29" s="5">
        <v>45013</v>
      </c>
      <c r="C29" s="5">
        <v>62.279999999999994</v>
      </c>
      <c r="D29" s="5">
        <v>39.6</v>
      </c>
      <c r="E29" s="5">
        <v>55.8</v>
      </c>
      <c r="F29" s="6">
        <v>25.619999999999997</v>
      </c>
      <c r="G29" s="5">
        <v>258</v>
      </c>
    </row>
    <row r="30" spans="1:7" ht="15.5">
      <c r="A30" s="3">
        <v>62</v>
      </c>
      <c r="B30" s="5">
        <v>45057</v>
      </c>
      <c r="C30" s="5">
        <v>61.260000000000005</v>
      </c>
      <c r="D30" s="5">
        <v>42.7</v>
      </c>
      <c r="E30" s="5">
        <v>54.7</v>
      </c>
      <c r="F30" s="6">
        <v>25.6</v>
      </c>
      <c r="G30" s="5">
        <v>240</v>
      </c>
    </row>
    <row r="31" spans="1:7" ht="15.5">
      <c r="A31" s="3">
        <v>21</v>
      </c>
      <c r="B31" s="5">
        <v>45016</v>
      </c>
      <c r="C31" s="5">
        <v>46.68</v>
      </c>
      <c r="D31" s="5">
        <v>27.7</v>
      </c>
      <c r="E31" s="5">
        <v>53.4</v>
      </c>
      <c r="F31" s="6">
        <v>14.329999999999998</v>
      </c>
      <c r="G31" s="5">
        <v>188</v>
      </c>
    </row>
    <row r="32" spans="1:7" ht="15.5">
      <c r="A32" s="3">
        <v>16</v>
      </c>
      <c r="B32" s="5">
        <v>45011</v>
      </c>
      <c r="C32" s="5">
        <v>42.08</v>
      </c>
      <c r="D32" s="5">
        <v>47.7</v>
      </c>
      <c r="E32" s="5">
        <v>52.9</v>
      </c>
      <c r="F32" s="6">
        <v>22.23</v>
      </c>
      <c r="G32" s="5">
        <v>240</v>
      </c>
    </row>
    <row r="33" spans="1:7" ht="15.5">
      <c r="A33" s="3">
        <v>96</v>
      </c>
      <c r="B33" s="5">
        <v>45091</v>
      </c>
      <c r="C33" s="5">
        <v>40.660000000000004</v>
      </c>
      <c r="D33" s="5">
        <v>31.6</v>
      </c>
      <c r="E33" s="5">
        <v>52.9</v>
      </c>
      <c r="F33" s="6">
        <v>10.970000000000002</v>
      </c>
      <c r="G33" s="5">
        <v>175</v>
      </c>
    </row>
    <row r="34" spans="1:7" ht="15.5">
      <c r="A34" s="3">
        <v>116</v>
      </c>
      <c r="B34" s="5">
        <v>45111</v>
      </c>
      <c r="C34" s="5">
        <v>24.02</v>
      </c>
      <c r="D34" s="5">
        <v>35</v>
      </c>
      <c r="E34" s="5">
        <v>52.7</v>
      </c>
      <c r="F34" s="6">
        <v>3.9299999999999962</v>
      </c>
      <c r="G34" s="5">
        <v>133</v>
      </c>
    </row>
    <row r="35" spans="1:7" ht="15.5">
      <c r="A35" s="3">
        <v>90</v>
      </c>
      <c r="B35" s="5">
        <v>45085</v>
      </c>
      <c r="C35" s="5">
        <v>23.96</v>
      </c>
      <c r="D35" s="5">
        <v>47.8</v>
      </c>
      <c r="E35" s="5">
        <v>51.4</v>
      </c>
      <c r="F35" s="6">
        <v>14.319999999999993</v>
      </c>
      <c r="G35" s="5">
        <v>177</v>
      </c>
    </row>
    <row r="36" spans="1:7" ht="15.5">
      <c r="A36" s="3">
        <v>99</v>
      </c>
      <c r="B36" s="5">
        <v>45094</v>
      </c>
      <c r="C36" s="5">
        <v>64.94</v>
      </c>
      <c r="D36" s="5">
        <v>42.3</v>
      </c>
      <c r="E36" s="5">
        <v>51.2</v>
      </c>
      <c r="F36" s="6">
        <v>29.639999999999993</v>
      </c>
      <c r="G36" s="5">
        <v>257</v>
      </c>
    </row>
    <row r="37" spans="1:7" ht="15.5">
      <c r="A37" s="3">
        <v>127</v>
      </c>
      <c r="B37" s="5">
        <v>45122</v>
      </c>
      <c r="C37" s="5">
        <v>8.56</v>
      </c>
      <c r="D37" s="5">
        <v>38.9</v>
      </c>
      <c r="E37" s="5">
        <v>50.6</v>
      </c>
      <c r="F37" s="6">
        <v>19.989999999999998</v>
      </c>
      <c r="G37" s="5">
        <v>78</v>
      </c>
    </row>
    <row r="38" spans="1:7" ht="15.5">
      <c r="A38" s="3">
        <v>157</v>
      </c>
      <c r="B38" s="5">
        <v>45152</v>
      </c>
      <c r="C38" s="5">
        <v>25.78</v>
      </c>
      <c r="D38" s="5">
        <v>43.5</v>
      </c>
      <c r="E38" s="5">
        <v>50.5</v>
      </c>
      <c r="F38" s="6">
        <v>10.939999999999998</v>
      </c>
      <c r="G38" s="5">
        <v>173</v>
      </c>
    </row>
    <row r="39" spans="1:7" ht="15.5">
      <c r="A39" s="3">
        <v>122</v>
      </c>
      <c r="B39" s="5">
        <v>45117</v>
      </c>
      <c r="C39" s="5">
        <v>7.76</v>
      </c>
      <c r="D39" s="5">
        <v>21.7</v>
      </c>
      <c r="E39" s="5">
        <v>50.4</v>
      </c>
      <c r="F39" s="6">
        <v>12.57</v>
      </c>
      <c r="G39" s="5">
        <v>81</v>
      </c>
    </row>
    <row r="40" spans="1:7" ht="15.5">
      <c r="A40" s="3">
        <v>49</v>
      </c>
      <c r="B40" s="5">
        <v>45044</v>
      </c>
      <c r="C40" s="5">
        <v>46.44</v>
      </c>
      <c r="D40" s="5">
        <v>15.8</v>
      </c>
      <c r="E40" s="5">
        <v>49.9</v>
      </c>
      <c r="F40" s="6">
        <v>10.659999999999997</v>
      </c>
      <c r="G40" s="5">
        <v>149</v>
      </c>
    </row>
    <row r="41" spans="1:7" ht="15.5">
      <c r="A41" s="3">
        <v>101</v>
      </c>
      <c r="B41" s="5">
        <v>45096</v>
      </c>
      <c r="C41" s="5">
        <v>51.480000000000004</v>
      </c>
      <c r="D41" s="5">
        <v>4.3</v>
      </c>
      <c r="E41" s="5">
        <v>49.8</v>
      </c>
      <c r="F41" s="6">
        <v>4.4699999999999989</v>
      </c>
      <c r="G41" s="5">
        <v>137</v>
      </c>
    </row>
    <row r="42" spans="1:7" ht="15.5">
      <c r="A42" s="3">
        <v>23</v>
      </c>
      <c r="B42" s="5">
        <v>45018</v>
      </c>
      <c r="C42" s="5">
        <v>11.64</v>
      </c>
      <c r="D42" s="5">
        <v>15.9</v>
      </c>
      <c r="E42" s="5">
        <v>49.6</v>
      </c>
      <c r="F42" s="6">
        <v>9.4299999999999962</v>
      </c>
      <c r="G42" s="5"/>
    </row>
    <row r="43" spans="1:7" ht="15.5">
      <c r="A43" s="3">
        <v>162</v>
      </c>
      <c r="B43" s="5">
        <v>45157</v>
      </c>
      <c r="C43" s="5">
        <v>19.14</v>
      </c>
      <c r="D43" s="5">
        <v>35.799999999999997</v>
      </c>
      <c r="E43" s="5">
        <v>49.3</v>
      </c>
      <c r="F43" s="6">
        <v>6.75</v>
      </c>
      <c r="G43" s="5">
        <v>151</v>
      </c>
    </row>
    <row r="44" spans="1:7" ht="15.5">
      <c r="A44" s="3">
        <v>152</v>
      </c>
      <c r="B44" s="5">
        <v>45147</v>
      </c>
      <c r="C44" s="5">
        <v>31.2</v>
      </c>
      <c r="D44" s="5">
        <v>8.4</v>
      </c>
      <c r="E44" s="5">
        <v>48.7</v>
      </c>
      <c r="F44" s="6">
        <v>16.819999999999997</v>
      </c>
      <c r="G44" s="5">
        <v>125</v>
      </c>
    </row>
    <row r="45" spans="1:7" ht="15.5">
      <c r="A45" s="3">
        <v>172</v>
      </c>
      <c r="B45" s="5">
        <v>45167</v>
      </c>
      <c r="C45" s="5">
        <v>42.9</v>
      </c>
      <c r="D45" s="5">
        <v>20.9</v>
      </c>
      <c r="E45" s="5">
        <v>47.4</v>
      </c>
      <c r="F45" s="6">
        <v>7.9399999999999977</v>
      </c>
      <c r="G45" s="5">
        <v>163</v>
      </c>
    </row>
    <row r="46" spans="1:7" ht="15.5">
      <c r="A46" s="3">
        <v>121</v>
      </c>
      <c r="B46" s="5">
        <v>45116</v>
      </c>
      <c r="C46" s="5">
        <v>36.260000000000005</v>
      </c>
      <c r="D46" s="5">
        <v>26.8</v>
      </c>
      <c r="E46" s="5">
        <v>46.2</v>
      </c>
      <c r="F46" s="6">
        <v>9.0500000000000007</v>
      </c>
      <c r="G46" s="5">
        <v>163</v>
      </c>
    </row>
    <row r="47" spans="1:7" ht="15.5">
      <c r="A47" s="3">
        <v>15</v>
      </c>
      <c r="B47" s="5">
        <v>45010</v>
      </c>
      <c r="C47" s="5">
        <v>44.82</v>
      </c>
      <c r="D47" s="5">
        <v>32.9</v>
      </c>
      <c r="E47" s="5">
        <v>46</v>
      </c>
      <c r="F47" s="6">
        <v>18.459999999999997</v>
      </c>
      <c r="G47" s="5">
        <v>191</v>
      </c>
    </row>
    <row r="48" spans="1:7" ht="15.5">
      <c r="A48" s="3">
        <v>100</v>
      </c>
      <c r="B48" s="5">
        <v>45095</v>
      </c>
      <c r="C48" s="5">
        <v>28.04</v>
      </c>
      <c r="D48" s="5">
        <v>41.7</v>
      </c>
      <c r="E48" s="5">
        <v>45.9</v>
      </c>
      <c r="F48" s="6">
        <v>16.010000000000005</v>
      </c>
      <c r="G48" s="5">
        <v>183</v>
      </c>
    </row>
    <row r="49" spans="1:7" ht="15.5">
      <c r="A49" s="3">
        <v>38</v>
      </c>
      <c r="B49" s="5">
        <v>45033</v>
      </c>
      <c r="C49" s="5">
        <v>24.94</v>
      </c>
      <c r="D49" s="5">
        <v>49.4</v>
      </c>
      <c r="E49" s="5">
        <v>45.7</v>
      </c>
      <c r="F49" s="6">
        <v>13.89</v>
      </c>
      <c r="G49" s="5">
        <v>152</v>
      </c>
    </row>
    <row r="50" spans="1:7" ht="15.5">
      <c r="A50" s="3">
        <v>159</v>
      </c>
      <c r="B50" s="5">
        <v>45154</v>
      </c>
      <c r="C50" s="5">
        <v>12.34</v>
      </c>
      <c r="D50" s="5">
        <v>36.9</v>
      </c>
      <c r="E50" s="5">
        <v>45.2</v>
      </c>
      <c r="F50" s="6">
        <v>1.5399999999999956</v>
      </c>
      <c r="G50" s="5">
        <v>85</v>
      </c>
    </row>
    <row r="51" spans="1:7" ht="15.5">
      <c r="A51" s="3">
        <v>2</v>
      </c>
      <c r="B51" s="5">
        <v>44997</v>
      </c>
      <c r="C51" s="5">
        <v>10.9</v>
      </c>
      <c r="D51" s="5">
        <v>39.299999999999997</v>
      </c>
      <c r="E51" s="5">
        <v>45.1</v>
      </c>
      <c r="F51" s="6">
        <v>6.0599999999999952</v>
      </c>
      <c r="G51" s="5">
        <v>122</v>
      </c>
    </row>
    <row r="52" spans="1:7" ht="15.5">
      <c r="A52" s="3">
        <v>134</v>
      </c>
      <c r="B52" s="5">
        <v>45129</v>
      </c>
      <c r="C52" s="5">
        <v>45.96</v>
      </c>
      <c r="D52" s="5">
        <v>33.5</v>
      </c>
      <c r="E52" s="5">
        <v>45.1</v>
      </c>
      <c r="F52" s="6">
        <v>20.69</v>
      </c>
      <c r="G52" s="5"/>
    </row>
    <row r="53" spans="1:7" ht="15.5">
      <c r="A53" s="3">
        <v>148</v>
      </c>
      <c r="B53" s="5">
        <v>45143</v>
      </c>
      <c r="C53" s="5">
        <v>50.64</v>
      </c>
      <c r="D53" s="5">
        <v>49</v>
      </c>
      <c r="E53" s="5">
        <v>44.3</v>
      </c>
      <c r="F53" s="6">
        <v>31.1</v>
      </c>
      <c r="G53" s="5">
        <v>265</v>
      </c>
    </row>
    <row r="54" spans="1:7" ht="15.5">
      <c r="A54" s="3">
        <v>45</v>
      </c>
      <c r="B54" s="5">
        <v>45040</v>
      </c>
      <c r="C54" s="5">
        <v>12.02</v>
      </c>
      <c r="D54" s="5">
        <v>25.7</v>
      </c>
      <c r="E54" s="5">
        <v>43.3</v>
      </c>
      <c r="F54" s="6">
        <v>18.04</v>
      </c>
      <c r="G54" s="5">
        <v>89</v>
      </c>
    </row>
    <row r="55" spans="1:7" ht="15.5">
      <c r="A55" s="3">
        <v>31</v>
      </c>
      <c r="B55" s="5">
        <v>45026</v>
      </c>
      <c r="C55" s="5">
        <v>59.58</v>
      </c>
      <c r="D55" s="5">
        <v>28.3</v>
      </c>
      <c r="E55" s="5">
        <v>43.2</v>
      </c>
      <c r="F55" s="6">
        <v>26.159999999999997</v>
      </c>
      <c r="G55" s="5">
        <v>231</v>
      </c>
    </row>
    <row r="56" spans="1:7" ht="15.5">
      <c r="A56" s="3">
        <v>130</v>
      </c>
      <c r="B56" s="5">
        <v>45125</v>
      </c>
      <c r="C56" s="5">
        <v>18.920000000000002</v>
      </c>
      <c r="D56" s="5">
        <v>12</v>
      </c>
      <c r="E56" s="5">
        <v>43.1</v>
      </c>
      <c r="F56" s="6">
        <v>14.719999999999999</v>
      </c>
      <c r="G56" s="5">
        <v>116</v>
      </c>
    </row>
    <row r="57" spans="1:7" ht="15.5">
      <c r="A57" s="3">
        <v>132</v>
      </c>
      <c r="B57" s="5">
        <v>45127</v>
      </c>
      <c r="C57" s="5">
        <v>55.04</v>
      </c>
      <c r="D57" s="5">
        <v>2.9</v>
      </c>
      <c r="E57" s="5">
        <v>43</v>
      </c>
      <c r="F57" s="6">
        <v>10.77</v>
      </c>
      <c r="G57" s="5">
        <v>147</v>
      </c>
    </row>
    <row r="58" spans="1:7" ht="15.5">
      <c r="A58" s="3">
        <v>176</v>
      </c>
      <c r="B58" s="5">
        <v>45171</v>
      </c>
      <c r="C58" s="5">
        <v>64.38</v>
      </c>
      <c r="D58" s="5">
        <v>48.9</v>
      </c>
      <c r="E58" s="5">
        <v>41.8</v>
      </c>
      <c r="F58" s="6">
        <v>35.42</v>
      </c>
      <c r="G58" s="5">
        <v>271</v>
      </c>
    </row>
    <row r="59" spans="1:7" ht="15.5">
      <c r="A59" s="3">
        <v>57</v>
      </c>
      <c r="B59" s="5">
        <v>45052</v>
      </c>
      <c r="C59" s="5">
        <v>3.46</v>
      </c>
      <c r="D59" s="5">
        <v>28.1</v>
      </c>
      <c r="E59" s="5">
        <v>41.4</v>
      </c>
      <c r="F59" s="6">
        <v>18.220000000000002</v>
      </c>
      <c r="G59" s="5">
        <v>71</v>
      </c>
    </row>
    <row r="60" spans="1:7" ht="15.5">
      <c r="A60" s="3">
        <v>30</v>
      </c>
      <c r="B60" s="5">
        <v>45025</v>
      </c>
      <c r="C60" s="5">
        <v>15.12</v>
      </c>
      <c r="D60" s="5">
        <v>16</v>
      </c>
      <c r="E60" s="5">
        <v>40.799999999999997</v>
      </c>
      <c r="F60" s="6">
        <v>18.739999999999998</v>
      </c>
      <c r="G60" s="5">
        <v>123</v>
      </c>
    </row>
    <row r="61" spans="1:7" ht="15.5">
      <c r="A61" s="3">
        <v>53</v>
      </c>
      <c r="B61" s="5">
        <v>45048</v>
      </c>
      <c r="C61" s="5">
        <v>44.28</v>
      </c>
      <c r="D61" s="5">
        <v>41.7</v>
      </c>
      <c r="E61" s="5">
        <v>39.6</v>
      </c>
      <c r="F61" s="6">
        <v>26.65</v>
      </c>
      <c r="G61" s="5">
        <v>235</v>
      </c>
    </row>
    <row r="62" spans="1:7" ht="15.5">
      <c r="A62" s="3">
        <v>145</v>
      </c>
      <c r="B62" s="5">
        <v>45140</v>
      </c>
      <c r="C62" s="5">
        <v>29.240000000000002</v>
      </c>
      <c r="D62" s="5">
        <v>14.8</v>
      </c>
      <c r="E62" s="5">
        <v>38.9</v>
      </c>
      <c r="F62" s="6">
        <v>1.4600000000000026</v>
      </c>
      <c r="G62" s="5">
        <v>127</v>
      </c>
    </row>
    <row r="63" spans="1:7" ht="15.5">
      <c r="A63" s="3">
        <v>42</v>
      </c>
      <c r="B63" s="5">
        <v>45037</v>
      </c>
      <c r="C63" s="5">
        <v>40.4</v>
      </c>
      <c r="D63" s="5">
        <v>33.4</v>
      </c>
      <c r="E63" s="5">
        <v>38.700000000000003</v>
      </c>
      <c r="F63" s="6">
        <v>18.919999999999995</v>
      </c>
      <c r="G63" s="5">
        <v>186</v>
      </c>
    </row>
    <row r="64" spans="1:7" ht="15.5">
      <c r="A64" s="3">
        <v>71</v>
      </c>
      <c r="B64" s="5">
        <v>45066</v>
      </c>
      <c r="C64" s="5">
        <v>44.82</v>
      </c>
      <c r="D64" s="5">
        <v>30.6</v>
      </c>
      <c r="E64" s="5">
        <v>38.700000000000003</v>
      </c>
      <c r="F64" s="6">
        <v>19.729999999999997</v>
      </c>
      <c r="G64" s="5">
        <v>196</v>
      </c>
    </row>
    <row r="65" spans="1:7" ht="15.5">
      <c r="A65" s="3">
        <v>32</v>
      </c>
      <c r="B65" s="5">
        <v>45027</v>
      </c>
      <c r="C65" s="5">
        <v>92.987500000000011</v>
      </c>
      <c r="D65" s="5">
        <v>17.399999999999999</v>
      </c>
      <c r="E65" s="5">
        <v>38.6</v>
      </c>
      <c r="F65" s="6">
        <v>37.253750000000011</v>
      </c>
      <c r="G65" s="5">
        <v>126</v>
      </c>
    </row>
    <row r="66" spans="1:7" ht="15.5">
      <c r="A66" s="3">
        <v>143</v>
      </c>
      <c r="B66" s="5">
        <v>45138</v>
      </c>
      <c r="C66" s="5">
        <v>50.1</v>
      </c>
      <c r="D66" s="5">
        <v>33.200000000000003</v>
      </c>
      <c r="E66" s="5">
        <v>37.9</v>
      </c>
      <c r="F66" s="6">
        <v>23.490000000000006</v>
      </c>
      <c r="G66" s="5">
        <v>218</v>
      </c>
    </row>
    <row r="67" spans="1:7" ht="15.5">
      <c r="A67" s="3">
        <v>59</v>
      </c>
      <c r="B67" s="5">
        <v>45054</v>
      </c>
      <c r="C67" s="5">
        <v>49.160000000000004</v>
      </c>
      <c r="D67" s="5">
        <v>49.6</v>
      </c>
      <c r="E67" s="5">
        <v>37.700000000000003</v>
      </c>
      <c r="F67" s="6">
        <v>30.8</v>
      </c>
      <c r="G67" s="5">
        <v>239</v>
      </c>
    </row>
    <row r="68" spans="1:7" ht="15.5">
      <c r="A68" s="3">
        <v>154</v>
      </c>
      <c r="B68" s="5">
        <v>45149</v>
      </c>
      <c r="C68" s="5">
        <v>37.260000000000005</v>
      </c>
      <c r="D68" s="5">
        <v>39.700000000000003</v>
      </c>
      <c r="E68" s="5">
        <v>37.700000000000003</v>
      </c>
      <c r="F68" s="6">
        <v>21.900000000000002</v>
      </c>
      <c r="G68" s="5">
        <v>208</v>
      </c>
    </row>
    <row r="69" spans="1:7" ht="15.5">
      <c r="A69" s="3">
        <v>151</v>
      </c>
      <c r="B69" s="5">
        <v>45146</v>
      </c>
      <c r="C69" s="5">
        <v>66.14</v>
      </c>
      <c r="D69" s="5">
        <v>13.9</v>
      </c>
      <c r="E69" s="5">
        <v>37</v>
      </c>
      <c r="F69" s="6">
        <v>20.220000000000002</v>
      </c>
      <c r="G69" s="5">
        <v>166</v>
      </c>
    </row>
    <row r="70" spans="1:7" ht="15.5">
      <c r="A70" s="3">
        <v>82</v>
      </c>
      <c r="B70" s="5">
        <v>45077</v>
      </c>
      <c r="C70" s="5">
        <v>151.96</v>
      </c>
      <c r="D70" s="5">
        <v>4.0999999999999996</v>
      </c>
      <c r="E70" s="5">
        <v>36.9</v>
      </c>
      <c r="F70" s="6">
        <v>11.270000000000001</v>
      </c>
      <c r="G70" s="5">
        <v>128</v>
      </c>
    </row>
    <row r="71" spans="1:7" ht="15.5">
      <c r="A71" s="3">
        <v>50</v>
      </c>
      <c r="B71" s="5">
        <v>45045</v>
      </c>
      <c r="C71" s="5">
        <v>14.38</v>
      </c>
      <c r="D71" s="5">
        <v>11.7</v>
      </c>
      <c r="E71" s="5">
        <v>36.799999999999997</v>
      </c>
      <c r="F71" s="6">
        <v>17.82</v>
      </c>
      <c r="G71" s="5">
        <v>111</v>
      </c>
    </row>
    <row r="72" spans="1:7" ht="15.5">
      <c r="A72" s="3">
        <v>47</v>
      </c>
      <c r="B72" s="5">
        <v>45042</v>
      </c>
      <c r="C72" s="5">
        <v>18.940000000000001</v>
      </c>
      <c r="D72" s="5">
        <v>9.9</v>
      </c>
      <c r="E72" s="5">
        <v>35.700000000000003</v>
      </c>
      <c r="F72" s="6">
        <v>19.64</v>
      </c>
      <c r="G72" s="5">
        <v>119</v>
      </c>
    </row>
    <row r="73" spans="1:7" ht="15.5">
      <c r="A73" s="3">
        <v>84</v>
      </c>
      <c r="B73" s="5">
        <v>45079</v>
      </c>
      <c r="C73" s="5">
        <v>22.68</v>
      </c>
      <c r="D73" s="5">
        <v>44.5</v>
      </c>
      <c r="E73" s="5">
        <v>35.6</v>
      </c>
      <c r="F73" s="6">
        <v>14.849999999999998</v>
      </c>
      <c r="G73" s="5">
        <v>149</v>
      </c>
    </row>
    <row r="74" spans="1:7" ht="15.5">
      <c r="A74" s="3">
        <v>178</v>
      </c>
      <c r="B74" s="5">
        <v>45173</v>
      </c>
      <c r="C74" s="5">
        <v>40.04</v>
      </c>
      <c r="D74" s="5">
        <v>7.8</v>
      </c>
      <c r="E74" s="5">
        <v>35.200000000000003</v>
      </c>
      <c r="F74" s="6">
        <v>95</v>
      </c>
      <c r="G74" s="5">
        <v>131</v>
      </c>
    </row>
    <row r="75" spans="1:7" ht="15.5">
      <c r="A75" s="3">
        <v>39</v>
      </c>
      <c r="B75" s="5">
        <v>45034</v>
      </c>
      <c r="C75" s="5">
        <v>14.620000000000001</v>
      </c>
      <c r="D75" s="5">
        <v>26.7</v>
      </c>
      <c r="E75" s="5">
        <v>35.1</v>
      </c>
      <c r="F75" s="6">
        <v>3.6199999999999992</v>
      </c>
      <c r="G75" s="5">
        <v>114</v>
      </c>
    </row>
    <row r="76" spans="1:7" ht="15.5">
      <c r="A76" s="3">
        <v>51</v>
      </c>
      <c r="B76" s="5">
        <v>45046</v>
      </c>
      <c r="C76" s="5">
        <v>43.96</v>
      </c>
      <c r="D76" s="5">
        <v>3.1</v>
      </c>
      <c r="E76" s="5">
        <v>34.6</v>
      </c>
      <c r="F76" s="6">
        <v>7.6899999999999995</v>
      </c>
      <c r="G76" s="5">
        <v>122</v>
      </c>
    </row>
    <row r="77" spans="1:7" ht="15.5">
      <c r="A77" s="3">
        <v>160</v>
      </c>
      <c r="B77" s="5">
        <v>45155</v>
      </c>
      <c r="C77" s="5">
        <v>32.339999999999996</v>
      </c>
      <c r="D77" s="5">
        <v>18.399999999999999</v>
      </c>
      <c r="E77" s="5">
        <v>34.6</v>
      </c>
      <c r="F77" s="6">
        <v>8.5299999999999958</v>
      </c>
      <c r="G77" s="5">
        <v>138</v>
      </c>
    </row>
    <row r="78" spans="1:7" ht="15.5">
      <c r="A78" s="3">
        <v>115</v>
      </c>
      <c r="B78" s="5">
        <v>45110</v>
      </c>
      <c r="C78" s="5">
        <v>18.64</v>
      </c>
      <c r="D78" s="5">
        <v>46.8</v>
      </c>
      <c r="E78" s="5">
        <v>34.5</v>
      </c>
      <c r="F78" s="6">
        <v>17.419999999999998</v>
      </c>
      <c r="G78" s="5">
        <v>152</v>
      </c>
    </row>
    <row r="79" spans="1:7" ht="15.5">
      <c r="A79" s="3">
        <v>144</v>
      </c>
      <c r="B79" s="5">
        <v>45139</v>
      </c>
      <c r="C79" s="5">
        <v>28.919999999999998</v>
      </c>
      <c r="D79" s="5">
        <v>5.7</v>
      </c>
      <c r="E79" s="5">
        <v>34.4</v>
      </c>
      <c r="F79" s="6">
        <v>19.549999999999997</v>
      </c>
      <c r="G79" s="5"/>
    </row>
    <row r="80" spans="1:7" ht="15.5">
      <c r="A80" s="3">
        <v>85</v>
      </c>
      <c r="B80" s="5">
        <v>45080</v>
      </c>
      <c r="C80" s="5">
        <v>45.7</v>
      </c>
      <c r="D80" s="5">
        <v>43</v>
      </c>
      <c r="E80" s="5">
        <v>33.799999999999997</v>
      </c>
      <c r="F80" s="6">
        <v>29.330000000000002</v>
      </c>
      <c r="G80" s="5">
        <v>223</v>
      </c>
    </row>
    <row r="81" spans="1:7" ht="15.5">
      <c r="A81" s="3">
        <v>92</v>
      </c>
      <c r="B81" s="5">
        <v>45087</v>
      </c>
      <c r="C81" s="5">
        <v>14.72</v>
      </c>
      <c r="D81" s="5">
        <v>1.5</v>
      </c>
      <c r="E81" s="5">
        <v>33</v>
      </c>
      <c r="F81" s="6">
        <v>10.41</v>
      </c>
      <c r="G81" s="5">
        <v>74</v>
      </c>
    </row>
    <row r="82" spans="1:7" ht="15.5">
      <c r="A82" s="3">
        <v>83</v>
      </c>
      <c r="B82" s="5">
        <v>45078</v>
      </c>
      <c r="C82" s="5">
        <v>18.059999999999999</v>
      </c>
      <c r="D82" s="5">
        <v>20.3</v>
      </c>
      <c r="E82" s="5">
        <v>32.5</v>
      </c>
      <c r="F82" s="6">
        <v>4.68</v>
      </c>
      <c r="G82" s="5">
        <v>128</v>
      </c>
    </row>
    <row r="83" spans="1:7" ht="15.5">
      <c r="A83" s="3">
        <v>40</v>
      </c>
      <c r="B83" s="5">
        <v>45035</v>
      </c>
      <c r="C83" s="5">
        <v>53.6</v>
      </c>
      <c r="D83" s="5">
        <v>37.700000000000003</v>
      </c>
      <c r="E83" s="5">
        <v>32</v>
      </c>
      <c r="F83" s="6">
        <v>28.850000000000005</v>
      </c>
      <c r="G83" s="5">
        <v>230</v>
      </c>
    </row>
    <row r="84" spans="1:7" ht="15.5">
      <c r="A84" s="3">
        <v>72</v>
      </c>
      <c r="B84" s="5">
        <v>45067</v>
      </c>
      <c r="C84" s="5">
        <v>29.96</v>
      </c>
      <c r="D84" s="5">
        <v>14.3</v>
      </c>
      <c r="E84" s="5">
        <v>31.7</v>
      </c>
      <c r="F84" s="6">
        <v>5.4500000000000028</v>
      </c>
      <c r="G84" s="5">
        <v>129</v>
      </c>
    </row>
    <row r="85" spans="1:7" ht="15.5">
      <c r="A85" s="3">
        <v>41</v>
      </c>
      <c r="B85" s="5">
        <v>45036</v>
      </c>
      <c r="C85" s="5">
        <v>45.5</v>
      </c>
      <c r="D85" s="5">
        <v>22.3</v>
      </c>
      <c r="E85" s="5">
        <v>31.6</v>
      </c>
      <c r="F85" s="6">
        <v>18.759999999999998</v>
      </c>
      <c r="G85" s="5">
        <v>179</v>
      </c>
    </row>
    <row r="86" spans="1:7" ht="15.5">
      <c r="A86" s="3">
        <v>193</v>
      </c>
      <c r="B86" s="5">
        <v>45188</v>
      </c>
      <c r="C86" s="5">
        <v>12.44</v>
      </c>
      <c r="D86" s="5">
        <v>4.0999999999999996</v>
      </c>
      <c r="E86" s="5">
        <v>31.6</v>
      </c>
      <c r="F86" s="6">
        <v>11.129999999999999</v>
      </c>
      <c r="G86" s="5">
        <v>62</v>
      </c>
    </row>
    <row r="87" spans="1:7" ht="15.5">
      <c r="A87" s="3">
        <v>46</v>
      </c>
      <c r="B87" s="5">
        <v>45041</v>
      </c>
      <c r="C87" s="5">
        <v>42.019999999999996</v>
      </c>
      <c r="D87" s="5">
        <v>22.5</v>
      </c>
      <c r="E87" s="5">
        <v>31.5</v>
      </c>
      <c r="F87" s="6">
        <v>16.159999999999997</v>
      </c>
      <c r="G87" s="5">
        <v>165</v>
      </c>
    </row>
    <row r="88" spans="1:7" ht="15.5">
      <c r="A88" s="3">
        <v>74</v>
      </c>
      <c r="B88" s="5">
        <v>45069</v>
      </c>
      <c r="C88" s="5">
        <v>28.880000000000003</v>
      </c>
      <c r="D88" s="5">
        <v>5.7</v>
      </c>
      <c r="E88" s="5">
        <v>31.3</v>
      </c>
      <c r="F88" s="6">
        <v>3.2699999999999996</v>
      </c>
      <c r="G88" s="5">
        <v>117</v>
      </c>
    </row>
    <row r="89" spans="1:7" ht="15.5">
      <c r="A89" s="3">
        <v>161</v>
      </c>
      <c r="B89" s="5">
        <v>45156</v>
      </c>
      <c r="C89" s="5">
        <v>44.5</v>
      </c>
      <c r="D89" s="5">
        <v>18.100000000000001</v>
      </c>
      <c r="E89" s="5">
        <v>30.7</v>
      </c>
      <c r="F89" s="6">
        <v>14.02</v>
      </c>
      <c r="G89" s="5">
        <v>159</v>
      </c>
    </row>
    <row r="90" spans="1:7" ht="15.5">
      <c r="A90" s="3">
        <v>33</v>
      </c>
      <c r="B90" s="5">
        <v>45028</v>
      </c>
      <c r="C90" s="5">
        <v>20.440000000000001</v>
      </c>
      <c r="D90" s="5">
        <v>1.5</v>
      </c>
      <c r="E90" s="5">
        <v>30</v>
      </c>
      <c r="F90" s="6">
        <v>18.47</v>
      </c>
      <c r="G90" s="5">
        <v>112</v>
      </c>
    </row>
    <row r="91" spans="1:7" ht="15.5">
      <c r="A91" s="3">
        <v>185</v>
      </c>
      <c r="B91" s="5">
        <v>45180</v>
      </c>
      <c r="C91" s="5">
        <v>58.760000000000005</v>
      </c>
      <c r="D91" s="5">
        <v>21.3</v>
      </c>
      <c r="E91" s="5">
        <v>30</v>
      </c>
      <c r="F91" s="6">
        <v>24.03</v>
      </c>
      <c r="G91" s="5">
        <v>188</v>
      </c>
    </row>
    <row r="92" spans="1:7" ht="15.5">
      <c r="A92" s="3">
        <v>107</v>
      </c>
      <c r="B92" s="5">
        <v>45102</v>
      </c>
      <c r="C92" s="5">
        <v>8</v>
      </c>
      <c r="D92" s="5">
        <v>11</v>
      </c>
      <c r="E92" s="5">
        <v>29.7</v>
      </c>
      <c r="F92" s="6">
        <v>16.119999999999997</v>
      </c>
      <c r="G92" s="5">
        <v>86</v>
      </c>
    </row>
    <row r="93" spans="1:7" ht="15.5">
      <c r="A93" s="3">
        <v>183</v>
      </c>
      <c r="B93" s="5">
        <v>45178</v>
      </c>
      <c r="C93" s="5">
        <v>18.240000000000002</v>
      </c>
      <c r="D93" s="5">
        <v>5.7</v>
      </c>
      <c r="E93" s="5">
        <v>29.7</v>
      </c>
      <c r="F93" s="6">
        <v>16.59</v>
      </c>
      <c r="G93" s="5">
        <v>105</v>
      </c>
    </row>
    <row r="94" spans="1:7" ht="15.5">
      <c r="A94" s="3">
        <v>65</v>
      </c>
      <c r="B94" s="5">
        <v>45060</v>
      </c>
      <c r="C94" s="5">
        <v>27.22</v>
      </c>
      <c r="D94" s="5">
        <v>42.8</v>
      </c>
      <c r="E94" s="5">
        <v>28.9</v>
      </c>
      <c r="F94" s="6">
        <v>22.949999999999996</v>
      </c>
      <c r="G94" s="5">
        <v>187</v>
      </c>
    </row>
    <row r="95" spans="1:7" ht="15.5">
      <c r="A95" s="3">
        <v>182</v>
      </c>
      <c r="B95" s="5">
        <v>45177</v>
      </c>
      <c r="C95" s="5">
        <v>52.7</v>
      </c>
      <c r="D95" s="5">
        <v>5.4</v>
      </c>
      <c r="E95" s="5">
        <v>27.4</v>
      </c>
      <c r="F95" s="6">
        <v>13.59</v>
      </c>
      <c r="G95" s="5">
        <v>124</v>
      </c>
    </row>
    <row r="96" spans="1:7" ht="15.5">
      <c r="A96" s="3">
        <v>63</v>
      </c>
      <c r="B96" s="5">
        <v>45058</v>
      </c>
      <c r="C96" s="5">
        <v>53.86</v>
      </c>
      <c r="D96" s="5">
        <v>15.5</v>
      </c>
      <c r="E96" s="5">
        <v>27.3</v>
      </c>
      <c r="F96" s="6">
        <v>20.759999999999998</v>
      </c>
      <c r="G96" s="5">
        <v>170</v>
      </c>
    </row>
    <row r="97" spans="1:7" ht="15.5">
      <c r="A97" s="3">
        <v>70</v>
      </c>
      <c r="B97" s="5">
        <v>45065</v>
      </c>
      <c r="C97" s="5">
        <v>48.36</v>
      </c>
      <c r="D97" s="5">
        <v>43.9</v>
      </c>
      <c r="E97" s="5">
        <v>27.2</v>
      </c>
      <c r="F97" s="6">
        <v>32.749999999999993</v>
      </c>
      <c r="G97" s="5">
        <v>229</v>
      </c>
    </row>
    <row r="98" spans="1:7" ht="15.5">
      <c r="A98" s="3">
        <v>187</v>
      </c>
      <c r="B98" s="5">
        <v>45182</v>
      </c>
      <c r="C98" s="5">
        <v>35.9</v>
      </c>
      <c r="D98" s="5">
        <v>2.1</v>
      </c>
      <c r="E98" s="5">
        <v>26.6</v>
      </c>
      <c r="F98" s="6">
        <v>4.3599999999999994</v>
      </c>
      <c r="G98" s="5">
        <v>108</v>
      </c>
    </row>
    <row r="99" spans="1:7" ht="15.5">
      <c r="A99" s="3">
        <v>44</v>
      </c>
      <c r="B99" s="5">
        <v>45039</v>
      </c>
      <c r="C99" s="5">
        <v>51.38</v>
      </c>
      <c r="D99" s="5">
        <v>8.4</v>
      </c>
      <c r="E99" s="5">
        <v>26.4</v>
      </c>
      <c r="F99" s="6">
        <v>14.33</v>
      </c>
      <c r="G99" s="5">
        <v>149</v>
      </c>
    </row>
    <row r="100" spans="1:7" ht="15.5">
      <c r="A100" s="3">
        <v>24</v>
      </c>
      <c r="B100" s="5">
        <v>45019</v>
      </c>
      <c r="C100" s="5">
        <v>49.660000000000004</v>
      </c>
      <c r="D100" s="5">
        <v>16.899999999999999</v>
      </c>
      <c r="E100" s="5">
        <v>26.2</v>
      </c>
      <c r="F100" s="6">
        <v>20.8</v>
      </c>
      <c r="G100" s="5">
        <v>175</v>
      </c>
    </row>
    <row r="101" spans="1:7" ht="15.5">
      <c r="A101" s="3">
        <v>126</v>
      </c>
      <c r="B101" s="5">
        <v>45121</v>
      </c>
      <c r="C101" s="5">
        <v>18.440000000000001</v>
      </c>
      <c r="D101" s="5">
        <v>11.8</v>
      </c>
      <c r="E101" s="5">
        <v>25.9</v>
      </c>
      <c r="F101" s="6">
        <v>4.2600000000000016</v>
      </c>
      <c r="G101" s="5">
        <v>126</v>
      </c>
    </row>
    <row r="102" spans="1:7" ht="15.5">
      <c r="A102" s="3">
        <v>109</v>
      </c>
      <c r="B102" s="5">
        <v>45104</v>
      </c>
      <c r="C102" s="5">
        <v>9.620000000000001</v>
      </c>
      <c r="D102" s="5">
        <v>0.4</v>
      </c>
      <c r="E102" s="5">
        <v>25.6</v>
      </c>
      <c r="F102" s="6">
        <v>11.269999999999998</v>
      </c>
      <c r="G102" s="5">
        <v>54</v>
      </c>
    </row>
    <row r="103" spans="1:7" ht="15.5">
      <c r="A103" s="3">
        <v>117</v>
      </c>
      <c r="B103" s="5">
        <v>45112</v>
      </c>
      <c r="C103" s="5">
        <v>37.839999999999996</v>
      </c>
      <c r="D103" s="5">
        <v>14.3</v>
      </c>
      <c r="E103" s="5">
        <v>25.6</v>
      </c>
      <c r="F103" s="6">
        <v>10.829999999999998</v>
      </c>
      <c r="G103" s="5">
        <v>129</v>
      </c>
    </row>
    <row r="104" spans="1:7" ht="15.5">
      <c r="A104" s="3">
        <v>158</v>
      </c>
      <c r="B104" s="5">
        <v>45153</v>
      </c>
      <c r="C104" s="5">
        <v>39.96</v>
      </c>
      <c r="D104" s="5">
        <v>1.3</v>
      </c>
      <c r="E104" s="5">
        <v>24.3</v>
      </c>
      <c r="F104" s="6">
        <v>5.91</v>
      </c>
      <c r="G104" s="5">
        <v>111</v>
      </c>
    </row>
    <row r="105" spans="1:7" ht="15.5">
      <c r="A105" s="3">
        <v>11</v>
      </c>
      <c r="B105" s="5">
        <v>45006</v>
      </c>
      <c r="C105" s="5">
        <v>23.22</v>
      </c>
      <c r="D105" s="5">
        <v>5.8</v>
      </c>
      <c r="E105" s="5">
        <v>24.2</v>
      </c>
      <c r="F105" s="6">
        <v>19.829999999999998</v>
      </c>
      <c r="G105" s="5">
        <v>95</v>
      </c>
    </row>
    <row r="106" spans="1:7" ht="15.5">
      <c r="A106" s="3">
        <v>179</v>
      </c>
      <c r="B106" s="5">
        <v>45174</v>
      </c>
      <c r="C106" s="5">
        <v>63.339999999999996</v>
      </c>
      <c r="D106" s="5">
        <v>2.2999999999999998</v>
      </c>
      <c r="E106" s="5">
        <v>23.7</v>
      </c>
      <c r="F106" s="6">
        <v>19.339999999999996</v>
      </c>
      <c r="G106" s="5">
        <v>131</v>
      </c>
    </row>
    <row r="107" spans="1:7" ht="15.5">
      <c r="A107" s="3">
        <v>7</v>
      </c>
      <c r="B107" s="5">
        <v>45002</v>
      </c>
      <c r="C107" s="5">
        <v>13.5</v>
      </c>
      <c r="D107" s="5">
        <v>32.799999999999997</v>
      </c>
      <c r="E107" s="5">
        <v>23.5</v>
      </c>
      <c r="F107" s="6">
        <v>12.749999999999998</v>
      </c>
      <c r="G107" s="5">
        <v>123</v>
      </c>
    </row>
    <row r="108" spans="1:7" ht="15.5">
      <c r="A108" s="3">
        <v>22</v>
      </c>
      <c r="B108" s="5">
        <v>45017</v>
      </c>
      <c r="C108" s="5">
        <v>48.480000000000004</v>
      </c>
      <c r="D108" s="5">
        <v>123</v>
      </c>
      <c r="E108" s="5">
        <v>23.5</v>
      </c>
      <c r="F108" s="6">
        <v>16.89</v>
      </c>
      <c r="G108" s="5">
        <v>127</v>
      </c>
    </row>
    <row r="109" spans="1:7" ht="15.5">
      <c r="A109" s="3">
        <v>190</v>
      </c>
      <c r="B109" s="5">
        <v>45185</v>
      </c>
      <c r="C109" s="5">
        <v>6.74</v>
      </c>
      <c r="D109" s="5">
        <v>12.1</v>
      </c>
      <c r="E109" s="5">
        <v>23.4</v>
      </c>
      <c r="F109" s="6">
        <v>18.560000000000002</v>
      </c>
      <c r="G109" s="5">
        <v>83</v>
      </c>
    </row>
    <row r="110" spans="1:7" ht="15.5">
      <c r="A110" s="3">
        <v>108</v>
      </c>
      <c r="B110" s="5">
        <v>45103</v>
      </c>
      <c r="C110" s="5">
        <v>27.080000000000002</v>
      </c>
      <c r="D110" s="5">
        <v>0.3</v>
      </c>
      <c r="E110" s="5">
        <v>23.2</v>
      </c>
      <c r="F110" s="6">
        <v>19.910000000000004</v>
      </c>
      <c r="G110" s="5">
        <v>104</v>
      </c>
    </row>
    <row r="111" spans="1:7" ht="15.5">
      <c r="A111" s="3">
        <v>112</v>
      </c>
      <c r="B111" s="5">
        <v>45107</v>
      </c>
      <c r="C111" s="5">
        <v>55.339999999999996</v>
      </c>
      <c r="D111" s="5">
        <v>38</v>
      </c>
      <c r="E111" s="5">
        <v>23.2</v>
      </c>
      <c r="F111" s="6">
        <v>33.89</v>
      </c>
      <c r="G111" s="5">
        <v>221</v>
      </c>
    </row>
    <row r="112" spans="1:7" ht="15.5">
      <c r="A112" s="3">
        <v>80</v>
      </c>
      <c r="B112" s="5">
        <v>45075</v>
      </c>
      <c r="C112" s="5">
        <v>31.2</v>
      </c>
      <c r="D112" s="5">
        <v>7.7</v>
      </c>
      <c r="E112" s="5">
        <v>23.1</v>
      </c>
      <c r="F112" s="6">
        <v>6.2099999999999991</v>
      </c>
      <c r="G112" s="5">
        <v>120</v>
      </c>
    </row>
    <row r="113" spans="1:7" ht="15.5">
      <c r="A113" s="3">
        <v>28</v>
      </c>
      <c r="B113" s="5">
        <v>45023</v>
      </c>
      <c r="C113" s="5">
        <v>49.019999999999996</v>
      </c>
      <c r="D113" s="5">
        <v>16.7</v>
      </c>
      <c r="E113" s="5">
        <v>22.9</v>
      </c>
      <c r="F113" s="6">
        <v>23.2</v>
      </c>
      <c r="G113" s="5">
        <v>168</v>
      </c>
    </row>
    <row r="114" spans="1:7" ht="15.5">
      <c r="A114" s="3">
        <v>29</v>
      </c>
      <c r="B114" s="5">
        <v>45024</v>
      </c>
      <c r="C114" s="5">
        <v>52.760000000000005</v>
      </c>
      <c r="D114" s="5">
        <v>27.1</v>
      </c>
      <c r="E114" s="5">
        <v>22.9</v>
      </c>
      <c r="F114" s="6">
        <v>29.270000000000007</v>
      </c>
      <c r="G114" s="5">
        <v>199</v>
      </c>
    </row>
    <row r="115" spans="1:7" ht="15.5">
      <c r="A115" s="3">
        <v>81</v>
      </c>
      <c r="B115" s="5">
        <v>45076</v>
      </c>
      <c r="C115" s="5">
        <v>19.28</v>
      </c>
      <c r="D115" s="5">
        <v>26.7</v>
      </c>
      <c r="E115" s="5">
        <v>22.3</v>
      </c>
      <c r="F115" s="6">
        <v>12.070000000000002</v>
      </c>
      <c r="G115" s="5">
        <v>120</v>
      </c>
    </row>
    <row r="116" spans="1:7" ht="15.5">
      <c r="A116" s="3">
        <v>120</v>
      </c>
      <c r="B116" s="5">
        <v>45115</v>
      </c>
      <c r="C116" s="5">
        <v>9.879999999999999</v>
      </c>
      <c r="D116" s="5">
        <v>16</v>
      </c>
      <c r="E116" s="5">
        <v>22.3</v>
      </c>
      <c r="F116" s="6">
        <v>1.0199999999999996</v>
      </c>
      <c r="G116" s="5">
        <v>77</v>
      </c>
    </row>
    <row r="117" spans="1:7" ht="15.5">
      <c r="A117" s="3">
        <v>98</v>
      </c>
      <c r="B117" s="5">
        <v>45093</v>
      </c>
      <c r="C117" s="5">
        <v>41.980000000000004</v>
      </c>
      <c r="D117" s="5">
        <v>21</v>
      </c>
      <c r="E117" s="5">
        <v>22</v>
      </c>
      <c r="F117" s="6">
        <v>20.190000000000001</v>
      </c>
      <c r="G117" s="5">
        <v>168</v>
      </c>
    </row>
    <row r="118" spans="1:7" ht="15.5">
      <c r="A118" s="3">
        <v>167</v>
      </c>
      <c r="B118" s="5">
        <v>45162</v>
      </c>
      <c r="C118" s="5">
        <v>11.58</v>
      </c>
      <c r="D118" s="5">
        <v>37.6</v>
      </c>
      <c r="E118" s="5">
        <v>21.6</v>
      </c>
      <c r="F118" s="6">
        <v>11.95</v>
      </c>
      <c r="G118" s="5">
        <v>90</v>
      </c>
    </row>
    <row r="119" spans="1:7" ht="15.5">
      <c r="A119" s="3">
        <v>61</v>
      </c>
      <c r="B119" s="5">
        <v>45056</v>
      </c>
      <c r="C119" s="5">
        <v>16.7</v>
      </c>
      <c r="D119" s="5">
        <v>2</v>
      </c>
      <c r="E119" s="5">
        <v>21.4</v>
      </c>
      <c r="F119" s="6">
        <v>17.79</v>
      </c>
      <c r="G119" s="5">
        <v>83</v>
      </c>
    </row>
    <row r="120" spans="1:7" ht="15.5">
      <c r="A120" s="3">
        <v>103</v>
      </c>
      <c r="B120" s="5">
        <v>45098</v>
      </c>
      <c r="C120" s="5">
        <v>64.039999999999992</v>
      </c>
      <c r="D120" s="5">
        <v>10.1</v>
      </c>
      <c r="E120" s="5">
        <v>21.4</v>
      </c>
      <c r="F120" s="6">
        <v>24.509999999999998</v>
      </c>
      <c r="G120" s="5">
        <v>158</v>
      </c>
    </row>
    <row r="121" spans="1:7" ht="15.5">
      <c r="A121" s="3">
        <v>10</v>
      </c>
      <c r="B121" s="5">
        <v>45005</v>
      </c>
      <c r="C121" s="5">
        <v>40.96</v>
      </c>
      <c r="D121" s="5">
        <v>2.6</v>
      </c>
      <c r="E121" s="5">
        <v>21.2</v>
      </c>
      <c r="F121" s="6">
        <v>12.8</v>
      </c>
      <c r="G121" s="5">
        <v>119</v>
      </c>
    </row>
    <row r="122" spans="1:7" ht="15.5">
      <c r="A122" s="3">
        <v>77</v>
      </c>
      <c r="B122" s="5">
        <v>45072</v>
      </c>
      <c r="C122" s="5">
        <v>13.5</v>
      </c>
      <c r="D122" s="5">
        <v>1.6</v>
      </c>
      <c r="E122" s="5">
        <v>20.7</v>
      </c>
      <c r="F122" s="6">
        <v>15.27</v>
      </c>
      <c r="G122" s="5">
        <v>83</v>
      </c>
    </row>
    <row r="123" spans="1:7" ht="15.5">
      <c r="A123" s="3">
        <v>150</v>
      </c>
      <c r="B123" s="5">
        <v>45145</v>
      </c>
      <c r="C123" s="5">
        <v>164</v>
      </c>
      <c r="D123" s="5">
        <v>25.8</v>
      </c>
      <c r="E123" s="5">
        <v>20.6</v>
      </c>
      <c r="F123" s="6">
        <v>9.1300000000000008</v>
      </c>
      <c r="G123" s="5">
        <v>118</v>
      </c>
    </row>
    <row r="124" spans="1:7" ht="15.5">
      <c r="A124" s="3">
        <v>139</v>
      </c>
      <c r="B124" s="5">
        <v>45134</v>
      </c>
      <c r="C124" s="5">
        <v>9.6</v>
      </c>
      <c r="D124" s="5">
        <v>25.9</v>
      </c>
      <c r="E124" s="5">
        <v>20.5</v>
      </c>
      <c r="F124" s="6">
        <v>9.0499999999999989</v>
      </c>
      <c r="G124" s="5">
        <v>109</v>
      </c>
    </row>
    <row r="125" spans="1:7" ht="15.5">
      <c r="A125" s="3">
        <v>177</v>
      </c>
      <c r="B125" s="5">
        <v>45172</v>
      </c>
      <c r="C125" s="5">
        <v>58.68</v>
      </c>
      <c r="D125" s="5">
        <v>30.2</v>
      </c>
      <c r="E125" s="5">
        <v>20.3</v>
      </c>
      <c r="F125" s="6">
        <v>31.819999999999997</v>
      </c>
      <c r="G125" s="5">
        <v>216</v>
      </c>
    </row>
    <row r="126" spans="1:7" ht="15.5">
      <c r="A126" s="3">
        <v>186</v>
      </c>
      <c r="B126" s="5">
        <v>45181</v>
      </c>
      <c r="C126" s="5">
        <v>46</v>
      </c>
      <c r="D126" s="5">
        <v>45.1</v>
      </c>
      <c r="E126" s="5">
        <v>19.600000000000001</v>
      </c>
      <c r="F126" s="6">
        <v>35.209999999999994</v>
      </c>
      <c r="G126" s="5">
        <v>228</v>
      </c>
    </row>
    <row r="127" spans="1:7" ht="15.5">
      <c r="A127" s="3">
        <v>26</v>
      </c>
      <c r="B127" s="5">
        <v>45021</v>
      </c>
      <c r="C127" s="5">
        <v>59.58</v>
      </c>
      <c r="D127" s="5">
        <v>3.5</v>
      </c>
      <c r="E127" s="5">
        <v>19.5</v>
      </c>
      <c r="F127" s="6">
        <v>20.239999999999998</v>
      </c>
      <c r="G127" s="5">
        <v>139</v>
      </c>
    </row>
    <row r="128" spans="1:7" ht="15.5">
      <c r="A128" s="3">
        <v>168</v>
      </c>
      <c r="B128" s="5">
        <v>45163</v>
      </c>
      <c r="C128" s="5">
        <v>48.36</v>
      </c>
      <c r="D128" s="5">
        <v>5.2</v>
      </c>
      <c r="E128" s="5">
        <v>19.399999999999999</v>
      </c>
      <c r="F128" s="6">
        <v>15.520000000000001</v>
      </c>
      <c r="G128" s="5">
        <v>129</v>
      </c>
    </row>
    <row r="129" spans="1:7" ht="15.5">
      <c r="A129" s="3">
        <v>73</v>
      </c>
      <c r="B129" s="5">
        <v>45068</v>
      </c>
      <c r="C129" s="5">
        <v>15.36</v>
      </c>
      <c r="D129" s="5">
        <v>33</v>
      </c>
      <c r="E129" s="5">
        <v>19.3</v>
      </c>
      <c r="F129" s="6">
        <v>11.459999999999999</v>
      </c>
      <c r="G129" s="5">
        <v>106</v>
      </c>
    </row>
    <row r="130" spans="1:7" ht="15.5">
      <c r="A130" s="3">
        <v>20</v>
      </c>
      <c r="B130" s="5">
        <v>45015</v>
      </c>
      <c r="C130" s="5">
        <v>32.46</v>
      </c>
      <c r="D130" s="5">
        <v>23.9</v>
      </c>
      <c r="E130" s="5">
        <v>19.100000000000001</v>
      </c>
      <c r="F130" s="6">
        <v>19.04</v>
      </c>
      <c r="G130" s="5">
        <v>148</v>
      </c>
    </row>
    <row r="131" spans="1:7" ht="15.5">
      <c r="A131" s="3">
        <v>48</v>
      </c>
      <c r="B131" s="5">
        <v>45043</v>
      </c>
      <c r="C131" s="5">
        <v>52.980000000000004</v>
      </c>
      <c r="D131" s="5">
        <v>41.5</v>
      </c>
      <c r="E131" s="5">
        <v>18.5</v>
      </c>
      <c r="F131" s="6">
        <v>37.340000000000003</v>
      </c>
      <c r="G131" s="5">
        <v>245</v>
      </c>
    </row>
    <row r="132" spans="1:7" ht="15.5">
      <c r="A132" s="3">
        <v>171</v>
      </c>
      <c r="B132" s="5">
        <v>45166</v>
      </c>
      <c r="C132" s="5">
        <v>12</v>
      </c>
      <c r="D132" s="5">
        <v>11.6</v>
      </c>
      <c r="E132" s="5">
        <v>18.399999999999999</v>
      </c>
      <c r="F132" s="6">
        <v>3.4400000000000013</v>
      </c>
      <c r="G132" s="5">
        <v>90</v>
      </c>
    </row>
    <row r="133" spans="1:7" ht="15.5">
      <c r="A133" s="3">
        <v>19</v>
      </c>
      <c r="B133" s="5">
        <v>45014</v>
      </c>
      <c r="C133" s="5">
        <v>14.84</v>
      </c>
      <c r="D133" s="5">
        <v>20.5</v>
      </c>
      <c r="E133" s="5">
        <v>18.3</v>
      </c>
      <c r="F133" s="6">
        <v>9.8500000000000014</v>
      </c>
      <c r="G133" s="5">
        <v>127</v>
      </c>
    </row>
    <row r="134" spans="1:7" ht="15.5">
      <c r="A134" s="3">
        <v>25</v>
      </c>
      <c r="B134" s="5">
        <v>45020</v>
      </c>
      <c r="C134" s="5">
        <v>20.46</v>
      </c>
      <c r="D134" s="5">
        <v>12.6</v>
      </c>
      <c r="E134" s="5">
        <v>18.3</v>
      </c>
      <c r="F134" s="6">
        <v>5.2099999999999991</v>
      </c>
      <c r="G134" s="5">
        <v>110</v>
      </c>
    </row>
    <row r="135" spans="1:7" ht="15.5">
      <c r="A135" s="3">
        <v>188</v>
      </c>
      <c r="B135" s="5">
        <v>45183</v>
      </c>
      <c r="C135" s="5">
        <v>41.22</v>
      </c>
      <c r="D135" s="5">
        <v>28.7</v>
      </c>
      <c r="E135" s="5">
        <v>18.2</v>
      </c>
      <c r="F135" s="6">
        <v>26.18</v>
      </c>
      <c r="G135" s="5">
        <v>186</v>
      </c>
    </row>
    <row r="136" spans="1:7" ht="15.5">
      <c r="A136" s="3">
        <v>104</v>
      </c>
      <c r="B136" s="5">
        <v>45099</v>
      </c>
      <c r="C136" s="5">
        <v>38.58</v>
      </c>
      <c r="D136" s="5">
        <v>17.2</v>
      </c>
      <c r="E136" s="5">
        <v>17.899999999999999</v>
      </c>
      <c r="F136" s="6">
        <v>20.23</v>
      </c>
      <c r="G136" s="5">
        <v>163</v>
      </c>
    </row>
    <row r="137" spans="1:7" ht="15.5">
      <c r="A137" s="3">
        <v>180</v>
      </c>
      <c r="B137" s="5">
        <v>45175</v>
      </c>
      <c r="C137" s="5">
        <v>41.12</v>
      </c>
      <c r="D137" s="5">
        <v>10</v>
      </c>
      <c r="E137" s="5">
        <v>17.600000000000001</v>
      </c>
      <c r="F137" s="6">
        <v>14.519999999999998</v>
      </c>
      <c r="G137" s="5">
        <v>135</v>
      </c>
    </row>
    <row r="138" spans="1:7" ht="15.5">
      <c r="A138" s="3">
        <v>173</v>
      </c>
      <c r="B138" s="5">
        <v>45168</v>
      </c>
      <c r="C138" s="5">
        <v>9.92</v>
      </c>
      <c r="D138" s="5">
        <v>20.100000000000001</v>
      </c>
      <c r="E138" s="5">
        <v>17</v>
      </c>
      <c r="F138" s="6">
        <v>5.2100000000000009</v>
      </c>
      <c r="G138" s="5">
        <v>93</v>
      </c>
    </row>
    <row r="139" spans="1:7" ht="15.5">
      <c r="A139" s="3">
        <v>58</v>
      </c>
      <c r="B139" s="5">
        <v>45053</v>
      </c>
      <c r="C139" s="5">
        <v>33.239999999999995</v>
      </c>
      <c r="D139" s="5">
        <v>19.2</v>
      </c>
      <c r="E139" s="5">
        <v>16.600000000000001</v>
      </c>
      <c r="F139" s="6">
        <v>16.579999999999998</v>
      </c>
      <c r="G139" s="5">
        <v>133</v>
      </c>
    </row>
    <row r="140" spans="1:7" ht="15.5">
      <c r="A140" s="3">
        <v>87</v>
      </c>
      <c r="B140" s="5">
        <v>45082</v>
      </c>
      <c r="C140" s="5">
        <v>21.259999999999998</v>
      </c>
      <c r="D140" s="5">
        <v>27.5</v>
      </c>
      <c r="E140" s="5">
        <v>16</v>
      </c>
      <c r="F140" s="6">
        <v>14.979999999999999</v>
      </c>
      <c r="G140" s="5">
        <v>122</v>
      </c>
    </row>
    <row r="141" spans="1:7" ht="15.5">
      <c r="A141" s="3">
        <v>55</v>
      </c>
      <c r="B141" s="5">
        <v>45050</v>
      </c>
      <c r="C141" s="5">
        <v>62.54</v>
      </c>
      <c r="D141" s="5">
        <v>28.8</v>
      </c>
      <c r="E141" s="5">
        <v>15.9</v>
      </c>
      <c r="F141" s="6">
        <v>34.31</v>
      </c>
      <c r="G141" s="5">
        <v>220</v>
      </c>
    </row>
    <row r="142" spans="1:7" ht="15.5">
      <c r="A142" s="3">
        <v>123</v>
      </c>
      <c r="B142" s="5">
        <v>45118</v>
      </c>
      <c r="C142" s="5">
        <v>45.8</v>
      </c>
      <c r="D142" s="5">
        <v>2.4</v>
      </c>
      <c r="E142" s="5">
        <v>15.6</v>
      </c>
      <c r="F142" s="6">
        <v>17.36</v>
      </c>
      <c r="G142" s="5">
        <v>125</v>
      </c>
    </row>
    <row r="143" spans="1:7" ht="15.5">
      <c r="A143" s="3">
        <v>118</v>
      </c>
      <c r="B143" s="5">
        <v>45113</v>
      </c>
      <c r="C143" s="5">
        <v>25.28</v>
      </c>
      <c r="D143" s="5">
        <v>0.8</v>
      </c>
      <c r="E143" s="5">
        <v>14.8</v>
      </c>
      <c r="F143" s="6">
        <v>2.12</v>
      </c>
      <c r="G143" s="5">
        <v>108</v>
      </c>
    </row>
    <row r="144" spans="1:7" ht="15.5">
      <c r="A144" s="3">
        <v>78</v>
      </c>
      <c r="B144" s="5">
        <v>45073</v>
      </c>
      <c r="C144" s="5">
        <v>25.1</v>
      </c>
      <c r="D144" s="5">
        <v>28.5</v>
      </c>
      <c r="E144" s="5">
        <v>14.2</v>
      </c>
      <c r="F144" s="6">
        <v>20.62</v>
      </c>
      <c r="G144" s="5">
        <v>149</v>
      </c>
    </row>
    <row r="145" spans="1:7" ht="15.5">
      <c r="A145" s="3">
        <v>153</v>
      </c>
      <c r="B145" s="5">
        <v>45148</v>
      </c>
      <c r="C145" s="5">
        <v>40.519999999999996</v>
      </c>
      <c r="D145" s="5">
        <v>23.3</v>
      </c>
      <c r="E145" s="5">
        <v>14.2</v>
      </c>
      <c r="F145" s="6">
        <v>25.729999999999997</v>
      </c>
      <c r="G145" s="5">
        <v>169</v>
      </c>
    </row>
    <row r="146" spans="1:7" ht="15.5">
      <c r="A146" s="3">
        <v>196</v>
      </c>
      <c r="B146" s="5">
        <v>45191</v>
      </c>
      <c r="C146" s="5">
        <v>14.64</v>
      </c>
      <c r="D146" s="5">
        <v>3.7</v>
      </c>
      <c r="E146" s="5">
        <v>13.8</v>
      </c>
      <c r="F146" s="6">
        <v>0.14999999999999947</v>
      </c>
      <c r="G146" s="5">
        <v>91</v>
      </c>
    </row>
    <row r="147" spans="1:7" ht="15.5">
      <c r="A147" s="3">
        <v>75</v>
      </c>
      <c r="B147" s="5">
        <v>45070</v>
      </c>
      <c r="C147" s="5">
        <v>50.68</v>
      </c>
      <c r="D147" s="5">
        <v>0</v>
      </c>
      <c r="E147" s="5">
        <v>13.1</v>
      </c>
      <c r="F147" s="6">
        <v>28.4</v>
      </c>
      <c r="G147" s="5">
        <v>187</v>
      </c>
    </row>
    <row r="148" spans="1:7" ht="15.5">
      <c r="A148" s="3">
        <v>175</v>
      </c>
      <c r="B148" s="5">
        <v>45170</v>
      </c>
      <c r="C148" s="5">
        <v>53.480000000000004</v>
      </c>
      <c r="D148" s="5">
        <v>3.4</v>
      </c>
      <c r="E148" s="5">
        <v>13.1</v>
      </c>
      <c r="F148" s="6">
        <v>18.700000000000003</v>
      </c>
      <c r="G148" s="5">
        <v>127</v>
      </c>
    </row>
    <row r="149" spans="1:7" ht="15.5">
      <c r="A149" s="3">
        <v>141</v>
      </c>
      <c r="B149" s="5">
        <v>45136</v>
      </c>
      <c r="C149" s="5"/>
      <c r="D149" s="5">
        <v>17</v>
      </c>
      <c r="E149" s="5">
        <v>12.9</v>
      </c>
      <c r="F149" s="6">
        <v>10.68</v>
      </c>
      <c r="G149" s="5">
        <v>113</v>
      </c>
    </row>
    <row r="150" spans="1:7" ht="15.5">
      <c r="A150" s="3">
        <v>174</v>
      </c>
      <c r="B150" s="5">
        <v>45169</v>
      </c>
      <c r="C150" s="5">
        <v>36.68</v>
      </c>
      <c r="D150" s="5">
        <v>7.1</v>
      </c>
      <c r="E150" s="5">
        <v>12.8</v>
      </c>
      <c r="F150" s="6">
        <v>15.27</v>
      </c>
      <c r="G150" s="5">
        <v>129</v>
      </c>
    </row>
    <row r="151" spans="1:7" ht="15.5">
      <c r="A151" s="3">
        <v>27</v>
      </c>
      <c r="B151" s="5">
        <v>45022</v>
      </c>
      <c r="C151" s="5">
        <v>38.58</v>
      </c>
      <c r="D151" s="5">
        <v>29.3</v>
      </c>
      <c r="E151" s="5">
        <v>12.6</v>
      </c>
      <c r="F151" s="6">
        <v>23.900000000000002</v>
      </c>
      <c r="G151" s="5">
        <v>167</v>
      </c>
    </row>
    <row r="152" spans="1:7" ht="15.5">
      <c r="A152" s="3">
        <v>124</v>
      </c>
      <c r="B152" s="5">
        <v>45119</v>
      </c>
      <c r="C152" s="5">
        <v>33.619999999999997</v>
      </c>
      <c r="D152" s="5">
        <v>34.6</v>
      </c>
      <c r="E152" s="5">
        <v>12.4</v>
      </c>
      <c r="F152" s="6">
        <v>24.65</v>
      </c>
      <c r="G152" s="5">
        <v>171</v>
      </c>
    </row>
    <row r="153" spans="1:7" ht="15.5">
      <c r="A153" s="3">
        <v>149</v>
      </c>
      <c r="B153" s="5">
        <v>45144</v>
      </c>
      <c r="C153" s="5">
        <v>15.6</v>
      </c>
      <c r="D153" s="5">
        <v>40.299999999999997</v>
      </c>
      <c r="E153" s="5">
        <v>11.9</v>
      </c>
      <c r="F153" s="6">
        <v>19.189999999999998</v>
      </c>
      <c r="G153" s="5">
        <v>110</v>
      </c>
    </row>
    <row r="154" spans="1:7" ht="15.5">
      <c r="A154" s="3">
        <v>8</v>
      </c>
      <c r="B154" s="5">
        <v>45003</v>
      </c>
      <c r="C154" s="5">
        <v>31.04</v>
      </c>
      <c r="D154" s="5">
        <v>19.600000000000001</v>
      </c>
      <c r="E154" s="5">
        <v>11.6</v>
      </c>
      <c r="F154" s="6">
        <v>17.18</v>
      </c>
      <c r="G154" s="5">
        <v>152</v>
      </c>
    </row>
    <row r="155" spans="1:7" ht="15.5">
      <c r="A155" s="3">
        <v>69</v>
      </c>
      <c r="B155" s="5">
        <v>45064</v>
      </c>
      <c r="C155" s="5">
        <v>51.480000000000004</v>
      </c>
      <c r="D155" s="5">
        <v>27.5</v>
      </c>
      <c r="E155" s="5">
        <v>11</v>
      </c>
      <c r="F155" s="6">
        <v>33.090000000000003</v>
      </c>
      <c r="G155" s="5">
        <v>196</v>
      </c>
    </row>
    <row r="156" spans="1:7" ht="15.5">
      <c r="A156" s="3">
        <v>95</v>
      </c>
      <c r="B156" s="5">
        <v>45090</v>
      </c>
      <c r="C156" s="5">
        <v>30.48</v>
      </c>
      <c r="D156" s="5">
        <v>14</v>
      </c>
      <c r="E156" s="5">
        <v>10.9</v>
      </c>
      <c r="F156" s="6">
        <v>13.380000000000003</v>
      </c>
      <c r="G156" s="5">
        <v>117</v>
      </c>
    </row>
    <row r="157" spans="1:7" ht="15.5">
      <c r="A157" s="3">
        <v>114</v>
      </c>
      <c r="B157" s="5">
        <v>45109</v>
      </c>
      <c r="C157" s="5">
        <v>44.92</v>
      </c>
      <c r="D157" s="5">
        <v>20.6</v>
      </c>
      <c r="E157" s="5">
        <v>10.7</v>
      </c>
      <c r="F157" s="6">
        <v>26.98</v>
      </c>
      <c r="G157" s="5">
        <v>167</v>
      </c>
    </row>
    <row r="158" spans="1:7" ht="15.5">
      <c r="A158" s="3">
        <v>68</v>
      </c>
      <c r="B158" s="5">
        <v>45063</v>
      </c>
      <c r="C158" s="5">
        <v>30.860000000000003</v>
      </c>
      <c r="D158" s="5">
        <v>14.5</v>
      </c>
      <c r="E158" s="5">
        <v>10.199999999999999</v>
      </c>
      <c r="F158" s="6">
        <v>17.100000000000001</v>
      </c>
      <c r="G158" s="5">
        <v>135</v>
      </c>
    </row>
    <row r="159" spans="1:7" ht="15.5">
      <c r="A159" s="3">
        <v>155</v>
      </c>
      <c r="B159" s="5">
        <v>45150</v>
      </c>
      <c r="C159" s="5">
        <v>43.56</v>
      </c>
      <c r="D159" s="5">
        <v>21.1</v>
      </c>
      <c r="E159" s="5">
        <v>9.5</v>
      </c>
      <c r="F159" s="6">
        <v>25.53</v>
      </c>
      <c r="G159" s="5">
        <v>166</v>
      </c>
    </row>
    <row r="160" spans="1:7" ht="15.5">
      <c r="A160" s="3">
        <v>79</v>
      </c>
      <c r="B160" s="5">
        <v>45074</v>
      </c>
      <c r="C160" s="5">
        <v>8.08</v>
      </c>
      <c r="D160" s="5">
        <v>29.9</v>
      </c>
      <c r="E160" s="5">
        <v>9.4</v>
      </c>
      <c r="F160" s="6">
        <v>11.729999999999999</v>
      </c>
      <c r="G160" s="5">
        <v>62</v>
      </c>
    </row>
    <row r="161" spans="1:7" ht="15.5">
      <c r="A161" s="3">
        <v>60</v>
      </c>
      <c r="B161" s="5">
        <v>45055</v>
      </c>
      <c r="C161" s="5">
        <v>50.14</v>
      </c>
      <c r="D161" s="5">
        <v>29.5</v>
      </c>
      <c r="E161" s="5">
        <v>9.3000000000000007</v>
      </c>
      <c r="F161" s="6">
        <v>32.1</v>
      </c>
      <c r="G161" s="5">
        <v>186</v>
      </c>
    </row>
    <row r="162" spans="1:7" ht="15.5">
      <c r="A162" s="3">
        <v>91</v>
      </c>
      <c r="B162" s="5">
        <v>45086</v>
      </c>
      <c r="C162" s="5">
        <v>31.860000000000003</v>
      </c>
      <c r="D162" s="5">
        <v>4.9000000000000004</v>
      </c>
      <c r="E162" s="5">
        <v>9.3000000000000007</v>
      </c>
      <c r="F162" s="6">
        <v>12.160000000000002</v>
      </c>
      <c r="G162" s="5">
        <v>93</v>
      </c>
    </row>
    <row r="163" spans="1:7" ht="15.5">
      <c r="A163" s="3">
        <v>137</v>
      </c>
      <c r="B163" s="5">
        <v>45132</v>
      </c>
      <c r="C163" s="5">
        <v>10.120000000000001</v>
      </c>
      <c r="D163" s="5">
        <v>39</v>
      </c>
      <c r="E163" s="5">
        <v>9.3000000000000007</v>
      </c>
      <c r="F163" s="6">
        <v>18.339999999999996</v>
      </c>
      <c r="G163" s="5">
        <v>98</v>
      </c>
    </row>
    <row r="164" spans="1:7" ht="15.5">
      <c r="A164" s="3">
        <v>128</v>
      </c>
      <c r="B164" s="5">
        <v>45123</v>
      </c>
      <c r="C164" s="5">
        <v>71.06</v>
      </c>
      <c r="D164" s="5"/>
      <c r="E164" s="5">
        <v>9.1999999999999993</v>
      </c>
      <c r="F164" s="6">
        <v>31.35</v>
      </c>
      <c r="G164" s="5">
        <v>92</v>
      </c>
    </row>
    <row r="165" spans="1:7" ht="15.5">
      <c r="A165" s="3">
        <v>146</v>
      </c>
      <c r="B165" s="5">
        <v>45141</v>
      </c>
      <c r="C165" s="5">
        <v>31.060000000000002</v>
      </c>
      <c r="D165" s="5">
        <v>1.9</v>
      </c>
      <c r="E165" s="5">
        <v>9</v>
      </c>
      <c r="F165" s="6">
        <v>11.38</v>
      </c>
      <c r="G165" s="5">
        <v>123</v>
      </c>
    </row>
    <row r="166" spans="1:7" ht="15.5">
      <c r="A166" s="3">
        <v>131</v>
      </c>
      <c r="B166" s="5">
        <v>45126</v>
      </c>
      <c r="C166" s="5">
        <v>6</v>
      </c>
      <c r="D166" s="5">
        <v>39.6</v>
      </c>
      <c r="E166" s="5">
        <v>8.6999999999999993</v>
      </c>
      <c r="F166" s="6">
        <v>111</v>
      </c>
      <c r="G166" s="5">
        <v>28</v>
      </c>
    </row>
    <row r="167" spans="1:7" ht="15.5">
      <c r="A167" s="3">
        <v>147</v>
      </c>
      <c r="B167" s="5">
        <v>45142</v>
      </c>
      <c r="C167" s="5">
        <v>55.019999999999996</v>
      </c>
      <c r="D167" s="5">
        <v>7.3</v>
      </c>
      <c r="E167" s="5">
        <v>8.6999999999999993</v>
      </c>
      <c r="F167" s="6">
        <v>24.179999999999996</v>
      </c>
      <c r="G167" s="5">
        <v>142</v>
      </c>
    </row>
    <row r="168" spans="1:7" ht="15.5">
      <c r="A168" s="3">
        <v>200</v>
      </c>
      <c r="B168" s="5">
        <v>45195</v>
      </c>
      <c r="C168" s="5">
        <v>52.42</v>
      </c>
      <c r="D168" s="5">
        <v>8.6</v>
      </c>
      <c r="E168" s="5">
        <v>8.6999999999999993</v>
      </c>
      <c r="F168" s="6">
        <v>1</v>
      </c>
      <c r="G168" s="5">
        <v>139</v>
      </c>
    </row>
    <row r="169" spans="1:7" ht="15.5">
      <c r="A169" s="3">
        <v>36</v>
      </c>
      <c r="B169" s="5">
        <v>45031</v>
      </c>
      <c r="C169" s="5">
        <v>62.14</v>
      </c>
      <c r="D169" s="5">
        <v>4.0999999999999996</v>
      </c>
      <c r="E169" s="5">
        <v>8.5</v>
      </c>
      <c r="F169" s="6">
        <v>27.72</v>
      </c>
      <c r="G169" s="5">
        <v>129</v>
      </c>
    </row>
    <row r="170" spans="1:7" ht="15.5">
      <c r="A170" s="3">
        <v>136</v>
      </c>
      <c r="B170" s="5">
        <v>45131</v>
      </c>
      <c r="C170" s="5">
        <v>14.66</v>
      </c>
      <c r="D170" s="5">
        <v>47</v>
      </c>
      <c r="E170" s="5">
        <v>8.5</v>
      </c>
      <c r="F170" s="6">
        <v>24.93</v>
      </c>
      <c r="G170" s="5">
        <v>124</v>
      </c>
    </row>
    <row r="171" spans="1:7" ht="15.5">
      <c r="A171" s="3">
        <v>64</v>
      </c>
      <c r="B171" s="5">
        <v>45059</v>
      </c>
      <c r="C171" s="5">
        <v>27.54</v>
      </c>
      <c r="D171" s="5">
        <v>29.6</v>
      </c>
      <c r="E171" s="5">
        <v>8.4</v>
      </c>
      <c r="F171" s="6">
        <v>21.71</v>
      </c>
      <c r="G171" s="5">
        <v>298.75</v>
      </c>
    </row>
    <row r="172" spans="1:7" ht="15.5">
      <c r="A172" s="3">
        <v>181</v>
      </c>
      <c r="B172" s="5">
        <v>45176</v>
      </c>
      <c r="C172" s="5">
        <v>36.32</v>
      </c>
      <c r="D172" s="5">
        <v>2.6</v>
      </c>
      <c r="E172" s="5">
        <v>8.3000000000000007</v>
      </c>
      <c r="F172" s="6">
        <v>13.64</v>
      </c>
      <c r="G172" s="5">
        <v>108</v>
      </c>
    </row>
    <row r="173" spans="1:7" ht="15.5">
      <c r="A173" s="3">
        <v>197</v>
      </c>
      <c r="B173" s="5">
        <v>45192</v>
      </c>
      <c r="C173" s="5">
        <v>27.84</v>
      </c>
      <c r="D173" s="5">
        <v>4.9000000000000004</v>
      </c>
      <c r="E173" s="5">
        <v>8.1</v>
      </c>
      <c r="F173" s="6">
        <v>8.6300000000000008</v>
      </c>
      <c r="G173" s="5">
        <v>116</v>
      </c>
    </row>
    <row r="174" spans="1:7" ht="15.5">
      <c r="A174" s="3">
        <v>35</v>
      </c>
      <c r="B174" s="5">
        <v>45030</v>
      </c>
      <c r="C174" s="5">
        <v>24.14</v>
      </c>
      <c r="D174" s="5">
        <v>1.4</v>
      </c>
      <c r="E174" s="5">
        <v>7.4</v>
      </c>
      <c r="F174" s="6">
        <v>7.3099999999999987</v>
      </c>
      <c r="G174" s="5">
        <v>91.5</v>
      </c>
    </row>
    <row r="175" spans="1:7" ht="15.5">
      <c r="A175" s="3">
        <v>164</v>
      </c>
      <c r="B175" s="5">
        <v>45159</v>
      </c>
      <c r="C175" s="5">
        <v>33.700000000000003</v>
      </c>
      <c r="D175" s="5">
        <v>36.799999999999997</v>
      </c>
      <c r="E175" s="5">
        <v>7.4</v>
      </c>
      <c r="F175" s="6">
        <v>31.79</v>
      </c>
      <c r="G175" s="5">
        <v>193</v>
      </c>
    </row>
    <row r="176" spans="1:7" ht="15.5">
      <c r="A176" s="3">
        <v>14</v>
      </c>
      <c r="B176" s="5">
        <v>45009</v>
      </c>
      <c r="C176" s="5">
        <v>26.5</v>
      </c>
      <c r="D176" s="5">
        <v>7.6</v>
      </c>
      <c r="E176" s="5">
        <v>7.2</v>
      </c>
      <c r="F176" s="6"/>
      <c r="G176" s="5">
        <v>113</v>
      </c>
    </row>
    <row r="177" spans="1:7" ht="15.5">
      <c r="A177" s="3">
        <v>170</v>
      </c>
      <c r="B177" s="5">
        <v>45165</v>
      </c>
      <c r="C177" s="5">
        <v>60.86</v>
      </c>
      <c r="D177" s="5">
        <v>10.6</v>
      </c>
      <c r="E177" s="5">
        <v>6.4</v>
      </c>
      <c r="F177" s="6">
        <v>31.169999999999995</v>
      </c>
      <c r="G177" s="5">
        <v>162</v>
      </c>
    </row>
    <row r="178" spans="1:7" ht="15.5">
      <c r="A178" s="3">
        <v>198</v>
      </c>
      <c r="B178" s="5">
        <v>45193</v>
      </c>
      <c r="C178" s="5">
        <v>44.4</v>
      </c>
      <c r="D178" s="5">
        <v>9.3000000000000007</v>
      </c>
      <c r="E178" s="5">
        <v>6.4</v>
      </c>
      <c r="F178" s="6">
        <v>19.79</v>
      </c>
      <c r="G178" s="5">
        <v>139</v>
      </c>
    </row>
    <row r="179" spans="1:7" ht="15.5">
      <c r="A179" s="3">
        <v>192</v>
      </c>
      <c r="B179" s="5">
        <v>45187</v>
      </c>
      <c r="C179" s="5">
        <v>21.1</v>
      </c>
      <c r="D179" s="5">
        <v>10.8</v>
      </c>
      <c r="E179" s="5">
        <v>6</v>
      </c>
      <c r="F179" s="6">
        <v>10.549999999999999</v>
      </c>
      <c r="G179" s="5">
        <v>116</v>
      </c>
    </row>
    <row r="180" spans="1:7" ht="15.5">
      <c r="A180" s="3">
        <v>195</v>
      </c>
      <c r="B180" s="5">
        <v>45190</v>
      </c>
      <c r="C180" s="5">
        <v>32.94</v>
      </c>
      <c r="D180" s="5">
        <v>35.6</v>
      </c>
      <c r="E180" s="5">
        <v>6</v>
      </c>
      <c r="F180" s="6"/>
      <c r="G180" s="5">
        <v>184</v>
      </c>
    </row>
    <row r="181" spans="1:7" ht="15.5">
      <c r="A181" s="3">
        <v>97</v>
      </c>
      <c r="B181" s="5">
        <v>45092</v>
      </c>
      <c r="C181" s="5">
        <v>46.519999999999996</v>
      </c>
      <c r="D181" s="5">
        <v>3.5</v>
      </c>
      <c r="E181" s="5">
        <v>5.9</v>
      </c>
      <c r="F181" s="6">
        <v>19.149999999999999</v>
      </c>
      <c r="G181" s="5">
        <v>132</v>
      </c>
    </row>
    <row r="182" spans="1:7" ht="15.5">
      <c r="A182" s="3">
        <v>191</v>
      </c>
      <c r="B182" s="5">
        <v>45186</v>
      </c>
      <c r="C182" s="5">
        <v>15.9</v>
      </c>
      <c r="D182" s="5">
        <v>41.1</v>
      </c>
      <c r="E182" s="5">
        <v>5.8</v>
      </c>
      <c r="F182" s="6">
        <v>22.18</v>
      </c>
      <c r="G182" s="5">
        <v>114</v>
      </c>
    </row>
    <row r="183" spans="1:7" ht="15.5">
      <c r="A183" s="3">
        <v>156</v>
      </c>
      <c r="B183" s="5">
        <v>45151</v>
      </c>
      <c r="C183" s="5">
        <v>9.82</v>
      </c>
      <c r="D183" s="5">
        <v>11.6</v>
      </c>
      <c r="E183" s="5">
        <v>5.7</v>
      </c>
      <c r="F183" s="6">
        <v>92</v>
      </c>
      <c r="G183" s="5">
        <v>35</v>
      </c>
    </row>
    <row r="184" spans="1:7" ht="15.5">
      <c r="A184" s="3">
        <v>110</v>
      </c>
      <c r="B184" s="5">
        <v>45105</v>
      </c>
      <c r="C184" s="5">
        <v>53.08</v>
      </c>
      <c r="D184" s="5">
        <v>26.9</v>
      </c>
      <c r="E184" s="5">
        <v>5.5</v>
      </c>
      <c r="F184" s="6">
        <v>36.789999999999992</v>
      </c>
      <c r="G184" s="5"/>
    </row>
    <row r="185" spans="1:7" ht="15.5">
      <c r="A185" s="3">
        <v>165</v>
      </c>
      <c r="B185" s="5">
        <v>45160</v>
      </c>
      <c r="C185" s="5">
        <v>28.44</v>
      </c>
      <c r="D185" s="5">
        <v>14.7</v>
      </c>
      <c r="E185" s="5">
        <v>5.4</v>
      </c>
      <c r="F185" s="6">
        <v>16.91</v>
      </c>
      <c r="G185" s="5">
        <v>132</v>
      </c>
    </row>
    <row r="186" spans="1:7" ht="15.5">
      <c r="A186" s="3">
        <v>105</v>
      </c>
      <c r="B186" s="5">
        <v>45100</v>
      </c>
      <c r="C186" s="5">
        <v>54.64</v>
      </c>
      <c r="D186" s="5">
        <v>34.299999999999997</v>
      </c>
      <c r="E186" s="5">
        <v>5.3</v>
      </c>
      <c r="F186" s="6">
        <v>38.85</v>
      </c>
      <c r="G186" s="5">
        <v>208</v>
      </c>
    </row>
    <row r="187" spans="1:7" ht="15.5">
      <c r="A187" s="3">
        <v>37</v>
      </c>
      <c r="B187" s="5">
        <v>45032</v>
      </c>
      <c r="C187" s="5">
        <v>56.379999999999995</v>
      </c>
      <c r="D187" s="5">
        <v>43.8</v>
      </c>
      <c r="E187" s="5">
        <v>5</v>
      </c>
      <c r="F187" s="6">
        <v>46.589999999999996</v>
      </c>
      <c r="G187" s="5">
        <v>256</v>
      </c>
    </row>
    <row r="188" spans="1:7" ht="15.5">
      <c r="A188" s="3">
        <v>12</v>
      </c>
      <c r="B188" s="5">
        <v>45007</v>
      </c>
      <c r="C188" s="5">
        <v>50.94</v>
      </c>
      <c r="D188" s="5">
        <v>24</v>
      </c>
      <c r="E188" s="5">
        <v>4</v>
      </c>
      <c r="F188" s="6">
        <v>31.869999999999997</v>
      </c>
      <c r="G188" s="5">
        <v>151.5</v>
      </c>
    </row>
    <row r="189" spans="1:7" ht="15.5">
      <c r="A189" s="3">
        <v>189</v>
      </c>
      <c r="B189" s="5">
        <v>45184</v>
      </c>
      <c r="C189" s="5">
        <v>59.2</v>
      </c>
      <c r="D189" s="5">
        <v>13.9</v>
      </c>
      <c r="E189" s="5">
        <v>3.7</v>
      </c>
      <c r="F189" s="6">
        <v>34.070000000000007</v>
      </c>
      <c r="G189" s="5">
        <v>167</v>
      </c>
    </row>
    <row r="190" spans="1:7" ht="15.5">
      <c r="A190" s="3">
        <v>52</v>
      </c>
      <c r="B190" s="5">
        <v>45047</v>
      </c>
      <c r="C190" s="5">
        <v>29.080000000000002</v>
      </c>
      <c r="D190" s="5">
        <v>9.6</v>
      </c>
      <c r="E190" s="5">
        <v>3.6</v>
      </c>
      <c r="F190" s="6">
        <v>13.4</v>
      </c>
      <c r="G190" s="5">
        <v>112</v>
      </c>
    </row>
    <row r="191" spans="1:7" ht="15.5">
      <c r="A191" s="3">
        <v>194</v>
      </c>
      <c r="B191" s="5">
        <v>45189</v>
      </c>
      <c r="C191" s="5">
        <v>41.36</v>
      </c>
      <c r="D191" s="5">
        <v>42</v>
      </c>
      <c r="E191" s="5">
        <v>3.6</v>
      </c>
      <c r="F191" s="6">
        <v>36.24</v>
      </c>
      <c r="G191" s="5">
        <v>204</v>
      </c>
    </row>
    <row r="192" spans="1:7" ht="15.5">
      <c r="A192" s="3">
        <v>129</v>
      </c>
      <c r="B192" s="5">
        <v>45124</v>
      </c>
      <c r="C192" s="5">
        <v>54.06</v>
      </c>
      <c r="D192" s="5">
        <v>49</v>
      </c>
      <c r="E192" s="5">
        <v>3.2</v>
      </c>
      <c r="F192" s="6">
        <v>45.25</v>
      </c>
      <c r="G192" s="5">
        <v>264</v>
      </c>
    </row>
    <row r="193" spans="1:7" ht="15.5">
      <c r="A193" s="3">
        <v>113</v>
      </c>
      <c r="B193" s="5">
        <v>45108</v>
      </c>
      <c r="C193" s="5">
        <v>39.14</v>
      </c>
      <c r="D193" s="5">
        <v>15.4</v>
      </c>
      <c r="E193" s="5">
        <v>2.4</v>
      </c>
      <c r="F193" s="6">
        <v>24.31</v>
      </c>
      <c r="G193" s="5">
        <v>159</v>
      </c>
    </row>
    <row r="194" spans="1:7" ht="15.5">
      <c r="A194" s="3">
        <v>67</v>
      </c>
      <c r="B194" s="5">
        <v>45062</v>
      </c>
      <c r="C194" s="5">
        <v>15.3</v>
      </c>
      <c r="D194" s="5">
        <v>24.6</v>
      </c>
      <c r="E194" s="5">
        <v>2.2000000000000002</v>
      </c>
      <c r="F194" s="6">
        <v>14.57</v>
      </c>
      <c r="G194" s="5">
        <v>104</v>
      </c>
    </row>
    <row r="195" spans="1:7" ht="15.5">
      <c r="A195" s="3">
        <v>133</v>
      </c>
      <c r="B195" s="5">
        <v>45128</v>
      </c>
      <c r="C195" s="5">
        <v>5.68</v>
      </c>
      <c r="D195" s="5">
        <v>27.2</v>
      </c>
      <c r="E195" s="5">
        <v>2.1</v>
      </c>
      <c r="F195" s="6">
        <v>13.6</v>
      </c>
      <c r="G195" s="5">
        <v>71</v>
      </c>
    </row>
    <row r="196" spans="1:7" ht="15.5">
      <c r="A196" s="3">
        <v>43</v>
      </c>
      <c r="B196" s="5">
        <v>45038</v>
      </c>
      <c r="C196" s="5">
        <v>67.72</v>
      </c>
      <c r="D196" s="5">
        <v>27.7</v>
      </c>
      <c r="E196" s="5">
        <v>1.8</v>
      </c>
      <c r="F196" s="6">
        <v>42.49</v>
      </c>
      <c r="G196" s="5">
        <v>226</v>
      </c>
    </row>
    <row r="197" spans="1:7" ht="15.5">
      <c r="A197" s="3">
        <v>140</v>
      </c>
      <c r="B197" s="5">
        <v>45135</v>
      </c>
      <c r="C197" s="5">
        <v>196.98</v>
      </c>
      <c r="D197" s="5">
        <v>43.9</v>
      </c>
      <c r="E197" s="5">
        <v>1.7</v>
      </c>
      <c r="F197" s="6">
        <v>39.76</v>
      </c>
      <c r="G197" s="5">
        <v>227</v>
      </c>
    </row>
    <row r="198" spans="1:7" ht="15.5">
      <c r="A198" s="3">
        <v>9</v>
      </c>
      <c r="B198" s="5">
        <v>45004</v>
      </c>
      <c r="C198" s="5">
        <v>9.7200000000000006</v>
      </c>
      <c r="D198" s="5">
        <v>2.1</v>
      </c>
      <c r="E198" s="5">
        <v>1</v>
      </c>
      <c r="F198" s="6">
        <v>1.5100000000000002</v>
      </c>
      <c r="G198" s="5">
        <v>54</v>
      </c>
    </row>
    <row r="199" spans="1:7" ht="15.5">
      <c r="A199" s="3">
        <v>66</v>
      </c>
      <c r="B199" s="5">
        <v>45061</v>
      </c>
      <c r="C199" s="5">
        <v>21.8</v>
      </c>
      <c r="D199" s="5">
        <v>9.3000000000000007</v>
      </c>
      <c r="E199" s="5">
        <v>0.9</v>
      </c>
      <c r="F199" s="6">
        <v>11.190000000000001</v>
      </c>
      <c r="G199" s="5">
        <v>109</v>
      </c>
    </row>
    <row r="200" spans="1:7" ht="15.5">
      <c r="A200" s="3">
        <v>34</v>
      </c>
      <c r="B200" s="5">
        <v>45029</v>
      </c>
      <c r="C200" s="5">
        <v>61.120000000000005</v>
      </c>
      <c r="D200" s="5">
        <v>20</v>
      </c>
      <c r="E200" s="5">
        <v>0.3</v>
      </c>
      <c r="F200" s="6">
        <v>36.440000000000005</v>
      </c>
      <c r="G200" s="5">
        <v>184</v>
      </c>
    </row>
    <row r="201" spans="1:7" ht="15.5">
      <c r="A201" s="3">
        <v>163</v>
      </c>
      <c r="B201" s="5">
        <v>45158</v>
      </c>
      <c r="C201" s="5">
        <v>42.68</v>
      </c>
      <c r="D201" s="5"/>
      <c r="E201" s="5"/>
      <c r="F201" s="6">
        <v>17.649999999999999</v>
      </c>
      <c r="G201" s="5">
        <v>168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45D60-2DBA-4610-9369-CFB10CA0319B}">
  <dimension ref="A1:Q201"/>
  <sheetViews>
    <sheetView workbookViewId="0">
      <selection activeCell="C1" sqref="C1:C1048576"/>
    </sheetView>
  </sheetViews>
  <sheetFormatPr defaultRowHeight="14.5"/>
  <cols>
    <col min="1" max="1" width="4.36328125" bestFit="1" customWidth="1"/>
    <col min="2" max="2" width="11.6328125" style="4" bestFit="1" customWidth="1"/>
    <col min="3" max="3" width="11" bestFit="1" customWidth="1"/>
    <col min="4" max="4" width="8.453125" bestFit="1" customWidth="1"/>
    <col min="5" max="5" width="10.36328125" bestFit="1" customWidth="1"/>
    <col min="6" max="7" width="8.453125" bestFit="1" customWidth="1"/>
    <col min="9" max="9" width="35.6328125" customWidth="1"/>
    <col min="10" max="10" width="24.26953125" customWidth="1"/>
    <col min="11" max="11" width="10.26953125" bestFit="1" customWidth="1"/>
    <col min="12" max="12" width="17.54296875" customWidth="1"/>
    <col min="13" max="13" width="10.26953125" bestFit="1" customWidth="1"/>
    <col min="14" max="14" width="19.81640625" customWidth="1"/>
    <col min="15" max="15" width="9.08984375" customWidth="1"/>
    <col min="16" max="16" width="18.7265625" customWidth="1"/>
    <col min="17" max="17" width="11.36328125" customWidth="1"/>
  </cols>
  <sheetData>
    <row r="1" spans="1:17" ht="16" thickBot="1">
      <c r="A1" s="7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I1" s="56" t="s">
        <v>63</v>
      </c>
      <c r="J1" s="122" t="s">
        <v>2</v>
      </c>
      <c r="K1" s="123"/>
      <c r="L1" s="124" t="s">
        <v>3</v>
      </c>
      <c r="M1" s="125"/>
      <c r="N1" s="126" t="s">
        <v>4</v>
      </c>
      <c r="O1" s="127"/>
      <c r="P1" s="125" t="s">
        <v>5</v>
      </c>
      <c r="Q1" s="128"/>
    </row>
    <row r="2" spans="1:17" ht="15.5">
      <c r="A2" s="3">
        <v>17</v>
      </c>
      <c r="B2" s="5">
        <v>45012</v>
      </c>
      <c r="C2" s="5">
        <v>89.06</v>
      </c>
      <c r="D2" s="5">
        <v>36.6</v>
      </c>
      <c r="E2" s="5">
        <v>93.625</v>
      </c>
      <c r="F2" s="6">
        <v>23.379999999999995</v>
      </c>
      <c r="G2" s="5">
        <v>135</v>
      </c>
      <c r="J2" s="19"/>
      <c r="K2" s="17"/>
      <c r="L2" s="22"/>
      <c r="M2" s="11"/>
      <c r="N2" s="23"/>
      <c r="O2" s="17"/>
      <c r="P2" s="19"/>
      <c r="Q2" s="18"/>
    </row>
    <row r="3" spans="1:17" ht="15.5">
      <c r="A3" s="3">
        <v>102</v>
      </c>
      <c r="B3" s="5">
        <v>45097</v>
      </c>
      <c r="C3" s="5">
        <v>63.279999999999994</v>
      </c>
      <c r="D3" s="5">
        <v>36.299999999999997</v>
      </c>
      <c r="E3" s="5">
        <v>93.625</v>
      </c>
      <c r="F3" s="6">
        <v>10.339999999999989</v>
      </c>
      <c r="G3" s="5">
        <v>254</v>
      </c>
      <c r="J3" s="20" t="s">
        <v>18</v>
      </c>
      <c r="K3" s="25">
        <v>38.152159090909095</v>
      </c>
      <c r="L3" s="23" t="s">
        <v>18</v>
      </c>
      <c r="M3" s="4">
        <v>24.888888888888903</v>
      </c>
      <c r="N3" s="23" t="s">
        <v>18</v>
      </c>
      <c r="O3" s="25">
        <v>30.439949748743697</v>
      </c>
      <c r="P3" s="20" t="s">
        <v>18</v>
      </c>
      <c r="Q3" s="26">
        <v>18.896719543147203</v>
      </c>
    </row>
    <row r="4" spans="1:17" ht="15.5">
      <c r="A4" s="3">
        <v>76</v>
      </c>
      <c r="B4" s="5">
        <v>45071</v>
      </c>
      <c r="C4" s="5">
        <v>12.379999999999999</v>
      </c>
      <c r="D4" s="5">
        <v>43.7</v>
      </c>
      <c r="E4" s="5">
        <v>89.4</v>
      </c>
      <c r="F4" s="6">
        <v>7.7799999999999976</v>
      </c>
      <c r="G4" s="5">
        <v>105</v>
      </c>
      <c r="J4" s="20" t="s">
        <v>19</v>
      </c>
      <c r="K4" s="25">
        <v>1.7448925547927234</v>
      </c>
      <c r="L4" s="23" t="s">
        <v>19</v>
      </c>
      <c r="M4" s="4">
        <v>1.5509401868376869</v>
      </c>
      <c r="N4" s="23" t="s">
        <v>19</v>
      </c>
      <c r="O4" s="25">
        <v>1.5147309223944532</v>
      </c>
      <c r="P4" s="20" t="s">
        <v>19</v>
      </c>
      <c r="Q4" s="26">
        <v>0.99175608182831398</v>
      </c>
    </row>
    <row r="5" spans="1:17" ht="15.5">
      <c r="A5" s="3">
        <v>166</v>
      </c>
      <c r="B5" s="5">
        <v>45161</v>
      </c>
      <c r="C5" s="5">
        <v>56.9</v>
      </c>
      <c r="D5" s="5">
        <v>3.4</v>
      </c>
      <c r="E5" s="5">
        <v>84.8</v>
      </c>
      <c r="F5" s="6">
        <v>11.229999999999997</v>
      </c>
      <c r="G5" s="5">
        <v>131</v>
      </c>
      <c r="J5" s="20" t="s">
        <v>20</v>
      </c>
      <c r="K5" s="25">
        <v>38.209999999999994</v>
      </c>
      <c r="L5" s="23" t="s">
        <v>20</v>
      </c>
      <c r="M5" s="4">
        <v>23.450000000000003</v>
      </c>
      <c r="N5" s="23" t="s">
        <v>20</v>
      </c>
      <c r="O5" s="25">
        <v>25.9</v>
      </c>
      <c r="P5" s="20" t="s">
        <v>20</v>
      </c>
      <c r="Q5" s="26">
        <v>17.100000000000001</v>
      </c>
    </row>
    <row r="6" spans="1:17" ht="15.5">
      <c r="A6" s="3">
        <v>119</v>
      </c>
      <c r="B6" s="5">
        <v>45114</v>
      </c>
      <c r="C6" s="5">
        <v>29.14</v>
      </c>
      <c r="D6" s="5">
        <v>36.9</v>
      </c>
      <c r="E6" s="5">
        <v>79.2</v>
      </c>
      <c r="F6" s="6">
        <v>19.339999999999996</v>
      </c>
      <c r="G6" s="5">
        <v>172</v>
      </c>
      <c r="J6" s="20" t="s">
        <v>21</v>
      </c>
      <c r="K6" s="25">
        <v>6.74</v>
      </c>
      <c r="L6" s="23" t="s">
        <v>21</v>
      </c>
      <c r="M6" s="4">
        <v>4.0999999999999996</v>
      </c>
      <c r="N6" s="23" t="s">
        <v>21</v>
      </c>
      <c r="O6" s="25">
        <v>9.3000000000000007</v>
      </c>
      <c r="P6" s="20" t="s">
        <v>21</v>
      </c>
      <c r="Q6" s="26">
        <v>19.339999999999996</v>
      </c>
    </row>
    <row r="7" spans="1:17" ht="15.5">
      <c r="A7" s="3">
        <v>142</v>
      </c>
      <c r="B7" s="5">
        <v>45137</v>
      </c>
      <c r="C7" s="5"/>
      <c r="D7" s="5">
        <v>35.4</v>
      </c>
      <c r="E7" s="5">
        <v>75.599999999999994</v>
      </c>
      <c r="F7" s="6">
        <v>6.8299999999999947</v>
      </c>
      <c r="G7" s="5">
        <v>207</v>
      </c>
      <c r="J7" s="20" t="s">
        <v>22</v>
      </c>
      <c r="K7" s="25">
        <v>24.552814614595071</v>
      </c>
      <c r="L7" s="23" t="s">
        <v>22</v>
      </c>
      <c r="M7" s="4">
        <v>21.823662884660941</v>
      </c>
      <c r="N7" s="23" t="s">
        <v>22</v>
      </c>
      <c r="O7" s="25">
        <v>21.367909202454324</v>
      </c>
      <c r="P7" s="20" t="s">
        <v>22</v>
      </c>
      <c r="Q7" s="26">
        <v>13.919959942153552</v>
      </c>
    </row>
    <row r="8" spans="1:17" ht="15.5">
      <c r="A8" s="3">
        <v>6</v>
      </c>
      <c r="B8" s="5">
        <v>45001</v>
      </c>
      <c r="C8" s="5">
        <v>6.74</v>
      </c>
      <c r="D8" s="5">
        <v>48.9</v>
      </c>
      <c r="E8" s="5">
        <v>75</v>
      </c>
      <c r="F8" s="6">
        <v>15.32</v>
      </c>
      <c r="G8" s="5">
        <v>86</v>
      </c>
      <c r="J8" s="20" t="s">
        <v>23</v>
      </c>
      <c r="K8" s="25">
        <v>602.84070549867329</v>
      </c>
      <c r="L8" s="23" t="s">
        <v>23</v>
      </c>
      <c r="M8" s="4">
        <v>476.27226170332744</v>
      </c>
      <c r="N8" s="23" t="s">
        <v>23</v>
      </c>
      <c r="O8" s="25">
        <v>456.58754368433216</v>
      </c>
      <c r="P8" s="20" t="s">
        <v>23</v>
      </c>
      <c r="Q8" s="26">
        <v>193.7652847911595</v>
      </c>
    </row>
    <row r="9" spans="1:17" ht="15.5">
      <c r="A9" s="3">
        <v>125</v>
      </c>
      <c r="B9" s="5">
        <v>45120</v>
      </c>
      <c r="C9" s="5">
        <v>51.9</v>
      </c>
      <c r="D9" s="5">
        <v>32.299999999999997</v>
      </c>
      <c r="E9" s="5">
        <v>74.2</v>
      </c>
      <c r="F9" s="6">
        <v>9.419999999999991</v>
      </c>
      <c r="G9" s="5">
        <v>201</v>
      </c>
      <c r="J9" s="20" t="s">
        <v>24</v>
      </c>
      <c r="K9" s="25">
        <v>12.8739909784264</v>
      </c>
      <c r="L9" s="23" t="s">
        <v>24</v>
      </c>
      <c r="M9" s="4">
        <v>36.846645553463354</v>
      </c>
      <c r="N9" s="23" t="s">
        <v>24</v>
      </c>
      <c r="O9" s="25">
        <v>-5.3538719332383522E-2</v>
      </c>
      <c r="P9" s="20" t="s">
        <v>24</v>
      </c>
      <c r="Q9" s="26">
        <v>16.402234256253454</v>
      </c>
    </row>
    <row r="10" spans="1:17" ht="15.5">
      <c r="A10" s="3">
        <v>89</v>
      </c>
      <c r="B10" s="5">
        <v>45084</v>
      </c>
      <c r="C10" s="5">
        <v>27.66</v>
      </c>
      <c r="D10" s="5">
        <v>225.5</v>
      </c>
      <c r="E10" s="5">
        <v>73.400000000000006</v>
      </c>
      <c r="F10" s="6">
        <v>12.219999999999995</v>
      </c>
      <c r="G10" s="5">
        <v>147</v>
      </c>
      <c r="J10" s="20" t="s">
        <v>25</v>
      </c>
      <c r="K10" s="25">
        <v>2.5212583383432432</v>
      </c>
      <c r="L10" s="23" t="s">
        <v>25</v>
      </c>
      <c r="M10" s="4">
        <v>4.3770741854962587</v>
      </c>
      <c r="N10" s="23" t="s">
        <v>25</v>
      </c>
      <c r="O10" s="25">
        <v>0.74489686340697225</v>
      </c>
      <c r="P10" s="20" t="s">
        <v>25</v>
      </c>
      <c r="Q10" s="26">
        <v>3.1282297794304395</v>
      </c>
    </row>
    <row r="11" spans="1:17" ht="15.5">
      <c r="A11" s="3">
        <v>94</v>
      </c>
      <c r="B11" s="5">
        <v>45089</v>
      </c>
      <c r="C11" s="5">
        <v>56.18</v>
      </c>
      <c r="D11" s="5">
        <v>36.5</v>
      </c>
      <c r="E11" s="5">
        <v>72.3</v>
      </c>
      <c r="F11" s="6">
        <v>14.420000000000002</v>
      </c>
      <c r="G11" s="5">
        <v>225</v>
      </c>
      <c r="J11" s="20" t="s">
        <v>26</v>
      </c>
      <c r="K11" s="25">
        <v>193.51999999999998</v>
      </c>
      <c r="L11" s="23" t="s">
        <v>26</v>
      </c>
      <c r="M11" s="4">
        <v>225.5</v>
      </c>
      <c r="N11" s="23" t="s">
        <v>26</v>
      </c>
      <c r="O11" s="25">
        <v>93.325000000000003</v>
      </c>
      <c r="P11" s="20" t="s">
        <v>26</v>
      </c>
      <c r="Q11" s="26">
        <v>110.88</v>
      </c>
    </row>
    <row r="12" spans="1:17" ht="15.5">
      <c r="A12" s="3">
        <v>184</v>
      </c>
      <c r="B12" s="5">
        <v>45179</v>
      </c>
      <c r="C12" s="5">
        <v>65.52000000000001</v>
      </c>
      <c r="D12" s="5">
        <v>43</v>
      </c>
      <c r="E12" s="5">
        <v>71.8</v>
      </c>
      <c r="F12" s="6">
        <v>21.540000000000006</v>
      </c>
      <c r="G12" s="5">
        <v>272</v>
      </c>
      <c r="J12" s="20" t="s">
        <v>27</v>
      </c>
      <c r="K12" s="25">
        <v>3.46</v>
      </c>
      <c r="L12" s="23" t="s">
        <v>27</v>
      </c>
      <c r="M12" s="4">
        <v>0</v>
      </c>
      <c r="N12" s="23" t="s">
        <v>27</v>
      </c>
      <c r="O12" s="25">
        <v>0.3</v>
      </c>
      <c r="P12" s="20" t="s">
        <v>27</v>
      </c>
      <c r="Q12" s="26">
        <v>0.12000000000000455</v>
      </c>
    </row>
    <row r="13" spans="1:17" ht="15.5">
      <c r="A13" s="3">
        <v>3</v>
      </c>
      <c r="B13" s="5">
        <v>44998</v>
      </c>
      <c r="C13" s="5">
        <v>12.44</v>
      </c>
      <c r="D13" s="5">
        <v>45.9</v>
      </c>
      <c r="E13" s="5">
        <v>69.3</v>
      </c>
      <c r="F13" s="6">
        <v>16.95</v>
      </c>
      <c r="G13" s="5">
        <v>96</v>
      </c>
      <c r="J13" s="20" t="s">
        <v>28</v>
      </c>
      <c r="K13" s="25">
        <v>196.98</v>
      </c>
      <c r="L13" s="23" t="s">
        <v>28</v>
      </c>
      <c r="M13" s="4">
        <v>225.5</v>
      </c>
      <c r="N13" s="23" t="s">
        <v>28</v>
      </c>
      <c r="O13" s="25">
        <v>93.625</v>
      </c>
      <c r="P13" s="20" t="s">
        <v>28</v>
      </c>
      <c r="Q13" s="26">
        <v>111</v>
      </c>
    </row>
    <row r="14" spans="1:17" ht="15.5">
      <c r="A14" s="3">
        <v>1</v>
      </c>
      <c r="B14" s="5">
        <v>44996</v>
      </c>
      <c r="C14" s="5">
        <v>56.02</v>
      </c>
      <c r="D14" s="5">
        <v>37.799999999999997</v>
      </c>
      <c r="E14" s="5">
        <v>69.2</v>
      </c>
      <c r="F14" s="6">
        <v>14.229999999999993</v>
      </c>
      <c r="G14" s="5">
        <v>236</v>
      </c>
      <c r="J14" s="20" t="s">
        <v>29</v>
      </c>
      <c r="K14" s="25">
        <v>7554.1275000000014</v>
      </c>
      <c r="L14" s="23" t="s">
        <v>29</v>
      </c>
      <c r="M14" s="4">
        <v>4928.0000000000027</v>
      </c>
      <c r="N14" s="23" t="s">
        <v>29</v>
      </c>
      <c r="O14" s="25">
        <v>6057.5499999999956</v>
      </c>
      <c r="P14" s="20" t="s">
        <v>29</v>
      </c>
      <c r="Q14" s="26">
        <v>3722.653749999999</v>
      </c>
    </row>
    <row r="15" spans="1:17" ht="16" thickBot="1">
      <c r="A15" s="3">
        <v>199</v>
      </c>
      <c r="B15" s="5">
        <v>45194</v>
      </c>
      <c r="C15" s="5">
        <v>57.720000000000006</v>
      </c>
      <c r="D15" s="5">
        <v>42</v>
      </c>
      <c r="E15" s="5">
        <v>66.2</v>
      </c>
      <c r="F15" s="6">
        <v>22.879999999999995</v>
      </c>
      <c r="G15" s="5">
        <v>235.5</v>
      </c>
      <c r="J15" s="21" t="s">
        <v>30</v>
      </c>
      <c r="K15" s="27">
        <v>198</v>
      </c>
      <c r="L15" s="24" t="s">
        <v>30</v>
      </c>
      <c r="M15" s="28">
        <v>198</v>
      </c>
      <c r="N15" s="24" t="s">
        <v>30</v>
      </c>
      <c r="O15" s="27">
        <v>199</v>
      </c>
      <c r="P15" s="21" t="s">
        <v>30</v>
      </c>
      <c r="Q15" s="29">
        <v>197</v>
      </c>
    </row>
    <row r="16" spans="1:17" ht="15.5">
      <c r="A16" s="3">
        <v>13</v>
      </c>
      <c r="B16" s="5">
        <v>45008</v>
      </c>
      <c r="C16" s="5">
        <v>10.76</v>
      </c>
      <c r="D16" s="5">
        <v>35.1</v>
      </c>
      <c r="E16" s="5">
        <v>65.900000000000006</v>
      </c>
      <c r="F16" s="6"/>
      <c r="G16" s="5">
        <v>95</v>
      </c>
    </row>
    <row r="17" spans="1:13" ht="15.5">
      <c r="A17" s="3">
        <v>86</v>
      </c>
      <c r="B17" s="5">
        <v>45081</v>
      </c>
      <c r="C17" s="5">
        <v>42.64</v>
      </c>
      <c r="D17" s="5">
        <v>18.399999999999999</v>
      </c>
      <c r="E17" s="5">
        <v>65.7</v>
      </c>
      <c r="F17" s="6">
        <v>2.2399999999999984</v>
      </c>
      <c r="G17" s="5">
        <v>159</v>
      </c>
    </row>
    <row r="18" spans="1:13" ht="15.5">
      <c r="A18" s="3">
        <v>135</v>
      </c>
      <c r="B18" s="5">
        <v>45130</v>
      </c>
      <c r="C18" s="5">
        <v>14.379999999999999</v>
      </c>
      <c r="D18" s="5">
        <v>38.6</v>
      </c>
      <c r="E18" s="5">
        <v>65.599999999999994</v>
      </c>
      <c r="F18" s="6">
        <v>16.750000000000004</v>
      </c>
      <c r="G18" s="5">
        <v>124</v>
      </c>
    </row>
    <row r="19" spans="1:13" ht="15.5">
      <c r="A19" s="3">
        <v>88</v>
      </c>
      <c r="B19" s="5">
        <v>45083</v>
      </c>
      <c r="C19" s="5">
        <v>28.14</v>
      </c>
      <c r="D19" s="5">
        <v>40.6</v>
      </c>
      <c r="E19" s="5">
        <v>63.2</v>
      </c>
      <c r="F19" s="6">
        <v>6.09</v>
      </c>
      <c r="G19" s="5">
        <v>180</v>
      </c>
    </row>
    <row r="20" spans="1:13" ht="15.5">
      <c r="A20" s="3">
        <v>56</v>
      </c>
      <c r="B20" s="5">
        <v>45051</v>
      </c>
      <c r="C20" s="5">
        <v>40.78</v>
      </c>
      <c r="D20" s="5">
        <v>49.4</v>
      </c>
      <c r="E20" s="5">
        <v>60</v>
      </c>
      <c r="F20" s="6">
        <v>20.590000000000003</v>
      </c>
      <c r="G20" s="5">
        <v>240</v>
      </c>
    </row>
    <row r="21" spans="1:13" ht="15.5">
      <c r="A21" s="3">
        <v>138</v>
      </c>
      <c r="B21" s="5">
        <v>45133</v>
      </c>
      <c r="C21" s="5">
        <v>58.739999999999995</v>
      </c>
      <c r="D21" s="5">
        <v>28.9</v>
      </c>
      <c r="E21" s="5">
        <v>59.7</v>
      </c>
      <c r="F21" s="6">
        <v>17.939999999999991</v>
      </c>
      <c r="G21" s="5">
        <v>210</v>
      </c>
    </row>
    <row r="22" spans="1:13" ht="15.5">
      <c r="A22" s="3">
        <v>93</v>
      </c>
      <c r="B22" s="5">
        <v>45088</v>
      </c>
      <c r="C22" s="5">
        <v>47.54</v>
      </c>
      <c r="D22" s="5">
        <v>33.5</v>
      </c>
      <c r="E22" s="5">
        <v>59</v>
      </c>
      <c r="F22" s="6">
        <v>14.919999999999995</v>
      </c>
      <c r="G22" s="5">
        <v>811</v>
      </c>
    </row>
    <row r="23" spans="1:13" ht="15.5">
      <c r="A23" s="3">
        <v>106</v>
      </c>
      <c r="B23" s="5">
        <v>45101</v>
      </c>
      <c r="C23" s="5">
        <v>37.58</v>
      </c>
      <c r="D23" s="5">
        <v>46.4</v>
      </c>
      <c r="E23" s="5">
        <v>59</v>
      </c>
      <c r="F23" s="6">
        <v>13.39</v>
      </c>
      <c r="G23" s="5">
        <v>196</v>
      </c>
    </row>
    <row r="24" spans="1:13" ht="15.5">
      <c r="A24" s="3">
        <v>54</v>
      </c>
      <c r="B24" s="5">
        <v>45049</v>
      </c>
      <c r="C24" s="5">
        <v>41.519999999999996</v>
      </c>
      <c r="D24" s="5">
        <v>46.2</v>
      </c>
      <c r="E24" s="5">
        <v>58.7</v>
      </c>
      <c r="F24" s="6">
        <v>17.879999999999995</v>
      </c>
      <c r="G24" s="5">
        <v>225</v>
      </c>
      <c r="M24">
        <v>1</v>
      </c>
    </row>
    <row r="25" spans="1:13" ht="15.5">
      <c r="A25" s="3">
        <v>4</v>
      </c>
      <c r="B25" s="5">
        <v>44999</v>
      </c>
      <c r="C25" s="5">
        <v>31.3</v>
      </c>
      <c r="D25" s="5">
        <v>41.3</v>
      </c>
      <c r="E25" s="5">
        <v>58.5</v>
      </c>
      <c r="F25" s="6">
        <v>12.399999999999995</v>
      </c>
      <c r="G25" s="5">
        <v>197</v>
      </c>
    </row>
    <row r="26" spans="1:13" ht="15.5">
      <c r="A26" s="3">
        <v>5</v>
      </c>
      <c r="B26" s="5">
        <v>45000</v>
      </c>
      <c r="C26" s="5">
        <v>46.160000000000004</v>
      </c>
      <c r="D26" s="5">
        <v>10.8</v>
      </c>
      <c r="E26" s="5">
        <v>58.4</v>
      </c>
      <c r="F26" s="6">
        <v>0.12000000000000455</v>
      </c>
      <c r="G26" s="5">
        <v>137</v>
      </c>
    </row>
    <row r="27" spans="1:13" ht="15.5">
      <c r="A27" s="3">
        <v>169</v>
      </c>
      <c r="B27" s="5">
        <v>45164</v>
      </c>
      <c r="C27" s="5">
        <v>45.08</v>
      </c>
      <c r="D27" s="5">
        <v>23.6</v>
      </c>
      <c r="E27" s="5">
        <v>57.6</v>
      </c>
      <c r="F27" s="6">
        <v>10.3</v>
      </c>
      <c r="G27" s="5">
        <v>185</v>
      </c>
    </row>
    <row r="28" spans="1:13" ht="15.5">
      <c r="A28" s="3">
        <v>111</v>
      </c>
      <c r="B28" s="5">
        <v>45106</v>
      </c>
      <c r="C28" s="5">
        <v>54.160000000000004</v>
      </c>
      <c r="D28" s="5">
        <v>8.1999999999999993</v>
      </c>
      <c r="E28" s="5">
        <v>56.5</v>
      </c>
      <c r="F28" s="6">
        <v>4.0799999999999983</v>
      </c>
      <c r="G28" s="5">
        <v>150</v>
      </c>
    </row>
    <row r="29" spans="1:13" ht="15.5">
      <c r="A29" s="3">
        <v>18</v>
      </c>
      <c r="B29" s="5">
        <v>45013</v>
      </c>
      <c r="C29" s="5">
        <v>62.279999999999994</v>
      </c>
      <c r="D29" s="5">
        <v>39.6</v>
      </c>
      <c r="E29" s="5">
        <v>55.8</v>
      </c>
      <c r="F29" s="6">
        <v>25.619999999999997</v>
      </c>
      <c r="G29" s="5">
        <v>258</v>
      </c>
    </row>
    <row r="30" spans="1:13" ht="15.5">
      <c r="A30" s="3">
        <v>62</v>
      </c>
      <c r="B30" s="5">
        <v>45057</v>
      </c>
      <c r="C30" s="5">
        <v>61.260000000000005</v>
      </c>
      <c r="D30" s="5">
        <v>42.7</v>
      </c>
      <c r="E30" s="5">
        <v>54.7</v>
      </c>
      <c r="F30" s="6">
        <v>25.6</v>
      </c>
      <c r="G30" s="5">
        <v>240</v>
      </c>
    </row>
    <row r="31" spans="1:13" ht="15.5">
      <c r="A31" s="3">
        <v>21</v>
      </c>
      <c r="B31" s="5">
        <v>45016</v>
      </c>
      <c r="C31" s="5">
        <v>46.68</v>
      </c>
      <c r="D31" s="5">
        <v>27.7</v>
      </c>
      <c r="E31" s="5">
        <v>53.4</v>
      </c>
      <c r="F31" s="6">
        <v>14.329999999999998</v>
      </c>
      <c r="G31" s="5">
        <v>188</v>
      </c>
    </row>
    <row r="32" spans="1:13" ht="15.5">
      <c r="A32" s="3">
        <v>16</v>
      </c>
      <c r="B32" s="5">
        <v>45011</v>
      </c>
      <c r="C32" s="5">
        <v>42.08</v>
      </c>
      <c r="D32" s="5">
        <v>47.7</v>
      </c>
      <c r="E32" s="5">
        <v>52.9</v>
      </c>
      <c r="F32" s="6">
        <v>22.23</v>
      </c>
      <c r="G32" s="5">
        <v>240</v>
      </c>
    </row>
    <row r="33" spans="1:7" ht="15.5">
      <c r="A33" s="3">
        <v>96</v>
      </c>
      <c r="B33" s="5">
        <v>45091</v>
      </c>
      <c r="C33" s="5">
        <v>40.660000000000004</v>
      </c>
      <c r="D33" s="5">
        <v>31.6</v>
      </c>
      <c r="E33" s="5">
        <v>52.9</v>
      </c>
      <c r="F33" s="6">
        <v>10.970000000000002</v>
      </c>
      <c r="G33" s="5">
        <v>175</v>
      </c>
    </row>
    <row r="34" spans="1:7" ht="15.5">
      <c r="A34" s="3">
        <v>116</v>
      </c>
      <c r="B34" s="5">
        <v>45111</v>
      </c>
      <c r="C34" s="5">
        <v>24.02</v>
      </c>
      <c r="D34" s="5">
        <v>35</v>
      </c>
      <c r="E34" s="5">
        <v>52.7</v>
      </c>
      <c r="F34" s="6">
        <v>3.9299999999999962</v>
      </c>
      <c r="G34" s="5">
        <v>133</v>
      </c>
    </row>
    <row r="35" spans="1:7" ht="15.5">
      <c r="A35" s="3">
        <v>90</v>
      </c>
      <c r="B35" s="5">
        <v>45085</v>
      </c>
      <c r="C35" s="5">
        <v>23.96</v>
      </c>
      <c r="D35" s="5">
        <v>47.8</v>
      </c>
      <c r="E35" s="5">
        <v>51.4</v>
      </c>
      <c r="F35" s="6">
        <v>14.319999999999993</v>
      </c>
      <c r="G35" s="5">
        <v>177</v>
      </c>
    </row>
    <row r="36" spans="1:7" ht="15.5">
      <c r="A36" s="3">
        <v>99</v>
      </c>
      <c r="B36" s="5">
        <v>45094</v>
      </c>
      <c r="C36" s="5">
        <v>64.94</v>
      </c>
      <c r="D36" s="5">
        <v>42.3</v>
      </c>
      <c r="E36" s="5">
        <v>51.2</v>
      </c>
      <c r="F36" s="6">
        <v>29.639999999999993</v>
      </c>
      <c r="G36" s="5">
        <v>257</v>
      </c>
    </row>
    <row r="37" spans="1:7" ht="15.5">
      <c r="A37" s="3">
        <v>127</v>
      </c>
      <c r="B37" s="5">
        <v>45122</v>
      </c>
      <c r="C37" s="5">
        <v>8.56</v>
      </c>
      <c r="D37" s="5">
        <v>38.9</v>
      </c>
      <c r="E37" s="5">
        <v>50.6</v>
      </c>
      <c r="F37" s="6">
        <v>19.989999999999998</v>
      </c>
      <c r="G37" s="5">
        <v>78</v>
      </c>
    </row>
    <row r="38" spans="1:7" ht="15.5">
      <c r="A38" s="3">
        <v>157</v>
      </c>
      <c r="B38" s="5">
        <v>45152</v>
      </c>
      <c r="C38" s="5">
        <v>25.78</v>
      </c>
      <c r="D38" s="5">
        <v>43.5</v>
      </c>
      <c r="E38" s="5">
        <v>50.5</v>
      </c>
      <c r="F38" s="6">
        <v>10.939999999999998</v>
      </c>
      <c r="G38" s="5">
        <v>173</v>
      </c>
    </row>
    <row r="39" spans="1:7" ht="15.5">
      <c r="A39" s="3">
        <v>122</v>
      </c>
      <c r="B39" s="5">
        <v>45117</v>
      </c>
      <c r="C39" s="5">
        <v>7.76</v>
      </c>
      <c r="D39" s="5">
        <v>21.7</v>
      </c>
      <c r="E39" s="5">
        <v>50.4</v>
      </c>
      <c r="F39" s="6">
        <v>12.57</v>
      </c>
      <c r="G39" s="5">
        <v>81</v>
      </c>
    </row>
    <row r="40" spans="1:7" ht="15.5">
      <c r="A40" s="3">
        <v>49</v>
      </c>
      <c r="B40" s="5">
        <v>45044</v>
      </c>
      <c r="C40" s="5">
        <v>46.44</v>
      </c>
      <c r="D40" s="5">
        <v>15.8</v>
      </c>
      <c r="E40" s="5">
        <v>49.9</v>
      </c>
      <c r="F40" s="6">
        <v>10.659999999999997</v>
      </c>
      <c r="G40" s="5">
        <v>149</v>
      </c>
    </row>
    <row r="41" spans="1:7" ht="15.5">
      <c r="A41" s="3">
        <v>101</v>
      </c>
      <c r="B41" s="5">
        <v>45096</v>
      </c>
      <c r="C41" s="5">
        <v>51.480000000000004</v>
      </c>
      <c r="D41" s="5">
        <v>4.3</v>
      </c>
      <c r="E41" s="5">
        <v>49.8</v>
      </c>
      <c r="F41" s="6">
        <v>4.4699999999999989</v>
      </c>
      <c r="G41" s="5">
        <v>137</v>
      </c>
    </row>
    <row r="42" spans="1:7" ht="15.5">
      <c r="A42" s="3">
        <v>23</v>
      </c>
      <c r="B42" s="5">
        <v>45018</v>
      </c>
      <c r="C42" s="5">
        <v>11.64</v>
      </c>
      <c r="D42" s="5">
        <v>15.9</v>
      </c>
      <c r="E42" s="5">
        <v>49.6</v>
      </c>
      <c r="F42" s="6">
        <v>9.4299999999999962</v>
      </c>
      <c r="G42" s="5"/>
    </row>
    <row r="43" spans="1:7" ht="15.5">
      <c r="A43" s="3">
        <v>162</v>
      </c>
      <c r="B43" s="5">
        <v>45157</v>
      </c>
      <c r="C43" s="5">
        <v>19.14</v>
      </c>
      <c r="D43" s="5">
        <v>35.799999999999997</v>
      </c>
      <c r="E43" s="5">
        <v>49.3</v>
      </c>
      <c r="F43" s="6">
        <v>6.75</v>
      </c>
      <c r="G43" s="5">
        <v>151</v>
      </c>
    </row>
    <row r="44" spans="1:7" ht="15.5">
      <c r="A44" s="3">
        <v>152</v>
      </c>
      <c r="B44" s="5">
        <v>45147</v>
      </c>
      <c r="C44" s="5">
        <v>31.2</v>
      </c>
      <c r="D44" s="5">
        <v>8.4</v>
      </c>
      <c r="E44" s="5">
        <v>48.7</v>
      </c>
      <c r="F44" s="6">
        <v>16.819999999999997</v>
      </c>
      <c r="G44" s="5">
        <v>125</v>
      </c>
    </row>
    <row r="45" spans="1:7" ht="15.5">
      <c r="A45" s="3">
        <v>172</v>
      </c>
      <c r="B45" s="5">
        <v>45167</v>
      </c>
      <c r="C45" s="5">
        <v>42.9</v>
      </c>
      <c r="D45" s="5">
        <v>20.9</v>
      </c>
      <c r="E45" s="5">
        <v>47.4</v>
      </c>
      <c r="F45" s="6">
        <v>7.9399999999999977</v>
      </c>
      <c r="G45" s="5">
        <v>163</v>
      </c>
    </row>
    <row r="46" spans="1:7" ht="15.5">
      <c r="A46" s="3">
        <v>121</v>
      </c>
      <c r="B46" s="5">
        <v>45116</v>
      </c>
      <c r="C46" s="5">
        <v>36.260000000000005</v>
      </c>
      <c r="D46" s="5">
        <v>26.8</v>
      </c>
      <c r="E46" s="5">
        <v>46.2</v>
      </c>
      <c r="F46" s="6">
        <v>9.0500000000000007</v>
      </c>
      <c r="G46" s="5">
        <v>163</v>
      </c>
    </row>
    <row r="47" spans="1:7" ht="15.5">
      <c r="A47" s="3">
        <v>15</v>
      </c>
      <c r="B47" s="5">
        <v>45010</v>
      </c>
      <c r="C47" s="5">
        <v>44.82</v>
      </c>
      <c r="D47" s="5">
        <v>32.9</v>
      </c>
      <c r="E47" s="5">
        <v>46</v>
      </c>
      <c r="F47" s="6">
        <v>18.459999999999997</v>
      </c>
      <c r="G47" s="5">
        <v>191</v>
      </c>
    </row>
    <row r="48" spans="1:7" ht="15.5">
      <c r="A48" s="3">
        <v>100</v>
      </c>
      <c r="B48" s="5">
        <v>45095</v>
      </c>
      <c r="C48" s="5">
        <v>28.04</v>
      </c>
      <c r="D48" s="5">
        <v>41.7</v>
      </c>
      <c r="E48" s="5">
        <v>45.9</v>
      </c>
      <c r="F48" s="6">
        <v>16.010000000000005</v>
      </c>
      <c r="G48" s="5">
        <v>183</v>
      </c>
    </row>
    <row r="49" spans="1:7" ht="15.5">
      <c r="A49" s="3">
        <v>38</v>
      </c>
      <c r="B49" s="5">
        <v>45033</v>
      </c>
      <c r="C49" s="5">
        <v>24.94</v>
      </c>
      <c r="D49" s="5">
        <v>49.4</v>
      </c>
      <c r="E49" s="5">
        <v>45.7</v>
      </c>
      <c r="F49" s="6">
        <v>13.89</v>
      </c>
      <c r="G49" s="5">
        <v>152</v>
      </c>
    </row>
    <row r="50" spans="1:7" ht="15.5">
      <c r="A50" s="3">
        <v>159</v>
      </c>
      <c r="B50" s="5">
        <v>45154</v>
      </c>
      <c r="C50" s="5">
        <v>12.34</v>
      </c>
      <c r="D50" s="5">
        <v>36.9</v>
      </c>
      <c r="E50" s="5">
        <v>45.2</v>
      </c>
      <c r="F50" s="6">
        <v>1.5399999999999956</v>
      </c>
      <c r="G50" s="5">
        <v>85</v>
      </c>
    </row>
    <row r="51" spans="1:7" ht="15.5">
      <c r="A51" s="3">
        <v>2</v>
      </c>
      <c r="B51" s="5">
        <v>44997</v>
      </c>
      <c r="C51" s="5">
        <v>10.9</v>
      </c>
      <c r="D51" s="5">
        <v>39.299999999999997</v>
      </c>
      <c r="E51" s="5">
        <v>45.1</v>
      </c>
      <c r="F51" s="6">
        <v>6.0599999999999952</v>
      </c>
      <c r="G51" s="5">
        <v>122</v>
      </c>
    </row>
    <row r="52" spans="1:7" ht="15.5">
      <c r="A52" s="3">
        <v>134</v>
      </c>
      <c r="B52" s="5">
        <v>45129</v>
      </c>
      <c r="C52" s="5">
        <v>45.96</v>
      </c>
      <c r="D52" s="5">
        <v>33.5</v>
      </c>
      <c r="E52" s="5">
        <v>45.1</v>
      </c>
      <c r="F52" s="6">
        <v>20.69</v>
      </c>
      <c r="G52" s="5"/>
    </row>
    <row r="53" spans="1:7" ht="15.5">
      <c r="A53" s="3">
        <v>148</v>
      </c>
      <c r="B53" s="5">
        <v>45143</v>
      </c>
      <c r="C53" s="5">
        <v>50.64</v>
      </c>
      <c r="D53" s="5">
        <v>49</v>
      </c>
      <c r="E53" s="5">
        <v>44.3</v>
      </c>
      <c r="F53" s="6">
        <v>31.1</v>
      </c>
      <c r="G53" s="5">
        <v>265</v>
      </c>
    </row>
    <row r="54" spans="1:7" ht="15.5">
      <c r="A54" s="3">
        <v>45</v>
      </c>
      <c r="B54" s="5">
        <v>45040</v>
      </c>
      <c r="C54" s="5">
        <v>12.02</v>
      </c>
      <c r="D54" s="5">
        <v>25.7</v>
      </c>
      <c r="E54" s="5">
        <v>43.3</v>
      </c>
      <c r="F54" s="6">
        <v>18.04</v>
      </c>
      <c r="G54" s="5">
        <v>89</v>
      </c>
    </row>
    <row r="55" spans="1:7" ht="15.5">
      <c r="A55" s="3">
        <v>31</v>
      </c>
      <c r="B55" s="5">
        <v>45026</v>
      </c>
      <c r="C55" s="5">
        <v>59.58</v>
      </c>
      <c r="D55" s="5">
        <v>28.3</v>
      </c>
      <c r="E55" s="5">
        <v>43.2</v>
      </c>
      <c r="F55" s="6">
        <v>26.159999999999997</v>
      </c>
      <c r="G55" s="5">
        <v>231</v>
      </c>
    </row>
    <row r="56" spans="1:7" ht="15.5">
      <c r="A56" s="3">
        <v>130</v>
      </c>
      <c r="B56" s="5">
        <v>45125</v>
      </c>
      <c r="C56" s="5">
        <v>18.920000000000002</v>
      </c>
      <c r="D56" s="5">
        <v>12</v>
      </c>
      <c r="E56" s="5">
        <v>43.1</v>
      </c>
      <c r="F56" s="6">
        <v>14.719999999999999</v>
      </c>
      <c r="G56" s="5">
        <v>116</v>
      </c>
    </row>
    <row r="57" spans="1:7" ht="15.5">
      <c r="A57" s="3">
        <v>132</v>
      </c>
      <c r="B57" s="5">
        <v>45127</v>
      </c>
      <c r="C57" s="5">
        <v>55.04</v>
      </c>
      <c r="D57" s="5">
        <v>2.9</v>
      </c>
      <c r="E57" s="5">
        <v>43</v>
      </c>
      <c r="F57" s="6">
        <v>10.77</v>
      </c>
      <c r="G57" s="5">
        <v>147</v>
      </c>
    </row>
    <row r="58" spans="1:7" ht="15.5">
      <c r="A58" s="3">
        <v>176</v>
      </c>
      <c r="B58" s="5">
        <v>45171</v>
      </c>
      <c r="C58" s="5">
        <v>64.38</v>
      </c>
      <c r="D58" s="5">
        <v>48.9</v>
      </c>
      <c r="E58" s="5">
        <v>41.8</v>
      </c>
      <c r="F58" s="6">
        <v>35.42</v>
      </c>
      <c r="G58" s="5">
        <v>271</v>
      </c>
    </row>
    <row r="59" spans="1:7" ht="15.5">
      <c r="A59" s="3">
        <v>57</v>
      </c>
      <c r="B59" s="5">
        <v>45052</v>
      </c>
      <c r="C59" s="5">
        <v>3.46</v>
      </c>
      <c r="D59" s="5">
        <v>28.1</v>
      </c>
      <c r="E59" s="5">
        <v>41.4</v>
      </c>
      <c r="F59" s="6">
        <v>18.220000000000002</v>
      </c>
      <c r="G59" s="5">
        <v>71</v>
      </c>
    </row>
    <row r="60" spans="1:7" ht="15.5">
      <c r="A60" s="3">
        <v>30</v>
      </c>
      <c r="B60" s="5">
        <v>45025</v>
      </c>
      <c r="C60" s="5">
        <v>15.12</v>
      </c>
      <c r="D60" s="5">
        <v>16</v>
      </c>
      <c r="E60" s="5">
        <v>40.799999999999997</v>
      </c>
      <c r="F60" s="6">
        <v>18.739999999999998</v>
      </c>
      <c r="G60" s="5">
        <v>123</v>
      </c>
    </row>
    <row r="61" spans="1:7" ht="15.5">
      <c r="A61" s="3">
        <v>53</v>
      </c>
      <c r="B61" s="5">
        <v>45048</v>
      </c>
      <c r="C61" s="5">
        <v>44.28</v>
      </c>
      <c r="D61" s="5">
        <v>41.7</v>
      </c>
      <c r="E61" s="5">
        <v>39.6</v>
      </c>
      <c r="F61" s="6">
        <v>26.65</v>
      </c>
      <c r="G61" s="5">
        <v>235</v>
      </c>
    </row>
    <row r="62" spans="1:7" ht="15.5">
      <c r="A62" s="3">
        <v>145</v>
      </c>
      <c r="B62" s="5">
        <v>45140</v>
      </c>
      <c r="C62" s="5">
        <v>29.240000000000002</v>
      </c>
      <c r="D62" s="5">
        <v>14.8</v>
      </c>
      <c r="E62" s="5">
        <v>38.9</v>
      </c>
      <c r="F62" s="6">
        <v>1.4600000000000026</v>
      </c>
      <c r="G62" s="5">
        <v>127</v>
      </c>
    </row>
    <row r="63" spans="1:7" ht="15.5">
      <c r="A63" s="3">
        <v>42</v>
      </c>
      <c r="B63" s="5">
        <v>45037</v>
      </c>
      <c r="C63" s="5">
        <v>40.4</v>
      </c>
      <c r="D63" s="5">
        <v>33.4</v>
      </c>
      <c r="E63" s="5">
        <v>38.700000000000003</v>
      </c>
      <c r="F63" s="6">
        <v>18.919999999999995</v>
      </c>
      <c r="G63" s="5">
        <v>186</v>
      </c>
    </row>
    <row r="64" spans="1:7" ht="15.5">
      <c r="A64" s="3">
        <v>71</v>
      </c>
      <c r="B64" s="5">
        <v>45066</v>
      </c>
      <c r="C64" s="5">
        <v>44.82</v>
      </c>
      <c r="D64" s="5">
        <v>30.6</v>
      </c>
      <c r="E64" s="5">
        <v>38.700000000000003</v>
      </c>
      <c r="F64" s="6">
        <v>19.729999999999997</v>
      </c>
      <c r="G64" s="5">
        <v>196</v>
      </c>
    </row>
    <row r="65" spans="1:7" ht="15.5">
      <c r="A65" s="3">
        <v>32</v>
      </c>
      <c r="B65" s="5">
        <v>45027</v>
      </c>
      <c r="C65" s="5">
        <v>92.987500000000011</v>
      </c>
      <c r="D65" s="5">
        <v>17.399999999999999</v>
      </c>
      <c r="E65" s="5">
        <v>38.6</v>
      </c>
      <c r="F65" s="6">
        <v>37.253750000000011</v>
      </c>
      <c r="G65" s="5">
        <v>126</v>
      </c>
    </row>
    <row r="66" spans="1:7" ht="15.5">
      <c r="A66" s="3">
        <v>143</v>
      </c>
      <c r="B66" s="5">
        <v>45138</v>
      </c>
      <c r="C66" s="5">
        <v>50.1</v>
      </c>
      <c r="D66" s="5">
        <v>33.200000000000003</v>
      </c>
      <c r="E66" s="5">
        <v>37.9</v>
      </c>
      <c r="F66" s="6">
        <v>23.490000000000006</v>
      </c>
      <c r="G66" s="5">
        <v>218</v>
      </c>
    </row>
    <row r="67" spans="1:7" ht="15.5">
      <c r="A67" s="3">
        <v>59</v>
      </c>
      <c r="B67" s="5">
        <v>45054</v>
      </c>
      <c r="C67" s="5">
        <v>49.160000000000004</v>
      </c>
      <c r="D67" s="5">
        <v>49.6</v>
      </c>
      <c r="E67" s="5">
        <v>37.700000000000003</v>
      </c>
      <c r="F67" s="6">
        <v>30.8</v>
      </c>
      <c r="G67" s="5">
        <v>239</v>
      </c>
    </row>
    <row r="68" spans="1:7" ht="15.5">
      <c r="A68" s="3">
        <v>154</v>
      </c>
      <c r="B68" s="5">
        <v>45149</v>
      </c>
      <c r="C68" s="5">
        <v>37.260000000000005</v>
      </c>
      <c r="D68" s="5">
        <v>39.700000000000003</v>
      </c>
      <c r="E68" s="5">
        <v>37.700000000000003</v>
      </c>
      <c r="F68" s="6">
        <v>21.900000000000002</v>
      </c>
      <c r="G68" s="5">
        <v>208</v>
      </c>
    </row>
    <row r="69" spans="1:7" ht="15.5">
      <c r="A69" s="3">
        <v>151</v>
      </c>
      <c r="B69" s="5">
        <v>45146</v>
      </c>
      <c r="C69" s="5">
        <v>66.14</v>
      </c>
      <c r="D69" s="5">
        <v>13.9</v>
      </c>
      <c r="E69" s="5">
        <v>37</v>
      </c>
      <c r="F69" s="6">
        <v>20.220000000000002</v>
      </c>
      <c r="G69" s="5">
        <v>166</v>
      </c>
    </row>
    <row r="70" spans="1:7" ht="15.5">
      <c r="A70" s="3">
        <v>82</v>
      </c>
      <c r="B70" s="5">
        <v>45077</v>
      </c>
      <c r="C70" s="5">
        <v>151.96</v>
      </c>
      <c r="D70" s="5">
        <v>4.0999999999999996</v>
      </c>
      <c r="E70" s="5">
        <v>36.9</v>
      </c>
      <c r="F70" s="6">
        <v>11.270000000000001</v>
      </c>
      <c r="G70" s="5">
        <v>128</v>
      </c>
    </row>
    <row r="71" spans="1:7" ht="15.5">
      <c r="A71" s="3">
        <v>50</v>
      </c>
      <c r="B71" s="5">
        <v>45045</v>
      </c>
      <c r="C71" s="5">
        <v>14.38</v>
      </c>
      <c r="D71" s="5">
        <v>11.7</v>
      </c>
      <c r="E71" s="5">
        <v>36.799999999999997</v>
      </c>
      <c r="F71" s="6">
        <v>17.82</v>
      </c>
      <c r="G71" s="5">
        <v>111</v>
      </c>
    </row>
    <row r="72" spans="1:7" ht="15.5">
      <c r="A72" s="3">
        <v>47</v>
      </c>
      <c r="B72" s="5">
        <v>45042</v>
      </c>
      <c r="C72" s="5">
        <v>18.940000000000001</v>
      </c>
      <c r="D72" s="5">
        <v>9.9</v>
      </c>
      <c r="E72" s="5">
        <v>35.700000000000003</v>
      </c>
      <c r="F72" s="6">
        <v>19.64</v>
      </c>
      <c r="G72" s="5">
        <v>119</v>
      </c>
    </row>
    <row r="73" spans="1:7" ht="15.5">
      <c r="A73" s="3">
        <v>84</v>
      </c>
      <c r="B73" s="5">
        <v>45079</v>
      </c>
      <c r="C73" s="5">
        <v>22.68</v>
      </c>
      <c r="D73" s="5">
        <v>44.5</v>
      </c>
      <c r="E73" s="5">
        <v>35.6</v>
      </c>
      <c r="F73" s="6">
        <v>14.849999999999998</v>
      </c>
      <c r="G73" s="5">
        <v>149</v>
      </c>
    </row>
    <row r="74" spans="1:7" ht="15.5">
      <c r="A74" s="3">
        <v>178</v>
      </c>
      <c r="B74" s="5">
        <v>45173</v>
      </c>
      <c r="C74" s="5">
        <v>40.04</v>
      </c>
      <c r="D74" s="5">
        <v>7.8</v>
      </c>
      <c r="E74" s="5">
        <v>35.200000000000003</v>
      </c>
      <c r="F74" s="6">
        <v>95</v>
      </c>
      <c r="G74" s="5">
        <v>131</v>
      </c>
    </row>
    <row r="75" spans="1:7" ht="15.5">
      <c r="A75" s="3">
        <v>39</v>
      </c>
      <c r="B75" s="5">
        <v>45034</v>
      </c>
      <c r="C75" s="5">
        <v>14.620000000000001</v>
      </c>
      <c r="D75" s="5">
        <v>26.7</v>
      </c>
      <c r="E75" s="5">
        <v>35.1</v>
      </c>
      <c r="F75" s="6">
        <v>3.6199999999999992</v>
      </c>
      <c r="G75" s="5">
        <v>114</v>
      </c>
    </row>
    <row r="76" spans="1:7" ht="15.5">
      <c r="A76" s="3">
        <v>51</v>
      </c>
      <c r="B76" s="5">
        <v>45046</v>
      </c>
      <c r="C76" s="5">
        <v>43.96</v>
      </c>
      <c r="D76" s="5">
        <v>3.1</v>
      </c>
      <c r="E76" s="5">
        <v>34.6</v>
      </c>
      <c r="F76" s="6">
        <v>7.6899999999999995</v>
      </c>
      <c r="G76" s="5">
        <v>122</v>
      </c>
    </row>
    <row r="77" spans="1:7" ht="15.5">
      <c r="A77" s="3">
        <v>160</v>
      </c>
      <c r="B77" s="5">
        <v>45155</v>
      </c>
      <c r="C77" s="5">
        <v>32.339999999999996</v>
      </c>
      <c r="D77" s="5">
        <v>18.399999999999999</v>
      </c>
      <c r="E77" s="5">
        <v>34.6</v>
      </c>
      <c r="F77" s="6">
        <v>8.5299999999999958</v>
      </c>
      <c r="G77" s="5">
        <v>138</v>
      </c>
    </row>
    <row r="78" spans="1:7" ht="15.5">
      <c r="A78" s="3">
        <v>115</v>
      </c>
      <c r="B78" s="5">
        <v>45110</v>
      </c>
      <c r="C78" s="5">
        <v>18.64</v>
      </c>
      <c r="D78" s="5">
        <v>46.8</v>
      </c>
      <c r="E78" s="5">
        <v>34.5</v>
      </c>
      <c r="F78" s="6">
        <v>17.419999999999998</v>
      </c>
      <c r="G78" s="5">
        <v>152</v>
      </c>
    </row>
    <row r="79" spans="1:7" ht="15.5">
      <c r="A79" s="3">
        <v>144</v>
      </c>
      <c r="B79" s="5">
        <v>45139</v>
      </c>
      <c r="C79" s="5">
        <v>28.919999999999998</v>
      </c>
      <c r="D79" s="5">
        <v>5.7</v>
      </c>
      <c r="E79" s="5">
        <v>34.4</v>
      </c>
      <c r="F79" s="6">
        <v>19.549999999999997</v>
      </c>
      <c r="G79" s="5"/>
    </row>
    <row r="80" spans="1:7" ht="15.5">
      <c r="A80" s="3">
        <v>85</v>
      </c>
      <c r="B80" s="5">
        <v>45080</v>
      </c>
      <c r="C80" s="5">
        <v>45.7</v>
      </c>
      <c r="D80" s="5">
        <v>43</v>
      </c>
      <c r="E80" s="5">
        <v>33.799999999999997</v>
      </c>
      <c r="F80" s="6">
        <v>29.330000000000002</v>
      </c>
      <c r="G80" s="5">
        <v>223</v>
      </c>
    </row>
    <row r="81" spans="1:7" ht="15.5">
      <c r="A81" s="3">
        <v>92</v>
      </c>
      <c r="B81" s="5">
        <v>45087</v>
      </c>
      <c r="C81" s="5">
        <v>14.72</v>
      </c>
      <c r="D81" s="5">
        <v>1.5</v>
      </c>
      <c r="E81" s="5">
        <v>33</v>
      </c>
      <c r="F81" s="6">
        <v>10.41</v>
      </c>
      <c r="G81" s="5">
        <v>74</v>
      </c>
    </row>
    <row r="82" spans="1:7" ht="15.5">
      <c r="A82" s="3">
        <v>83</v>
      </c>
      <c r="B82" s="5">
        <v>45078</v>
      </c>
      <c r="C82" s="5">
        <v>18.059999999999999</v>
      </c>
      <c r="D82" s="5">
        <v>20.3</v>
      </c>
      <c r="E82" s="5">
        <v>32.5</v>
      </c>
      <c r="F82" s="6">
        <v>4.68</v>
      </c>
      <c r="G82" s="5">
        <v>128</v>
      </c>
    </row>
    <row r="83" spans="1:7" ht="15.5">
      <c r="A83" s="3">
        <v>40</v>
      </c>
      <c r="B83" s="5">
        <v>45035</v>
      </c>
      <c r="C83" s="5">
        <v>53.6</v>
      </c>
      <c r="D83" s="5">
        <v>37.700000000000003</v>
      </c>
      <c r="E83" s="5">
        <v>32</v>
      </c>
      <c r="F83" s="6">
        <v>28.850000000000005</v>
      </c>
      <c r="G83" s="5">
        <v>230</v>
      </c>
    </row>
    <row r="84" spans="1:7" ht="15.5">
      <c r="A84" s="3">
        <v>72</v>
      </c>
      <c r="B84" s="5">
        <v>45067</v>
      </c>
      <c r="C84" s="5">
        <v>29.96</v>
      </c>
      <c r="D84" s="5">
        <v>14.3</v>
      </c>
      <c r="E84" s="5">
        <v>31.7</v>
      </c>
      <c r="F84" s="6">
        <v>5.4500000000000028</v>
      </c>
      <c r="G84" s="5">
        <v>129</v>
      </c>
    </row>
    <row r="85" spans="1:7" ht="15.5">
      <c r="A85" s="3">
        <v>41</v>
      </c>
      <c r="B85" s="5">
        <v>45036</v>
      </c>
      <c r="C85" s="5">
        <v>45.5</v>
      </c>
      <c r="D85" s="5">
        <v>22.3</v>
      </c>
      <c r="E85" s="5">
        <v>31.6</v>
      </c>
      <c r="F85" s="6">
        <v>18.759999999999998</v>
      </c>
      <c r="G85" s="5">
        <v>179</v>
      </c>
    </row>
    <row r="86" spans="1:7" ht="15.5">
      <c r="A86" s="3">
        <v>193</v>
      </c>
      <c r="B86" s="5">
        <v>45188</v>
      </c>
      <c r="C86" s="5">
        <v>12.44</v>
      </c>
      <c r="D86" s="5">
        <v>4.0999999999999996</v>
      </c>
      <c r="E86" s="5">
        <v>31.6</v>
      </c>
      <c r="F86" s="6">
        <v>11.129999999999999</v>
      </c>
      <c r="G86" s="5">
        <v>62</v>
      </c>
    </row>
    <row r="87" spans="1:7" ht="15.5">
      <c r="A87" s="3">
        <v>46</v>
      </c>
      <c r="B87" s="5">
        <v>45041</v>
      </c>
      <c r="C87" s="5">
        <v>42.019999999999996</v>
      </c>
      <c r="D87" s="5">
        <v>22.5</v>
      </c>
      <c r="E87" s="5">
        <v>31.5</v>
      </c>
      <c r="F87" s="6">
        <v>16.159999999999997</v>
      </c>
      <c r="G87" s="5">
        <v>165</v>
      </c>
    </row>
    <row r="88" spans="1:7" ht="15.5">
      <c r="A88" s="3">
        <v>74</v>
      </c>
      <c r="B88" s="5">
        <v>45069</v>
      </c>
      <c r="C88" s="5">
        <v>28.880000000000003</v>
      </c>
      <c r="D88" s="5">
        <v>5.7</v>
      </c>
      <c r="E88" s="5">
        <v>31.3</v>
      </c>
      <c r="F88" s="6">
        <v>3.2699999999999996</v>
      </c>
      <c r="G88" s="5">
        <v>117</v>
      </c>
    </row>
    <row r="89" spans="1:7" ht="15.5">
      <c r="A89" s="3">
        <v>161</v>
      </c>
      <c r="B89" s="5">
        <v>45156</v>
      </c>
      <c r="C89" s="5">
        <v>44.5</v>
      </c>
      <c r="D89" s="5">
        <v>18.100000000000001</v>
      </c>
      <c r="E89" s="5">
        <v>30.7</v>
      </c>
      <c r="F89" s="6">
        <v>14.02</v>
      </c>
      <c r="G89" s="5">
        <v>159</v>
      </c>
    </row>
    <row r="90" spans="1:7" ht="15.5">
      <c r="A90" s="3">
        <v>33</v>
      </c>
      <c r="B90" s="5">
        <v>45028</v>
      </c>
      <c r="C90" s="5">
        <v>20.440000000000001</v>
      </c>
      <c r="D90" s="5">
        <v>1.5</v>
      </c>
      <c r="E90" s="5">
        <v>30</v>
      </c>
      <c r="F90" s="6">
        <v>18.47</v>
      </c>
      <c r="G90" s="5">
        <v>112</v>
      </c>
    </row>
    <row r="91" spans="1:7" ht="15.5">
      <c r="A91" s="3">
        <v>185</v>
      </c>
      <c r="B91" s="5">
        <v>45180</v>
      </c>
      <c r="C91" s="5">
        <v>58.760000000000005</v>
      </c>
      <c r="D91" s="5">
        <v>21.3</v>
      </c>
      <c r="E91" s="5">
        <v>30</v>
      </c>
      <c r="F91" s="6">
        <v>24.03</v>
      </c>
      <c r="G91" s="5">
        <v>188</v>
      </c>
    </row>
    <row r="92" spans="1:7" ht="15.5">
      <c r="A92" s="3">
        <v>107</v>
      </c>
      <c r="B92" s="5">
        <v>45102</v>
      </c>
      <c r="C92" s="5">
        <v>8</v>
      </c>
      <c r="D92" s="5">
        <v>11</v>
      </c>
      <c r="E92" s="5">
        <v>29.7</v>
      </c>
      <c r="F92" s="6">
        <v>16.119999999999997</v>
      </c>
      <c r="G92" s="5">
        <v>86</v>
      </c>
    </row>
    <row r="93" spans="1:7" ht="15.5">
      <c r="A93" s="3">
        <v>183</v>
      </c>
      <c r="B93" s="5">
        <v>45178</v>
      </c>
      <c r="C93" s="5">
        <v>18.240000000000002</v>
      </c>
      <c r="D93" s="5">
        <v>5.7</v>
      </c>
      <c r="E93" s="5">
        <v>29.7</v>
      </c>
      <c r="F93" s="6">
        <v>16.59</v>
      </c>
      <c r="G93" s="5">
        <v>105</v>
      </c>
    </row>
    <row r="94" spans="1:7" ht="15.5">
      <c r="A94" s="3">
        <v>65</v>
      </c>
      <c r="B94" s="5">
        <v>45060</v>
      </c>
      <c r="C94" s="5">
        <v>27.22</v>
      </c>
      <c r="D94" s="5">
        <v>42.8</v>
      </c>
      <c r="E94" s="5">
        <v>28.9</v>
      </c>
      <c r="F94" s="6">
        <v>22.949999999999996</v>
      </c>
      <c r="G94" s="5">
        <v>187</v>
      </c>
    </row>
    <row r="95" spans="1:7" ht="15.5">
      <c r="A95" s="3">
        <v>182</v>
      </c>
      <c r="B95" s="5">
        <v>45177</v>
      </c>
      <c r="C95" s="5">
        <v>52.7</v>
      </c>
      <c r="D95" s="5">
        <v>5.4</v>
      </c>
      <c r="E95" s="5">
        <v>27.4</v>
      </c>
      <c r="F95" s="6">
        <v>13.59</v>
      </c>
      <c r="G95" s="5">
        <v>124</v>
      </c>
    </row>
    <row r="96" spans="1:7" ht="15.5">
      <c r="A96" s="3">
        <v>63</v>
      </c>
      <c r="B96" s="5">
        <v>45058</v>
      </c>
      <c r="C96" s="5">
        <v>53.86</v>
      </c>
      <c r="D96" s="5">
        <v>15.5</v>
      </c>
      <c r="E96" s="5">
        <v>27.3</v>
      </c>
      <c r="F96" s="6">
        <v>20.759999999999998</v>
      </c>
      <c r="G96" s="5">
        <v>170</v>
      </c>
    </row>
    <row r="97" spans="1:7" ht="15.5">
      <c r="A97" s="3">
        <v>70</v>
      </c>
      <c r="B97" s="5">
        <v>45065</v>
      </c>
      <c r="C97" s="5">
        <v>48.36</v>
      </c>
      <c r="D97" s="5">
        <v>43.9</v>
      </c>
      <c r="E97" s="5">
        <v>27.2</v>
      </c>
      <c r="F97" s="6">
        <v>32.749999999999993</v>
      </c>
      <c r="G97" s="5">
        <v>229</v>
      </c>
    </row>
    <row r="98" spans="1:7" ht="15.5">
      <c r="A98" s="3">
        <v>187</v>
      </c>
      <c r="B98" s="5">
        <v>45182</v>
      </c>
      <c r="C98" s="5">
        <v>35.9</v>
      </c>
      <c r="D98" s="5">
        <v>2.1</v>
      </c>
      <c r="E98" s="5">
        <v>26.6</v>
      </c>
      <c r="F98" s="6">
        <v>4.3599999999999994</v>
      </c>
      <c r="G98" s="5">
        <v>108</v>
      </c>
    </row>
    <row r="99" spans="1:7" ht="15.5">
      <c r="A99" s="3">
        <v>44</v>
      </c>
      <c r="B99" s="5">
        <v>45039</v>
      </c>
      <c r="C99" s="5">
        <v>51.38</v>
      </c>
      <c r="D99" s="5">
        <v>8.4</v>
      </c>
      <c r="E99" s="5">
        <v>26.4</v>
      </c>
      <c r="F99" s="6">
        <v>14.33</v>
      </c>
      <c r="G99" s="5">
        <v>149</v>
      </c>
    </row>
    <row r="100" spans="1:7" ht="15.5">
      <c r="A100" s="3">
        <v>24</v>
      </c>
      <c r="B100" s="5">
        <v>45019</v>
      </c>
      <c r="C100" s="5">
        <v>49.660000000000004</v>
      </c>
      <c r="D100" s="5">
        <v>16.899999999999999</v>
      </c>
      <c r="E100" s="5">
        <v>26.2</v>
      </c>
      <c r="F100" s="6">
        <v>20.8</v>
      </c>
      <c r="G100" s="5">
        <v>175</v>
      </c>
    </row>
    <row r="101" spans="1:7" ht="15.5">
      <c r="A101" s="3">
        <v>126</v>
      </c>
      <c r="B101" s="5">
        <v>45121</v>
      </c>
      <c r="C101" s="5">
        <v>18.440000000000001</v>
      </c>
      <c r="D101" s="5">
        <v>11.8</v>
      </c>
      <c r="E101" s="5">
        <v>25.9</v>
      </c>
      <c r="F101" s="6">
        <v>4.2600000000000016</v>
      </c>
      <c r="G101" s="5">
        <v>126</v>
      </c>
    </row>
    <row r="102" spans="1:7" ht="15.5">
      <c r="A102" s="3">
        <v>109</v>
      </c>
      <c r="B102" s="5">
        <v>45104</v>
      </c>
      <c r="C102" s="5">
        <v>9.620000000000001</v>
      </c>
      <c r="D102" s="5">
        <v>0.4</v>
      </c>
      <c r="E102" s="5">
        <v>25.6</v>
      </c>
      <c r="F102" s="6">
        <v>11.269999999999998</v>
      </c>
      <c r="G102" s="5">
        <v>54</v>
      </c>
    </row>
    <row r="103" spans="1:7" ht="15.5">
      <c r="A103" s="3">
        <v>117</v>
      </c>
      <c r="B103" s="5">
        <v>45112</v>
      </c>
      <c r="C103" s="5">
        <v>37.839999999999996</v>
      </c>
      <c r="D103" s="5">
        <v>14.3</v>
      </c>
      <c r="E103" s="5">
        <v>25.6</v>
      </c>
      <c r="F103" s="6">
        <v>10.829999999999998</v>
      </c>
      <c r="G103" s="5">
        <v>129</v>
      </c>
    </row>
    <row r="104" spans="1:7" ht="15.5">
      <c r="A104" s="3">
        <v>158</v>
      </c>
      <c r="B104" s="5">
        <v>45153</v>
      </c>
      <c r="C104" s="5">
        <v>39.96</v>
      </c>
      <c r="D104" s="5">
        <v>1.3</v>
      </c>
      <c r="E104" s="5">
        <v>24.3</v>
      </c>
      <c r="F104" s="6">
        <v>5.91</v>
      </c>
      <c r="G104" s="5">
        <v>111</v>
      </c>
    </row>
    <row r="105" spans="1:7" ht="15.5">
      <c r="A105" s="3">
        <v>11</v>
      </c>
      <c r="B105" s="5">
        <v>45006</v>
      </c>
      <c r="C105" s="5">
        <v>23.22</v>
      </c>
      <c r="D105" s="5">
        <v>5.8</v>
      </c>
      <c r="E105" s="5">
        <v>24.2</v>
      </c>
      <c r="F105" s="6">
        <v>19.829999999999998</v>
      </c>
      <c r="G105" s="5">
        <v>95</v>
      </c>
    </row>
    <row r="106" spans="1:7" ht="15.5">
      <c r="A106" s="3">
        <v>179</v>
      </c>
      <c r="B106" s="5">
        <v>45174</v>
      </c>
      <c r="C106" s="5">
        <v>63.339999999999996</v>
      </c>
      <c r="D106" s="5">
        <v>2.2999999999999998</v>
      </c>
      <c r="E106" s="5">
        <v>23.7</v>
      </c>
      <c r="F106" s="6">
        <v>19.339999999999996</v>
      </c>
      <c r="G106" s="5">
        <v>131</v>
      </c>
    </row>
    <row r="107" spans="1:7" ht="15.5">
      <c r="A107" s="3">
        <v>7</v>
      </c>
      <c r="B107" s="5">
        <v>45002</v>
      </c>
      <c r="C107" s="5">
        <v>13.5</v>
      </c>
      <c r="D107" s="5">
        <v>32.799999999999997</v>
      </c>
      <c r="E107" s="5">
        <v>23.5</v>
      </c>
      <c r="F107" s="6">
        <v>12.749999999999998</v>
      </c>
      <c r="G107" s="5">
        <v>123</v>
      </c>
    </row>
    <row r="108" spans="1:7" ht="15.5">
      <c r="A108" s="3">
        <v>22</v>
      </c>
      <c r="B108" s="5">
        <v>45017</v>
      </c>
      <c r="C108" s="5">
        <v>48.480000000000004</v>
      </c>
      <c r="D108" s="5">
        <v>123</v>
      </c>
      <c r="E108" s="5">
        <v>23.5</v>
      </c>
      <c r="F108" s="6">
        <v>16.89</v>
      </c>
      <c r="G108" s="5">
        <v>127</v>
      </c>
    </row>
    <row r="109" spans="1:7" ht="15.5">
      <c r="A109" s="3">
        <v>190</v>
      </c>
      <c r="B109" s="5">
        <v>45185</v>
      </c>
      <c r="C109" s="5">
        <v>6.74</v>
      </c>
      <c r="D109" s="5">
        <v>12.1</v>
      </c>
      <c r="E109" s="5">
        <v>23.4</v>
      </c>
      <c r="F109" s="6">
        <v>18.560000000000002</v>
      </c>
      <c r="G109" s="5">
        <v>83</v>
      </c>
    </row>
    <row r="110" spans="1:7" ht="15.5">
      <c r="A110" s="3">
        <v>108</v>
      </c>
      <c r="B110" s="5">
        <v>45103</v>
      </c>
      <c r="C110" s="5">
        <v>27.080000000000002</v>
      </c>
      <c r="D110" s="5">
        <v>0.3</v>
      </c>
      <c r="E110" s="5">
        <v>23.2</v>
      </c>
      <c r="F110" s="6">
        <v>19.910000000000004</v>
      </c>
      <c r="G110" s="5">
        <v>104</v>
      </c>
    </row>
    <row r="111" spans="1:7" ht="15.5">
      <c r="A111" s="3">
        <v>112</v>
      </c>
      <c r="B111" s="5">
        <v>45107</v>
      </c>
      <c r="C111" s="5">
        <v>55.339999999999996</v>
      </c>
      <c r="D111" s="5">
        <v>38</v>
      </c>
      <c r="E111" s="5">
        <v>23.2</v>
      </c>
      <c r="F111" s="6">
        <v>33.89</v>
      </c>
      <c r="G111" s="5">
        <v>221</v>
      </c>
    </row>
    <row r="112" spans="1:7" ht="15.5">
      <c r="A112" s="3">
        <v>80</v>
      </c>
      <c r="B112" s="5">
        <v>45075</v>
      </c>
      <c r="C112" s="5">
        <v>31.2</v>
      </c>
      <c r="D112" s="5">
        <v>7.7</v>
      </c>
      <c r="E112" s="5">
        <v>23.1</v>
      </c>
      <c r="F112" s="6">
        <v>6.2099999999999991</v>
      </c>
      <c r="G112" s="5">
        <v>120</v>
      </c>
    </row>
    <row r="113" spans="1:7" ht="15.5">
      <c r="A113" s="3">
        <v>28</v>
      </c>
      <c r="B113" s="5">
        <v>45023</v>
      </c>
      <c r="C113" s="5">
        <v>49.019999999999996</v>
      </c>
      <c r="D113" s="5">
        <v>16.7</v>
      </c>
      <c r="E113" s="5">
        <v>22.9</v>
      </c>
      <c r="F113" s="6">
        <v>23.2</v>
      </c>
      <c r="G113" s="5">
        <v>168</v>
      </c>
    </row>
    <row r="114" spans="1:7" ht="15.5">
      <c r="A114" s="3">
        <v>29</v>
      </c>
      <c r="B114" s="5">
        <v>45024</v>
      </c>
      <c r="C114" s="5">
        <v>52.760000000000005</v>
      </c>
      <c r="D114" s="5">
        <v>27.1</v>
      </c>
      <c r="E114" s="5">
        <v>22.9</v>
      </c>
      <c r="F114" s="6">
        <v>29.270000000000007</v>
      </c>
      <c r="G114" s="5">
        <v>199</v>
      </c>
    </row>
    <row r="115" spans="1:7" ht="15.5">
      <c r="A115" s="3">
        <v>81</v>
      </c>
      <c r="B115" s="5">
        <v>45076</v>
      </c>
      <c r="C115" s="5">
        <v>19.28</v>
      </c>
      <c r="D115" s="5">
        <v>26.7</v>
      </c>
      <c r="E115" s="5">
        <v>22.3</v>
      </c>
      <c r="F115" s="6">
        <v>12.070000000000002</v>
      </c>
      <c r="G115" s="5">
        <v>120</v>
      </c>
    </row>
    <row r="116" spans="1:7" ht="15.5">
      <c r="A116" s="3">
        <v>120</v>
      </c>
      <c r="B116" s="5">
        <v>45115</v>
      </c>
      <c r="C116" s="5">
        <v>9.879999999999999</v>
      </c>
      <c r="D116" s="5">
        <v>16</v>
      </c>
      <c r="E116" s="5">
        <v>22.3</v>
      </c>
      <c r="F116" s="6">
        <v>1.0199999999999996</v>
      </c>
      <c r="G116" s="5">
        <v>77</v>
      </c>
    </row>
    <row r="117" spans="1:7" ht="15.5">
      <c r="A117" s="3">
        <v>98</v>
      </c>
      <c r="B117" s="5">
        <v>45093</v>
      </c>
      <c r="C117" s="5">
        <v>41.980000000000004</v>
      </c>
      <c r="D117" s="5">
        <v>21</v>
      </c>
      <c r="E117" s="5">
        <v>22</v>
      </c>
      <c r="F117" s="6">
        <v>20.190000000000001</v>
      </c>
      <c r="G117" s="5">
        <v>168</v>
      </c>
    </row>
    <row r="118" spans="1:7" ht="15.5">
      <c r="A118" s="3">
        <v>167</v>
      </c>
      <c r="B118" s="5">
        <v>45162</v>
      </c>
      <c r="C118" s="5">
        <v>11.58</v>
      </c>
      <c r="D118" s="5">
        <v>37.6</v>
      </c>
      <c r="E118" s="5">
        <v>21.6</v>
      </c>
      <c r="F118" s="6">
        <v>11.95</v>
      </c>
      <c r="G118" s="5">
        <v>90</v>
      </c>
    </row>
    <row r="119" spans="1:7" ht="15.5">
      <c r="A119" s="3">
        <v>61</v>
      </c>
      <c r="B119" s="5">
        <v>45056</v>
      </c>
      <c r="C119" s="5">
        <v>16.7</v>
      </c>
      <c r="D119" s="5">
        <v>2</v>
      </c>
      <c r="E119" s="5">
        <v>21.4</v>
      </c>
      <c r="F119" s="6">
        <v>17.79</v>
      </c>
      <c r="G119" s="5">
        <v>83</v>
      </c>
    </row>
    <row r="120" spans="1:7" ht="15.5">
      <c r="A120" s="3">
        <v>103</v>
      </c>
      <c r="B120" s="5">
        <v>45098</v>
      </c>
      <c r="C120" s="5">
        <v>64.039999999999992</v>
      </c>
      <c r="D120" s="5">
        <v>10.1</v>
      </c>
      <c r="E120" s="5">
        <v>21.4</v>
      </c>
      <c r="F120" s="6">
        <v>24.509999999999998</v>
      </c>
      <c r="G120" s="5">
        <v>158</v>
      </c>
    </row>
    <row r="121" spans="1:7" ht="15.5">
      <c r="A121" s="3">
        <v>10</v>
      </c>
      <c r="B121" s="5">
        <v>45005</v>
      </c>
      <c r="C121" s="5">
        <v>40.96</v>
      </c>
      <c r="D121" s="5">
        <v>2.6</v>
      </c>
      <c r="E121" s="5">
        <v>21.2</v>
      </c>
      <c r="F121" s="6">
        <v>12.8</v>
      </c>
      <c r="G121" s="5">
        <v>119</v>
      </c>
    </row>
    <row r="122" spans="1:7" ht="15.5">
      <c r="A122" s="3">
        <v>77</v>
      </c>
      <c r="B122" s="5">
        <v>45072</v>
      </c>
      <c r="C122" s="5">
        <v>13.5</v>
      </c>
      <c r="D122" s="5">
        <v>1.6</v>
      </c>
      <c r="E122" s="5">
        <v>20.7</v>
      </c>
      <c r="F122" s="6">
        <v>15.27</v>
      </c>
      <c r="G122" s="5">
        <v>83</v>
      </c>
    </row>
    <row r="123" spans="1:7" ht="15.5">
      <c r="A123" s="3">
        <v>150</v>
      </c>
      <c r="B123" s="5">
        <v>45145</v>
      </c>
      <c r="C123" s="5">
        <v>164</v>
      </c>
      <c r="D123" s="5">
        <v>25.8</v>
      </c>
      <c r="E123" s="5">
        <v>20.6</v>
      </c>
      <c r="F123" s="6">
        <v>9.1300000000000008</v>
      </c>
      <c r="G123" s="5">
        <v>118</v>
      </c>
    </row>
    <row r="124" spans="1:7" ht="15.5">
      <c r="A124" s="3">
        <v>139</v>
      </c>
      <c r="B124" s="5">
        <v>45134</v>
      </c>
      <c r="C124" s="5">
        <v>9.6</v>
      </c>
      <c r="D124" s="5">
        <v>25.9</v>
      </c>
      <c r="E124" s="5">
        <v>20.5</v>
      </c>
      <c r="F124" s="6">
        <v>9.0499999999999989</v>
      </c>
      <c r="G124" s="5">
        <v>109</v>
      </c>
    </row>
    <row r="125" spans="1:7" ht="15.5">
      <c r="A125" s="3">
        <v>177</v>
      </c>
      <c r="B125" s="5">
        <v>45172</v>
      </c>
      <c r="C125" s="5">
        <v>58.68</v>
      </c>
      <c r="D125" s="5">
        <v>30.2</v>
      </c>
      <c r="E125" s="5">
        <v>20.3</v>
      </c>
      <c r="F125" s="6">
        <v>31.819999999999997</v>
      </c>
      <c r="G125" s="5">
        <v>216</v>
      </c>
    </row>
    <row r="126" spans="1:7" ht="15.5">
      <c r="A126" s="3">
        <v>186</v>
      </c>
      <c r="B126" s="5">
        <v>45181</v>
      </c>
      <c r="C126" s="5">
        <v>46</v>
      </c>
      <c r="D126" s="5">
        <v>45.1</v>
      </c>
      <c r="E126" s="5">
        <v>19.600000000000001</v>
      </c>
      <c r="F126" s="6">
        <v>35.209999999999994</v>
      </c>
      <c r="G126" s="5">
        <v>228</v>
      </c>
    </row>
    <row r="127" spans="1:7" ht="15.5">
      <c r="A127" s="3">
        <v>26</v>
      </c>
      <c r="B127" s="5">
        <v>45021</v>
      </c>
      <c r="C127" s="5">
        <v>59.58</v>
      </c>
      <c r="D127" s="5">
        <v>3.5</v>
      </c>
      <c r="E127" s="5">
        <v>19.5</v>
      </c>
      <c r="F127" s="6">
        <v>20.239999999999998</v>
      </c>
      <c r="G127" s="5">
        <v>139</v>
      </c>
    </row>
    <row r="128" spans="1:7" ht="15.5">
      <c r="A128" s="3">
        <v>168</v>
      </c>
      <c r="B128" s="5">
        <v>45163</v>
      </c>
      <c r="C128" s="5">
        <v>48.36</v>
      </c>
      <c r="D128" s="5">
        <v>5.2</v>
      </c>
      <c r="E128" s="5">
        <v>19.399999999999999</v>
      </c>
      <c r="F128" s="6">
        <v>15.520000000000001</v>
      </c>
      <c r="G128" s="5">
        <v>129</v>
      </c>
    </row>
    <row r="129" spans="1:7" ht="15.5">
      <c r="A129" s="3">
        <v>73</v>
      </c>
      <c r="B129" s="5">
        <v>45068</v>
      </c>
      <c r="C129" s="5">
        <v>15.36</v>
      </c>
      <c r="D129" s="5">
        <v>33</v>
      </c>
      <c r="E129" s="5">
        <v>19.3</v>
      </c>
      <c r="F129" s="6">
        <v>11.459999999999999</v>
      </c>
      <c r="G129" s="5">
        <v>106</v>
      </c>
    </row>
    <row r="130" spans="1:7" ht="15.5">
      <c r="A130" s="3">
        <v>20</v>
      </c>
      <c r="B130" s="5">
        <v>45015</v>
      </c>
      <c r="C130" s="5">
        <v>32.46</v>
      </c>
      <c r="D130" s="5">
        <v>23.9</v>
      </c>
      <c r="E130" s="5">
        <v>19.100000000000001</v>
      </c>
      <c r="F130" s="6">
        <v>19.04</v>
      </c>
      <c r="G130" s="5">
        <v>148</v>
      </c>
    </row>
    <row r="131" spans="1:7" ht="15.5">
      <c r="A131" s="3">
        <v>48</v>
      </c>
      <c r="B131" s="5">
        <v>45043</v>
      </c>
      <c r="C131" s="5">
        <v>52.980000000000004</v>
      </c>
      <c r="D131" s="5">
        <v>41.5</v>
      </c>
      <c r="E131" s="5">
        <v>18.5</v>
      </c>
      <c r="F131" s="6">
        <v>37.340000000000003</v>
      </c>
      <c r="G131" s="5">
        <v>245</v>
      </c>
    </row>
    <row r="132" spans="1:7" ht="15.5">
      <c r="A132" s="3">
        <v>171</v>
      </c>
      <c r="B132" s="5">
        <v>45166</v>
      </c>
      <c r="C132" s="5">
        <v>12</v>
      </c>
      <c r="D132" s="5">
        <v>11.6</v>
      </c>
      <c r="E132" s="5">
        <v>18.399999999999999</v>
      </c>
      <c r="F132" s="6">
        <v>3.4400000000000013</v>
      </c>
      <c r="G132" s="5">
        <v>90</v>
      </c>
    </row>
    <row r="133" spans="1:7" ht="15.5">
      <c r="A133" s="3">
        <v>19</v>
      </c>
      <c r="B133" s="5">
        <v>45014</v>
      </c>
      <c r="C133" s="5">
        <v>14.84</v>
      </c>
      <c r="D133" s="5">
        <v>20.5</v>
      </c>
      <c r="E133" s="5">
        <v>18.3</v>
      </c>
      <c r="F133" s="6">
        <v>9.8500000000000014</v>
      </c>
      <c r="G133" s="5">
        <v>127</v>
      </c>
    </row>
    <row r="134" spans="1:7" ht="15.5">
      <c r="A134" s="3">
        <v>25</v>
      </c>
      <c r="B134" s="5">
        <v>45020</v>
      </c>
      <c r="C134" s="5">
        <v>20.46</v>
      </c>
      <c r="D134" s="5">
        <v>12.6</v>
      </c>
      <c r="E134" s="5">
        <v>18.3</v>
      </c>
      <c r="F134" s="6">
        <v>5.2099999999999991</v>
      </c>
      <c r="G134" s="5">
        <v>110</v>
      </c>
    </row>
    <row r="135" spans="1:7" ht="15.5">
      <c r="A135" s="3">
        <v>188</v>
      </c>
      <c r="B135" s="5">
        <v>45183</v>
      </c>
      <c r="C135" s="5">
        <v>41.22</v>
      </c>
      <c r="D135" s="5">
        <v>28.7</v>
      </c>
      <c r="E135" s="5">
        <v>18.2</v>
      </c>
      <c r="F135" s="6">
        <v>26.18</v>
      </c>
      <c r="G135" s="5">
        <v>186</v>
      </c>
    </row>
    <row r="136" spans="1:7" ht="15.5">
      <c r="A136" s="3">
        <v>104</v>
      </c>
      <c r="B136" s="5">
        <v>45099</v>
      </c>
      <c r="C136" s="5">
        <v>38.58</v>
      </c>
      <c r="D136" s="5">
        <v>17.2</v>
      </c>
      <c r="E136" s="5">
        <v>17.899999999999999</v>
      </c>
      <c r="F136" s="6">
        <v>20.23</v>
      </c>
      <c r="G136" s="5">
        <v>163</v>
      </c>
    </row>
    <row r="137" spans="1:7" ht="15.5">
      <c r="A137" s="3">
        <v>180</v>
      </c>
      <c r="B137" s="5">
        <v>45175</v>
      </c>
      <c r="C137" s="5">
        <v>41.12</v>
      </c>
      <c r="D137" s="5">
        <v>10</v>
      </c>
      <c r="E137" s="5">
        <v>17.600000000000001</v>
      </c>
      <c r="F137" s="6">
        <v>14.519999999999998</v>
      </c>
      <c r="G137" s="5">
        <v>135</v>
      </c>
    </row>
    <row r="138" spans="1:7" ht="15.5">
      <c r="A138" s="3">
        <v>173</v>
      </c>
      <c r="B138" s="5">
        <v>45168</v>
      </c>
      <c r="C138" s="5">
        <v>9.92</v>
      </c>
      <c r="D138" s="5">
        <v>20.100000000000001</v>
      </c>
      <c r="E138" s="5">
        <v>17</v>
      </c>
      <c r="F138" s="6">
        <v>5.2100000000000009</v>
      </c>
      <c r="G138" s="5">
        <v>93</v>
      </c>
    </row>
    <row r="139" spans="1:7" ht="15.5">
      <c r="A139" s="3">
        <v>58</v>
      </c>
      <c r="B139" s="5">
        <v>45053</v>
      </c>
      <c r="C139" s="5">
        <v>33.239999999999995</v>
      </c>
      <c r="D139" s="5">
        <v>19.2</v>
      </c>
      <c r="E139" s="5">
        <v>16.600000000000001</v>
      </c>
      <c r="F139" s="6">
        <v>16.579999999999998</v>
      </c>
      <c r="G139" s="5">
        <v>133</v>
      </c>
    </row>
    <row r="140" spans="1:7" ht="15.5">
      <c r="A140" s="3">
        <v>87</v>
      </c>
      <c r="B140" s="5">
        <v>45082</v>
      </c>
      <c r="C140" s="5">
        <v>21.259999999999998</v>
      </c>
      <c r="D140" s="5">
        <v>27.5</v>
      </c>
      <c r="E140" s="5">
        <v>16</v>
      </c>
      <c r="F140" s="6">
        <v>14.979999999999999</v>
      </c>
      <c r="G140" s="5">
        <v>122</v>
      </c>
    </row>
    <row r="141" spans="1:7" ht="15.5">
      <c r="A141" s="3">
        <v>55</v>
      </c>
      <c r="B141" s="5">
        <v>45050</v>
      </c>
      <c r="C141" s="5">
        <v>62.54</v>
      </c>
      <c r="D141" s="5">
        <v>28.8</v>
      </c>
      <c r="E141" s="5">
        <v>15.9</v>
      </c>
      <c r="F141" s="6">
        <v>34.31</v>
      </c>
      <c r="G141" s="5">
        <v>220</v>
      </c>
    </row>
    <row r="142" spans="1:7" ht="15.5">
      <c r="A142" s="3">
        <v>123</v>
      </c>
      <c r="B142" s="5">
        <v>45118</v>
      </c>
      <c r="C142" s="5">
        <v>45.8</v>
      </c>
      <c r="D142" s="5">
        <v>2.4</v>
      </c>
      <c r="E142" s="5">
        <v>15.6</v>
      </c>
      <c r="F142" s="6">
        <v>17.36</v>
      </c>
      <c r="G142" s="5">
        <v>125</v>
      </c>
    </row>
    <row r="143" spans="1:7" ht="15.5">
      <c r="A143" s="3">
        <v>118</v>
      </c>
      <c r="B143" s="5">
        <v>45113</v>
      </c>
      <c r="C143" s="5">
        <v>25.28</v>
      </c>
      <c r="D143" s="5">
        <v>0.8</v>
      </c>
      <c r="E143" s="5">
        <v>14.8</v>
      </c>
      <c r="F143" s="6">
        <v>2.12</v>
      </c>
      <c r="G143" s="5">
        <v>108</v>
      </c>
    </row>
    <row r="144" spans="1:7" ht="15.5">
      <c r="A144" s="3">
        <v>78</v>
      </c>
      <c r="B144" s="5">
        <v>45073</v>
      </c>
      <c r="C144" s="5">
        <v>25.1</v>
      </c>
      <c r="D144" s="5">
        <v>28.5</v>
      </c>
      <c r="E144" s="5">
        <v>14.2</v>
      </c>
      <c r="F144" s="6">
        <v>20.62</v>
      </c>
      <c r="G144" s="5">
        <v>149</v>
      </c>
    </row>
    <row r="145" spans="1:7" ht="15.5">
      <c r="A145" s="3">
        <v>153</v>
      </c>
      <c r="B145" s="5">
        <v>45148</v>
      </c>
      <c r="C145" s="5">
        <v>40.519999999999996</v>
      </c>
      <c r="D145" s="5">
        <v>23.3</v>
      </c>
      <c r="E145" s="5">
        <v>14.2</v>
      </c>
      <c r="F145" s="6">
        <v>25.729999999999997</v>
      </c>
      <c r="G145" s="5">
        <v>169</v>
      </c>
    </row>
    <row r="146" spans="1:7" ht="15.5">
      <c r="A146" s="3">
        <v>196</v>
      </c>
      <c r="B146" s="5">
        <v>45191</v>
      </c>
      <c r="C146" s="5">
        <v>14.64</v>
      </c>
      <c r="D146" s="5">
        <v>3.7</v>
      </c>
      <c r="E146" s="5">
        <v>13.8</v>
      </c>
      <c r="F146" s="6">
        <v>0.14999999999999947</v>
      </c>
      <c r="G146" s="5">
        <v>91</v>
      </c>
    </row>
    <row r="147" spans="1:7" ht="15.5">
      <c r="A147" s="3">
        <v>75</v>
      </c>
      <c r="B147" s="5">
        <v>45070</v>
      </c>
      <c r="C147" s="5">
        <v>50.68</v>
      </c>
      <c r="D147" s="5">
        <v>0</v>
      </c>
      <c r="E147" s="5">
        <v>13.1</v>
      </c>
      <c r="F147" s="6">
        <v>28.4</v>
      </c>
      <c r="G147" s="5">
        <v>187</v>
      </c>
    </row>
    <row r="148" spans="1:7" ht="15.5">
      <c r="A148" s="3">
        <v>175</v>
      </c>
      <c r="B148" s="5">
        <v>45170</v>
      </c>
      <c r="C148" s="5">
        <v>53.480000000000004</v>
      </c>
      <c r="D148" s="5">
        <v>3.4</v>
      </c>
      <c r="E148" s="5">
        <v>13.1</v>
      </c>
      <c r="F148" s="6">
        <v>18.700000000000003</v>
      </c>
      <c r="G148" s="5">
        <v>127</v>
      </c>
    </row>
    <row r="149" spans="1:7" ht="15.5">
      <c r="A149" s="3">
        <v>141</v>
      </c>
      <c r="B149" s="5">
        <v>45136</v>
      </c>
      <c r="C149" s="5"/>
      <c r="D149" s="5">
        <v>17</v>
      </c>
      <c r="E149" s="5">
        <v>12.9</v>
      </c>
      <c r="F149" s="6">
        <v>10.68</v>
      </c>
      <c r="G149" s="5">
        <v>113</v>
      </c>
    </row>
    <row r="150" spans="1:7" ht="15.5">
      <c r="A150" s="3">
        <v>174</v>
      </c>
      <c r="B150" s="5">
        <v>45169</v>
      </c>
      <c r="C150" s="5">
        <v>36.68</v>
      </c>
      <c r="D150" s="5">
        <v>7.1</v>
      </c>
      <c r="E150" s="5">
        <v>12.8</v>
      </c>
      <c r="F150" s="6">
        <v>15.27</v>
      </c>
      <c r="G150" s="5">
        <v>129</v>
      </c>
    </row>
    <row r="151" spans="1:7" ht="15.5">
      <c r="A151" s="3">
        <v>27</v>
      </c>
      <c r="B151" s="5">
        <v>45022</v>
      </c>
      <c r="C151" s="5">
        <v>38.58</v>
      </c>
      <c r="D151" s="5">
        <v>29.3</v>
      </c>
      <c r="E151" s="5">
        <v>12.6</v>
      </c>
      <c r="F151" s="6">
        <v>23.900000000000002</v>
      </c>
      <c r="G151" s="5">
        <v>167</v>
      </c>
    </row>
    <row r="152" spans="1:7" ht="15.5">
      <c r="A152" s="3">
        <v>124</v>
      </c>
      <c r="B152" s="5">
        <v>45119</v>
      </c>
      <c r="C152" s="5">
        <v>33.619999999999997</v>
      </c>
      <c r="D152" s="5">
        <v>34.6</v>
      </c>
      <c r="E152" s="5">
        <v>12.4</v>
      </c>
      <c r="F152" s="6">
        <v>24.65</v>
      </c>
      <c r="G152" s="5">
        <v>171</v>
      </c>
    </row>
    <row r="153" spans="1:7" ht="15.5">
      <c r="A153" s="3">
        <v>149</v>
      </c>
      <c r="B153" s="5">
        <v>45144</v>
      </c>
      <c r="C153" s="5">
        <v>15.6</v>
      </c>
      <c r="D153" s="5">
        <v>40.299999999999997</v>
      </c>
      <c r="E153" s="5">
        <v>11.9</v>
      </c>
      <c r="F153" s="6">
        <v>19.189999999999998</v>
      </c>
      <c r="G153" s="5">
        <v>110</v>
      </c>
    </row>
    <row r="154" spans="1:7" ht="15.5">
      <c r="A154" s="3">
        <v>8</v>
      </c>
      <c r="B154" s="5">
        <v>45003</v>
      </c>
      <c r="C154" s="5">
        <v>31.04</v>
      </c>
      <c r="D154" s="5">
        <v>19.600000000000001</v>
      </c>
      <c r="E154" s="5">
        <v>11.6</v>
      </c>
      <c r="F154" s="6">
        <v>17.18</v>
      </c>
      <c r="G154" s="5">
        <v>152</v>
      </c>
    </row>
    <row r="155" spans="1:7" ht="15.5">
      <c r="A155" s="3">
        <v>69</v>
      </c>
      <c r="B155" s="5">
        <v>45064</v>
      </c>
      <c r="C155" s="5">
        <v>51.480000000000004</v>
      </c>
      <c r="D155" s="5">
        <v>27.5</v>
      </c>
      <c r="E155" s="5">
        <v>11</v>
      </c>
      <c r="F155" s="6">
        <v>33.090000000000003</v>
      </c>
      <c r="G155" s="5">
        <v>196</v>
      </c>
    </row>
    <row r="156" spans="1:7" ht="15.5">
      <c r="A156" s="3">
        <v>95</v>
      </c>
      <c r="B156" s="5">
        <v>45090</v>
      </c>
      <c r="C156" s="5">
        <v>30.48</v>
      </c>
      <c r="D156" s="5">
        <v>14</v>
      </c>
      <c r="E156" s="5">
        <v>10.9</v>
      </c>
      <c r="F156" s="6">
        <v>13.380000000000003</v>
      </c>
      <c r="G156" s="5">
        <v>117</v>
      </c>
    </row>
    <row r="157" spans="1:7" ht="15.5">
      <c r="A157" s="3">
        <v>114</v>
      </c>
      <c r="B157" s="5">
        <v>45109</v>
      </c>
      <c r="C157" s="5">
        <v>44.92</v>
      </c>
      <c r="D157" s="5">
        <v>20.6</v>
      </c>
      <c r="E157" s="5">
        <v>10.7</v>
      </c>
      <c r="F157" s="6">
        <v>26.98</v>
      </c>
      <c r="G157" s="5">
        <v>167</v>
      </c>
    </row>
    <row r="158" spans="1:7" ht="15.5">
      <c r="A158" s="3">
        <v>68</v>
      </c>
      <c r="B158" s="5">
        <v>45063</v>
      </c>
      <c r="C158" s="5">
        <v>30.860000000000003</v>
      </c>
      <c r="D158" s="5">
        <v>14.5</v>
      </c>
      <c r="E158" s="5">
        <v>10.199999999999999</v>
      </c>
      <c r="F158" s="6">
        <v>17.100000000000001</v>
      </c>
      <c r="G158" s="5">
        <v>135</v>
      </c>
    </row>
    <row r="159" spans="1:7" ht="15.5">
      <c r="A159" s="3">
        <v>155</v>
      </c>
      <c r="B159" s="5">
        <v>45150</v>
      </c>
      <c r="C159" s="5">
        <v>43.56</v>
      </c>
      <c r="D159" s="5">
        <v>21.1</v>
      </c>
      <c r="E159" s="5">
        <v>9.5</v>
      </c>
      <c r="F159" s="6">
        <v>25.53</v>
      </c>
      <c r="G159" s="5">
        <v>166</v>
      </c>
    </row>
    <row r="160" spans="1:7" ht="15.5">
      <c r="A160" s="3">
        <v>79</v>
      </c>
      <c r="B160" s="5">
        <v>45074</v>
      </c>
      <c r="C160" s="5">
        <v>8.08</v>
      </c>
      <c r="D160" s="5">
        <v>29.9</v>
      </c>
      <c r="E160" s="5">
        <v>9.4</v>
      </c>
      <c r="F160" s="6">
        <v>11.729999999999999</v>
      </c>
      <c r="G160" s="5">
        <v>62</v>
      </c>
    </row>
    <row r="161" spans="1:7" ht="15.5">
      <c r="A161" s="3">
        <v>60</v>
      </c>
      <c r="B161" s="5">
        <v>45055</v>
      </c>
      <c r="C161" s="5">
        <v>50.14</v>
      </c>
      <c r="D161" s="5">
        <v>29.5</v>
      </c>
      <c r="E161" s="5">
        <v>9.3000000000000007</v>
      </c>
      <c r="F161" s="6">
        <v>32.1</v>
      </c>
      <c r="G161" s="5">
        <v>186</v>
      </c>
    </row>
    <row r="162" spans="1:7" ht="15.5">
      <c r="A162" s="3">
        <v>91</v>
      </c>
      <c r="B162" s="5">
        <v>45086</v>
      </c>
      <c r="C162" s="5">
        <v>31.860000000000003</v>
      </c>
      <c r="D162" s="5">
        <v>4.9000000000000004</v>
      </c>
      <c r="E162" s="5">
        <v>9.3000000000000007</v>
      </c>
      <c r="F162" s="6">
        <v>12.160000000000002</v>
      </c>
      <c r="G162" s="5">
        <v>93</v>
      </c>
    </row>
    <row r="163" spans="1:7" ht="15.5">
      <c r="A163" s="3">
        <v>137</v>
      </c>
      <c r="B163" s="5">
        <v>45132</v>
      </c>
      <c r="C163" s="5">
        <v>10.120000000000001</v>
      </c>
      <c r="D163" s="5">
        <v>39</v>
      </c>
      <c r="E163" s="5">
        <v>9.3000000000000007</v>
      </c>
      <c r="F163" s="6">
        <v>18.339999999999996</v>
      </c>
      <c r="G163" s="5">
        <v>98</v>
      </c>
    </row>
    <row r="164" spans="1:7" ht="15.5">
      <c r="A164" s="3">
        <v>128</v>
      </c>
      <c r="B164" s="5">
        <v>45123</v>
      </c>
      <c r="C164" s="5">
        <v>71.06</v>
      </c>
      <c r="D164" s="5"/>
      <c r="E164" s="5">
        <v>9.1999999999999993</v>
      </c>
      <c r="F164" s="6">
        <v>31.35</v>
      </c>
      <c r="G164" s="5">
        <v>92</v>
      </c>
    </row>
    <row r="165" spans="1:7" ht="15.5">
      <c r="A165" s="3">
        <v>146</v>
      </c>
      <c r="B165" s="5">
        <v>45141</v>
      </c>
      <c r="C165" s="5">
        <v>31.060000000000002</v>
      </c>
      <c r="D165" s="5">
        <v>1.9</v>
      </c>
      <c r="E165" s="5">
        <v>9</v>
      </c>
      <c r="F165" s="6">
        <v>11.38</v>
      </c>
      <c r="G165" s="5">
        <v>123</v>
      </c>
    </row>
    <row r="166" spans="1:7" ht="15.5">
      <c r="A166" s="3">
        <v>131</v>
      </c>
      <c r="B166" s="5">
        <v>45126</v>
      </c>
      <c r="C166" s="5">
        <v>6</v>
      </c>
      <c r="D166" s="5">
        <v>39.6</v>
      </c>
      <c r="E166" s="5">
        <v>8.6999999999999993</v>
      </c>
      <c r="F166" s="6">
        <v>111</v>
      </c>
      <c r="G166" s="5">
        <v>28</v>
      </c>
    </row>
    <row r="167" spans="1:7" ht="15.5">
      <c r="A167" s="3">
        <v>147</v>
      </c>
      <c r="B167" s="5">
        <v>45142</v>
      </c>
      <c r="C167" s="5">
        <v>55.019999999999996</v>
      </c>
      <c r="D167" s="5">
        <v>7.3</v>
      </c>
      <c r="E167" s="5">
        <v>8.6999999999999993</v>
      </c>
      <c r="F167" s="6">
        <v>24.179999999999996</v>
      </c>
      <c r="G167" s="5">
        <v>142</v>
      </c>
    </row>
    <row r="168" spans="1:7" ht="15.5">
      <c r="A168" s="3">
        <v>200</v>
      </c>
      <c r="B168" s="5">
        <v>45195</v>
      </c>
      <c r="C168" s="5">
        <v>52.42</v>
      </c>
      <c r="D168" s="5">
        <v>8.6</v>
      </c>
      <c r="E168" s="5">
        <v>8.6999999999999993</v>
      </c>
      <c r="F168" s="6">
        <v>1</v>
      </c>
      <c r="G168" s="5">
        <v>139</v>
      </c>
    </row>
    <row r="169" spans="1:7" ht="15.5">
      <c r="A169" s="3">
        <v>36</v>
      </c>
      <c r="B169" s="5">
        <v>45031</v>
      </c>
      <c r="C169" s="5">
        <v>62.14</v>
      </c>
      <c r="D169" s="5">
        <v>4.0999999999999996</v>
      </c>
      <c r="E169" s="5">
        <v>8.5</v>
      </c>
      <c r="F169" s="6">
        <v>27.72</v>
      </c>
      <c r="G169" s="5">
        <v>129</v>
      </c>
    </row>
    <row r="170" spans="1:7" ht="15.5">
      <c r="A170" s="3">
        <v>136</v>
      </c>
      <c r="B170" s="5">
        <v>45131</v>
      </c>
      <c r="C170" s="5">
        <v>14.66</v>
      </c>
      <c r="D170" s="5">
        <v>47</v>
      </c>
      <c r="E170" s="5">
        <v>8.5</v>
      </c>
      <c r="F170" s="6">
        <v>24.93</v>
      </c>
      <c r="G170" s="5">
        <v>124</v>
      </c>
    </row>
    <row r="171" spans="1:7" ht="15.5">
      <c r="A171" s="3">
        <v>64</v>
      </c>
      <c r="B171" s="5">
        <v>45059</v>
      </c>
      <c r="C171" s="5">
        <v>27.54</v>
      </c>
      <c r="D171" s="5">
        <v>29.6</v>
      </c>
      <c r="E171" s="5">
        <v>8.4</v>
      </c>
      <c r="F171" s="6">
        <v>21.71</v>
      </c>
      <c r="G171" s="5">
        <v>298.75</v>
      </c>
    </row>
    <row r="172" spans="1:7" ht="15.5">
      <c r="A172" s="3">
        <v>181</v>
      </c>
      <c r="B172" s="5">
        <v>45176</v>
      </c>
      <c r="C172" s="5">
        <v>36.32</v>
      </c>
      <c r="D172" s="5">
        <v>2.6</v>
      </c>
      <c r="E172" s="5">
        <v>8.3000000000000007</v>
      </c>
      <c r="F172" s="6">
        <v>13.64</v>
      </c>
      <c r="G172" s="5">
        <v>108</v>
      </c>
    </row>
    <row r="173" spans="1:7" ht="15.5">
      <c r="A173" s="3">
        <v>197</v>
      </c>
      <c r="B173" s="5">
        <v>45192</v>
      </c>
      <c r="C173" s="5">
        <v>27.84</v>
      </c>
      <c r="D173" s="5">
        <v>4.9000000000000004</v>
      </c>
      <c r="E173" s="5">
        <v>8.1</v>
      </c>
      <c r="F173" s="6">
        <v>8.6300000000000008</v>
      </c>
      <c r="G173" s="5">
        <v>116</v>
      </c>
    </row>
    <row r="174" spans="1:7" ht="15.5">
      <c r="A174" s="3">
        <v>35</v>
      </c>
      <c r="B174" s="5">
        <v>45030</v>
      </c>
      <c r="C174" s="5">
        <v>24.14</v>
      </c>
      <c r="D174" s="5">
        <v>1.4</v>
      </c>
      <c r="E174" s="5">
        <v>7.4</v>
      </c>
      <c r="F174" s="6">
        <v>7.3099999999999987</v>
      </c>
      <c r="G174" s="5">
        <v>91.5</v>
      </c>
    </row>
    <row r="175" spans="1:7" ht="15.5">
      <c r="A175" s="3">
        <v>164</v>
      </c>
      <c r="B175" s="5">
        <v>45159</v>
      </c>
      <c r="C175" s="5">
        <v>33.700000000000003</v>
      </c>
      <c r="D175" s="5">
        <v>36.799999999999997</v>
      </c>
      <c r="E175" s="5">
        <v>7.4</v>
      </c>
      <c r="F175" s="6">
        <v>31.79</v>
      </c>
      <c r="G175" s="5">
        <v>193</v>
      </c>
    </row>
    <row r="176" spans="1:7" ht="15.5">
      <c r="A176" s="3">
        <v>14</v>
      </c>
      <c r="B176" s="5">
        <v>45009</v>
      </c>
      <c r="C176" s="5">
        <v>26.5</v>
      </c>
      <c r="D176" s="5">
        <v>7.6</v>
      </c>
      <c r="E176" s="5">
        <v>7.2</v>
      </c>
      <c r="F176" s="6"/>
      <c r="G176" s="5">
        <v>113</v>
      </c>
    </row>
    <row r="177" spans="1:7" ht="15.5">
      <c r="A177" s="3">
        <v>170</v>
      </c>
      <c r="B177" s="5">
        <v>45165</v>
      </c>
      <c r="C177" s="5">
        <v>60.86</v>
      </c>
      <c r="D177" s="5">
        <v>10.6</v>
      </c>
      <c r="E177" s="5">
        <v>6.4</v>
      </c>
      <c r="F177" s="6">
        <v>31.169999999999995</v>
      </c>
      <c r="G177" s="5">
        <v>162</v>
      </c>
    </row>
    <row r="178" spans="1:7" ht="15.5">
      <c r="A178" s="3">
        <v>198</v>
      </c>
      <c r="B178" s="5">
        <v>45193</v>
      </c>
      <c r="C178" s="5">
        <v>44.4</v>
      </c>
      <c r="D178" s="5">
        <v>9.3000000000000007</v>
      </c>
      <c r="E178" s="5">
        <v>6.4</v>
      </c>
      <c r="F178" s="6">
        <v>19.79</v>
      </c>
      <c r="G178" s="5">
        <v>139</v>
      </c>
    </row>
    <row r="179" spans="1:7" ht="15.5">
      <c r="A179" s="3">
        <v>192</v>
      </c>
      <c r="B179" s="5">
        <v>45187</v>
      </c>
      <c r="C179" s="5">
        <v>21.1</v>
      </c>
      <c r="D179" s="5">
        <v>10.8</v>
      </c>
      <c r="E179" s="5">
        <v>6</v>
      </c>
      <c r="F179" s="6">
        <v>10.549999999999999</v>
      </c>
      <c r="G179" s="5">
        <v>116</v>
      </c>
    </row>
    <row r="180" spans="1:7" ht="15.5">
      <c r="A180" s="3">
        <v>195</v>
      </c>
      <c r="B180" s="5">
        <v>45190</v>
      </c>
      <c r="C180" s="5">
        <v>32.94</v>
      </c>
      <c r="D180" s="5">
        <v>35.6</v>
      </c>
      <c r="E180" s="5">
        <v>6</v>
      </c>
      <c r="F180" s="6"/>
      <c r="G180" s="5">
        <v>184</v>
      </c>
    </row>
    <row r="181" spans="1:7" ht="15.5">
      <c r="A181" s="3">
        <v>97</v>
      </c>
      <c r="B181" s="5">
        <v>45092</v>
      </c>
      <c r="C181" s="5">
        <v>46.519999999999996</v>
      </c>
      <c r="D181" s="5">
        <v>3.5</v>
      </c>
      <c r="E181" s="5">
        <v>5.9</v>
      </c>
      <c r="F181" s="6">
        <v>19.149999999999999</v>
      </c>
      <c r="G181" s="5">
        <v>132</v>
      </c>
    </row>
    <row r="182" spans="1:7" ht="15.5">
      <c r="A182" s="3">
        <v>191</v>
      </c>
      <c r="B182" s="5">
        <v>45186</v>
      </c>
      <c r="C182" s="5">
        <v>15.9</v>
      </c>
      <c r="D182" s="5">
        <v>41.1</v>
      </c>
      <c r="E182" s="5">
        <v>5.8</v>
      </c>
      <c r="F182" s="6">
        <v>22.18</v>
      </c>
      <c r="G182" s="5">
        <v>114</v>
      </c>
    </row>
    <row r="183" spans="1:7" ht="15.5">
      <c r="A183" s="3">
        <v>156</v>
      </c>
      <c r="B183" s="5">
        <v>45151</v>
      </c>
      <c r="C183" s="5">
        <v>9.82</v>
      </c>
      <c r="D183" s="5">
        <v>11.6</v>
      </c>
      <c r="E183" s="5">
        <v>5.7</v>
      </c>
      <c r="F183" s="6">
        <v>92</v>
      </c>
      <c r="G183" s="5">
        <v>35</v>
      </c>
    </row>
    <row r="184" spans="1:7" ht="15.5">
      <c r="A184" s="3">
        <v>110</v>
      </c>
      <c r="B184" s="5">
        <v>45105</v>
      </c>
      <c r="C184" s="5">
        <v>53.08</v>
      </c>
      <c r="D184" s="5">
        <v>26.9</v>
      </c>
      <c r="E184" s="5">
        <v>5.5</v>
      </c>
      <c r="F184" s="6">
        <v>36.789999999999992</v>
      </c>
      <c r="G184" s="5"/>
    </row>
    <row r="185" spans="1:7" ht="15.5">
      <c r="A185" s="3">
        <v>165</v>
      </c>
      <c r="B185" s="5">
        <v>45160</v>
      </c>
      <c r="C185" s="5">
        <v>28.44</v>
      </c>
      <c r="D185" s="5">
        <v>14.7</v>
      </c>
      <c r="E185" s="5">
        <v>5.4</v>
      </c>
      <c r="F185" s="6">
        <v>16.91</v>
      </c>
      <c r="G185" s="5">
        <v>132</v>
      </c>
    </row>
    <row r="186" spans="1:7" ht="15.5">
      <c r="A186" s="3">
        <v>105</v>
      </c>
      <c r="B186" s="5">
        <v>45100</v>
      </c>
      <c r="C186" s="5">
        <v>54.64</v>
      </c>
      <c r="D186" s="5">
        <v>34.299999999999997</v>
      </c>
      <c r="E186" s="5">
        <v>5.3</v>
      </c>
      <c r="F186" s="6">
        <v>38.85</v>
      </c>
      <c r="G186" s="5">
        <v>208</v>
      </c>
    </row>
    <row r="187" spans="1:7" ht="15.5">
      <c r="A187" s="3">
        <v>37</v>
      </c>
      <c r="B187" s="5">
        <v>45032</v>
      </c>
      <c r="C187" s="5">
        <v>56.379999999999995</v>
      </c>
      <c r="D187" s="5">
        <v>43.8</v>
      </c>
      <c r="E187" s="5">
        <v>5</v>
      </c>
      <c r="F187" s="6">
        <v>46.589999999999996</v>
      </c>
      <c r="G187" s="5">
        <v>256</v>
      </c>
    </row>
    <row r="188" spans="1:7" ht="15.5">
      <c r="A188" s="3">
        <v>12</v>
      </c>
      <c r="B188" s="5">
        <v>45007</v>
      </c>
      <c r="C188" s="5">
        <v>50.94</v>
      </c>
      <c r="D188" s="5">
        <v>24</v>
      </c>
      <c r="E188" s="5">
        <v>4</v>
      </c>
      <c r="F188" s="6">
        <v>31.869999999999997</v>
      </c>
      <c r="G188" s="5">
        <v>151.5</v>
      </c>
    </row>
    <row r="189" spans="1:7" ht="15.5">
      <c r="A189" s="3">
        <v>189</v>
      </c>
      <c r="B189" s="5">
        <v>45184</v>
      </c>
      <c r="C189" s="5">
        <v>59.2</v>
      </c>
      <c r="D189" s="5">
        <v>13.9</v>
      </c>
      <c r="E189" s="5">
        <v>3.7</v>
      </c>
      <c r="F189" s="6">
        <v>34.070000000000007</v>
      </c>
      <c r="G189" s="5">
        <v>167</v>
      </c>
    </row>
    <row r="190" spans="1:7" ht="15.5">
      <c r="A190" s="3">
        <v>52</v>
      </c>
      <c r="B190" s="5">
        <v>45047</v>
      </c>
      <c r="C190" s="5">
        <v>29.080000000000002</v>
      </c>
      <c r="D190" s="5">
        <v>9.6</v>
      </c>
      <c r="E190" s="5">
        <v>3.6</v>
      </c>
      <c r="F190" s="6">
        <v>13.4</v>
      </c>
      <c r="G190" s="5">
        <v>112</v>
      </c>
    </row>
    <row r="191" spans="1:7" ht="15.5">
      <c r="A191" s="3">
        <v>194</v>
      </c>
      <c r="B191" s="5">
        <v>45189</v>
      </c>
      <c r="C191" s="5">
        <v>41.36</v>
      </c>
      <c r="D191" s="5">
        <v>42</v>
      </c>
      <c r="E191" s="5">
        <v>3.6</v>
      </c>
      <c r="F191" s="6">
        <v>36.24</v>
      </c>
      <c r="G191" s="5">
        <v>204</v>
      </c>
    </row>
    <row r="192" spans="1:7" ht="15.5">
      <c r="A192" s="3">
        <v>129</v>
      </c>
      <c r="B192" s="5">
        <v>45124</v>
      </c>
      <c r="C192" s="5">
        <v>54.06</v>
      </c>
      <c r="D192" s="5">
        <v>49</v>
      </c>
      <c r="E192" s="5">
        <v>3.2</v>
      </c>
      <c r="F192" s="6">
        <v>45.25</v>
      </c>
      <c r="G192" s="5">
        <v>264</v>
      </c>
    </row>
    <row r="193" spans="1:7" ht="15.5">
      <c r="A193" s="3">
        <v>113</v>
      </c>
      <c r="B193" s="5">
        <v>45108</v>
      </c>
      <c r="C193" s="5">
        <v>39.14</v>
      </c>
      <c r="D193" s="5">
        <v>15.4</v>
      </c>
      <c r="E193" s="5">
        <v>2.4</v>
      </c>
      <c r="F193" s="6">
        <v>24.31</v>
      </c>
      <c r="G193" s="5">
        <v>159</v>
      </c>
    </row>
    <row r="194" spans="1:7" ht="15.5">
      <c r="A194" s="3">
        <v>67</v>
      </c>
      <c r="B194" s="5">
        <v>45062</v>
      </c>
      <c r="C194" s="5">
        <v>15.3</v>
      </c>
      <c r="D194" s="5">
        <v>24.6</v>
      </c>
      <c r="E194" s="5">
        <v>2.2000000000000002</v>
      </c>
      <c r="F194" s="6">
        <v>14.57</v>
      </c>
      <c r="G194" s="5">
        <v>104</v>
      </c>
    </row>
    <row r="195" spans="1:7" ht="15.5">
      <c r="A195" s="3">
        <v>133</v>
      </c>
      <c r="B195" s="5">
        <v>45128</v>
      </c>
      <c r="C195" s="5">
        <v>5.68</v>
      </c>
      <c r="D195" s="5">
        <v>27.2</v>
      </c>
      <c r="E195" s="5">
        <v>2.1</v>
      </c>
      <c r="F195" s="6">
        <v>13.6</v>
      </c>
      <c r="G195" s="5">
        <v>71</v>
      </c>
    </row>
    <row r="196" spans="1:7" ht="15.5">
      <c r="A196" s="3">
        <v>43</v>
      </c>
      <c r="B196" s="5">
        <v>45038</v>
      </c>
      <c r="C196" s="5">
        <v>67.72</v>
      </c>
      <c r="D196" s="5">
        <v>27.7</v>
      </c>
      <c r="E196" s="5">
        <v>1.8</v>
      </c>
      <c r="F196" s="6">
        <v>42.49</v>
      </c>
      <c r="G196" s="5">
        <v>226</v>
      </c>
    </row>
    <row r="197" spans="1:7" ht="15.5">
      <c r="A197" s="3">
        <v>140</v>
      </c>
      <c r="B197" s="5">
        <v>45135</v>
      </c>
      <c r="C197" s="5">
        <v>196.98</v>
      </c>
      <c r="D197" s="5">
        <v>43.9</v>
      </c>
      <c r="E197" s="5">
        <v>1.7</v>
      </c>
      <c r="F197" s="6">
        <v>39.76</v>
      </c>
      <c r="G197" s="5">
        <v>227</v>
      </c>
    </row>
    <row r="198" spans="1:7" ht="15.5">
      <c r="A198" s="3">
        <v>9</v>
      </c>
      <c r="B198" s="5">
        <v>45004</v>
      </c>
      <c r="C198" s="5">
        <v>9.7200000000000006</v>
      </c>
      <c r="D198" s="5">
        <v>2.1</v>
      </c>
      <c r="E198" s="5">
        <v>1</v>
      </c>
      <c r="F198" s="6">
        <v>1.5100000000000002</v>
      </c>
      <c r="G198" s="5">
        <v>54</v>
      </c>
    </row>
    <row r="199" spans="1:7" ht="15.5">
      <c r="A199" s="3">
        <v>66</v>
      </c>
      <c r="B199" s="5">
        <v>45061</v>
      </c>
      <c r="C199" s="5">
        <v>21.8</v>
      </c>
      <c r="D199" s="5">
        <v>9.3000000000000007</v>
      </c>
      <c r="E199" s="5">
        <v>0.9</v>
      </c>
      <c r="F199" s="6">
        <v>11.190000000000001</v>
      </c>
      <c r="G199" s="5">
        <v>109</v>
      </c>
    </row>
    <row r="200" spans="1:7" ht="15.5">
      <c r="A200" s="3">
        <v>34</v>
      </c>
      <c r="B200" s="5">
        <v>45029</v>
      </c>
      <c r="C200" s="5">
        <v>61.120000000000005</v>
      </c>
      <c r="D200" s="5">
        <v>20</v>
      </c>
      <c r="E200" s="5">
        <v>0.3</v>
      </c>
      <c r="F200" s="6">
        <v>36.440000000000005</v>
      </c>
      <c r="G200" s="5">
        <v>184</v>
      </c>
    </row>
    <row r="201" spans="1:7" ht="15.5">
      <c r="A201" s="3">
        <v>163</v>
      </c>
      <c r="B201" s="5">
        <v>45158</v>
      </c>
      <c r="C201" s="5">
        <v>42.68</v>
      </c>
      <c r="D201" s="5"/>
      <c r="E201" s="5"/>
      <c r="F201" s="6">
        <v>17.649999999999999</v>
      </c>
      <c r="G201" s="5">
        <v>168</v>
      </c>
    </row>
  </sheetData>
  <mergeCells count="4">
    <mergeCell ref="J1:K1"/>
    <mergeCell ref="L1:M1"/>
    <mergeCell ref="N1:O1"/>
    <mergeCell ref="P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C2D85-E1E9-4303-99D2-83F5C648CE3F}">
  <dimension ref="A1:P201"/>
  <sheetViews>
    <sheetView workbookViewId="0">
      <selection activeCell="B1" sqref="B1:G1048576"/>
    </sheetView>
  </sheetViews>
  <sheetFormatPr defaultRowHeight="14.5"/>
  <cols>
    <col min="1" max="1" width="4.36328125" bestFit="1" customWidth="1"/>
    <col min="2" max="2" width="11.6328125" style="4" bestFit="1" customWidth="1"/>
    <col min="3" max="3" width="11" bestFit="1" customWidth="1"/>
    <col min="4" max="4" width="8.453125" bestFit="1" customWidth="1"/>
    <col min="5" max="5" width="10.36328125" bestFit="1" customWidth="1"/>
    <col min="6" max="7" width="8.453125" bestFit="1" customWidth="1"/>
    <col min="11" max="11" width="26.36328125" customWidth="1"/>
    <col min="12" max="12" width="14.54296875" customWidth="1"/>
    <col min="13" max="13" width="17" customWidth="1"/>
    <col min="14" max="14" width="13.453125" customWidth="1"/>
  </cols>
  <sheetData>
    <row r="1" spans="1:16" ht="16" thickBot="1">
      <c r="A1" s="7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K1" s="55" t="s">
        <v>62</v>
      </c>
      <c r="L1" s="35" t="s">
        <v>2</v>
      </c>
      <c r="M1" s="35" t="s">
        <v>3</v>
      </c>
      <c r="N1" s="35" t="s">
        <v>4</v>
      </c>
      <c r="O1" s="35" t="s">
        <v>5</v>
      </c>
      <c r="P1" s="36" t="s">
        <v>6</v>
      </c>
    </row>
    <row r="2" spans="1:16" ht="15.5">
      <c r="A2" s="3">
        <v>17</v>
      </c>
      <c r="B2" s="5">
        <v>45012</v>
      </c>
      <c r="C2" s="5">
        <v>89.06</v>
      </c>
      <c r="D2" s="5">
        <v>36.6</v>
      </c>
      <c r="E2" s="5">
        <v>93.625</v>
      </c>
      <c r="F2" s="6">
        <v>23.379999999999995</v>
      </c>
      <c r="G2" s="5">
        <v>135</v>
      </c>
      <c r="K2" s="31" t="s">
        <v>2</v>
      </c>
      <c r="L2" s="34">
        <v>1</v>
      </c>
      <c r="M2" s="16"/>
      <c r="N2" s="16"/>
      <c r="O2" s="16"/>
      <c r="P2" s="16"/>
    </row>
    <row r="3" spans="1:16" ht="15.5">
      <c r="A3" s="3">
        <v>102</v>
      </c>
      <c r="B3" s="5">
        <v>45097</v>
      </c>
      <c r="C3" s="5">
        <v>63.279999999999994</v>
      </c>
      <c r="D3" s="5">
        <v>36.299999999999997</v>
      </c>
      <c r="E3" s="5">
        <v>93.625</v>
      </c>
      <c r="F3" s="6">
        <v>10.339999999999989</v>
      </c>
      <c r="G3" s="5">
        <v>254</v>
      </c>
      <c r="K3" s="32" t="s">
        <v>3</v>
      </c>
      <c r="L3" s="30">
        <v>2.3906026151480592E-2</v>
      </c>
      <c r="M3" s="15">
        <v>1</v>
      </c>
      <c r="N3" s="15"/>
      <c r="O3" s="15"/>
      <c r="P3" s="15"/>
    </row>
    <row r="4" spans="1:16" ht="15.5">
      <c r="A4" s="3">
        <v>76</v>
      </c>
      <c r="B4" s="5">
        <v>45071</v>
      </c>
      <c r="C4" s="5">
        <v>12.379999999999999</v>
      </c>
      <c r="D4" s="5">
        <v>43.7</v>
      </c>
      <c r="E4" s="5">
        <v>89.4</v>
      </c>
      <c r="F4" s="6">
        <v>7.7799999999999976</v>
      </c>
      <c r="G4" s="5">
        <v>105</v>
      </c>
      <c r="K4" s="32" t="s">
        <v>4</v>
      </c>
      <c r="L4" s="30">
        <v>2.1325368926873211E-2</v>
      </c>
      <c r="M4" s="15">
        <v>0.32726422539359967</v>
      </c>
      <c r="N4" s="15">
        <v>1</v>
      </c>
      <c r="O4" s="15"/>
      <c r="P4" s="15"/>
    </row>
    <row r="5" spans="1:16" ht="15.5">
      <c r="A5" s="3">
        <v>166</v>
      </c>
      <c r="B5" s="5">
        <v>45161</v>
      </c>
      <c r="C5" s="5">
        <v>56.9</v>
      </c>
      <c r="D5" s="5">
        <v>3.4</v>
      </c>
      <c r="E5" s="5">
        <v>84.8</v>
      </c>
      <c r="F5" s="6">
        <v>11.229999999999997</v>
      </c>
      <c r="G5" s="5">
        <v>131</v>
      </c>
      <c r="K5" s="32" t="s">
        <v>5</v>
      </c>
      <c r="L5" s="30">
        <v>0.21036584628071647</v>
      </c>
      <c r="M5" s="15">
        <v>0.13794493123503068</v>
      </c>
      <c r="N5" s="15">
        <v>-0.25488878474815885</v>
      </c>
      <c r="O5" s="15">
        <v>1</v>
      </c>
      <c r="P5" s="15"/>
    </row>
    <row r="6" spans="1:16" ht="16" thickBot="1">
      <c r="A6" s="3">
        <v>119</v>
      </c>
      <c r="B6" s="5">
        <v>45114</v>
      </c>
      <c r="C6" s="5">
        <v>29.14</v>
      </c>
      <c r="D6" s="5">
        <v>36.9</v>
      </c>
      <c r="E6" s="5">
        <v>79.2</v>
      </c>
      <c r="F6" s="6">
        <v>19.339999999999996</v>
      </c>
      <c r="G6" s="5">
        <v>172</v>
      </c>
      <c r="K6" s="33" t="s">
        <v>6</v>
      </c>
      <c r="L6" s="30">
        <v>0.39040997791206128</v>
      </c>
      <c r="M6" s="15">
        <v>0.28651184055418916</v>
      </c>
      <c r="N6" s="15">
        <v>0.23641324674653968</v>
      </c>
      <c r="O6" s="15">
        <v>0.1585933627528481</v>
      </c>
      <c r="P6" s="15">
        <v>1</v>
      </c>
    </row>
    <row r="7" spans="1:16" ht="15.5">
      <c r="A7" s="3">
        <v>142</v>
      </c>
      <c r="B7" s="5">
        <v>45137</v>
      </c>
      <c r="C7" s="5"/>
      <c r="D7" s="5">
        <v>35.4</v>
      </c>
      <c r="E7" s="5">
        <v>75.599999999999994</v>
      </c>
      <c r="F7" s="6">
        <v>6.8299999999999947</v>
      </c>
      <c r="G7" s="5">
        <v>207</v>
      </c>
    </row>
    <row r="8" spans="1:16" ht="15.5">
      <c r="A8" s="3">
        <v>6</v>
      </c>
      <c r="B8" s="5">
        <v>45001</v>
      </c>
      <c r="C8" s="5">
        <v>6.74</v>
      </c>
      <c r="D8" s="5">
        <v>48.9</v>
      </c>
      <c r="E8" s="5">
        <v>75</v>
      </c>
      <c r="F8" s="6">
        <v>15.32</v>
      </c>
      <c r="G8" s="5">
        <v>86</v>
      </c>
    </row>
    <row r="9" spans="1:16" ht="15.5">
      <c r="A9" s="3">
        <v>125</v>
      </c>
      <c r="B9" s="5">
        <v>45120</v>
      </c>
      <c r="C9" s="5">
        <v>51.9</v>
      </c>
      <c r="D9" s="5">
        <v>32.299999999999997</v>
      </c>
      <c r="E9" s="5">
        <v>74.2</v>
      </c>
      <c r="F9" s="6">
        <v>9.419999999999991</v>
      </c>
      <c r="G9" s="5">
        <v>201</v>
      </c>
    </row>
    <row r="10" spans="1:16" ht="15.5">
      <c r="A10" s="3">
        <v>89</v>
      </c>
      <c r="B10" s="5">
        <v>45084</v>
      </c>
      <c r="C10" s="5">
        <v>27.66</v>
      </c>
      <c r="D10" s="5">
        <v>225.5</v>
      </c>
      <c r="E10" s="5">
        <v>73.400000000000006</v>
      </c>
      <c r="F10" s="6">
        <v>12.219999999999995</v>
      </c>
      <c r="G10" s="5">
        <v>147</v>
      </c>
    </row>
    <row r="11" spans="1:16" ht="15.5">
      <c r="A11" s="3">
        <v>94</v>
      </c>
      <c r="B11" s="5">
        <v>45089</v>
      </c>
      <c r="C11" s="5">
        <v>56.18</v>
      </c>
      <c r="D11" s="5">
        <v>36.5</v>
      </c>
      <c r="E11" s="5">
        <v>72.3</v>
      </c>
      <c r="F11" s="6">
        <v>14.420000000000002</v>
      </c>
      <c r="G11" s="5">
        <v>225</v>
      </c>
    </row>
    <row r="12" spans="1:16" ht="15.5">
      <c r="A12" s="3">
        <v>184</v>
      </c>
      <c r="B12" s="5">
        <v>45179</v>
      </c>
      <c r="C12" s="5">
        <v>65.52000000000001</v>
      </c>
      <c r="D12" s="5">
        <v>43</v>
      </c>
      <c r="E12" s="5">
        <v>71.8</v>
      </c>
      <c r="F12" s="6">
        <v>21.540000000000006</v>
      </c>
      <c r="G12" s="5">
        <v>272</v>
      </c>
    </row>
    <row r="13" spans="1:16" ht="15.5">
      <c r="A13" s="3">
        <v>3</v>
      </c>
      <c r="B13" s="5">
        <v>44998</v>
      </c>
      <c r="C13" s="5">
        <v>12.44</v>
      </c>
      <c r="D13" s="5">
        <v>45.9</v>
      </c>
      <c r="E13" s="5">
        <v>69.3</v>
      </c>
      <c r="F13" s="6">
        <v>16.95</v>
      </c>
      <c r="G13" s="5">
        <v>96</v>
      </c>
    </row>
    <row r="14" spans="1:16" ht="15.5">
      <c r="A14" s="3">
        <v>1</v>
      </c>
      <c r="B14" s="5">
        <v>44996</v>
      </c>
      <c r="C14" s="5">
        <v>56.02</v>
      </c>
      <c r="D14" s="5">
        <v>37.799999999999997</v>
      </c>
      <c r="E14" s="5">
        <v>69.2</v>
      </c>
      <c r="F14" s="6">
        <v>14.229999999999993</v>
      </c>
      <c r="G14" s="5">
        <v>236</v>
      </c>
    </row>
    <row r="15" spans="1:16" ht="15.5">
      <c r="A15" s="3">
        <v>199</v>
      </c>
      <c r="B15" s="5">
        <v>45194</v>
      </c>
      <c r="C15" s="5">
        <v>57.720000000000006</v>
      </c>
      <c r="D15" s="5">
        <v>42</v>
      </c>
      <c r="E15" s="5">
        <v>66.2</v>
      </c>
      <c r="F15" s="6">
        <v>22.879999999999995</v>
      </c>
      <c r="G15" s="5">
        <v>235.5</v>
      </c>
    </row>
    <row r="16" spans="1:16" ht="15.5">
      <c r="A16" s="3">
        <v>13</v>
      </c>
      <c r="B16" s="5">
        <v>45008</v>
      </c>
      <c r="C16" s="5">
        <v>10.76</v>
      </c>
      <c r="D16" s="5">
        <v>35.1</v>
      </c>
      <c r="E16" s="5">
        <v>65.900000000000006</v>
      </c>
      <c r="F16" s="6"/>
      <c r="G16" s="5">
        <v>95</v>
      </c>
    </row>
    <row r="17" spans="1:7" ht="15.5">
      <c r="A17" s="3">
        <v>86</v>
      </c>
      <c r="B17" s="5">
        <v>45081</v>
      </c>
      <c r="C17" s="5">
        <v>42.64</v>
      </c>
      <c r="D17" s="5">
        <v>18.399999999999999</v>
      </c>
      <c r="E17" s="5">
        <v>65.7</v>
      </c>
      <c r="F17" s="6">
        <v>2.2399999999999984</v>
      </c>
      <c r="G17" s="5">
        <v>159</v>
      </c>
    </row>
    <row r="18" spans="1:7" ht="15.5">
      <c r="A18" s="3">
        <v>135</v>
      </c>
      <c r="B18" s="5">
        <v>45130</v>
      </c>
      <c r="C18" s="5">
        <v>14.379999999999999</v>
      </c>
      <c r="D18" s="5">
        <v>38.6</v>
      </c>
      <c r="E18" s="5">
        <v>65.599999999999994</v>
      </c>
      <c r="F18" s="6">
        <v>16.750000000000004</v>
      </c>
      <c r="G18" s="5">
        <v>124</v>
      </c>
    </row>
    <row r="19" spans="1:7" ht="15.5">
      <c r="A19" s="3">
        <v>88</v>
      </c>
      <c r="B19" s="5">
        <v>45083</v>
      </c>
      <c r="C19" s="5">
        <v>28.14</v>
      </c>
      <c r="D19" s="5">
        <v>40.6</v>
      </c>
      <c r="E19" s="5">
        <v>63.2</v>
      </c>
      <c r="F19" s="6">
        <v>6.09</v>
      </c>
      <c r="G19" s="5">
        <v>180</v>
      </c>
    </row>
    <row r="20" spans="1:7" ht="15.5">
      <c r="A20" s="3">
        <v>56</v>
      </c>
      <c r="B20" s="5">
        <v>45051</v>
      </c>
      <c r="C20" s="5">
        <v>40.78</v>
      </c>
      <c r="D20" s="5">
        <v>49.4</v>
      </c>
      <c r="E20" s="5">
        <v>60</v>
      </c>
      <c r="F20" s="6">
        <v>20.590000000000003</v>
      </c>
      <c r="G20" s="5">
        <v>240</v>
      </c>
    </row>
    <row r="21" spans="1:7" ht="15.5">
      <c r="A21" s="3">
        <v>138</v>
      </c>
      <c r="B21" s="5">
        <v>45133</v>
      </c>
      <c r="C21" s="5">
        <v>58.739999999999995</v>
      </c>
      <c r="D21" s="5">
        <v>28.9</v>
      </c>
      <c r="E21" s="5">
        <v>59.7</v>
      </c>
      <c r="F21" s="6">
        <v>17.939999999999991</v>
      </c>
      <c r="G21" s="5">
        <v>210</v>
      </c>
    </row>
    <row r="22" spans="1:7" ht="15.5">
      <c r="A22" s="3">
        <v>93</v>
      </c>
      <c r="B22" s="5">
        <v>45088</v>
      </c>
      <c r="C22" s="5">
        <v>47.54</v>
      </c>
      <c r="D22" s="5">
        <v>33.5</v>
      </c>
      <c r="E22" s="5">
        <v>59</v>
      </c>
      <c r="F22" s="6">
        <v>14.919999999999995</v>
      </c>
      <c r="G22" s="5">
        <v>811</v>
      </c>
    </row>
    <row r="23" spans="1:7" ht="15.5">
      <c r="A23" s="3">
        <v>106</v>
      </c>
      <c r="B23" s="5">
        <v>45101</v>
      </c>
      <c r="C23" s="5">
        <v>37.58</v>
      </c>
      <c r="D23" s="5">
        <v>46.4</v>
      </c>
      <c r="E23" s="5">
        <v>59</v>
      </c>
      <c r="F23" s="6">
        <v>13.39</v>
      </c>
      <c r="G23" s="5">
        <v>196</v>
      </c>
    </row>
    <row r="24" spans="1:7" ht="15.5">
      <c r="A24" s="3">
        <v>54</v>
      </c>
      <c r="B24" s="5">
        <v>45049</v>
      </c>
      <c r="C24" s="5">
        <v>41.519999999999996</v>
      </c>
      <c r="D24" s="5">
        <v>46.2</v>
      </c>
      <c r="E24" s="5">
        <v>58.7</v>
      </c>
      <c r="F24" s="6">
        <v>17.879999999999995</v>
      </c>
      <c r="G24" s="5">
        <v>225</v>
      </c>
    </row>
    <row r="25" spans="1:7" ht="15.5">
      <c r="A25" s="3">
        <v>4</v>
      </c>
      <c r="B25" s="5">
        <v>44999</v>
      </c>
      <c r="C25" s="5">
        <v>31.3</v>
      </c>
      <c r="D25" s="5">
        <v>41.3</v>
      </c>
      <c r="E25" s="5">
        <v>58.5</v>
      </c>
      <c r="F25" s="6">
        <v>12.399999999999995</v>
      </c>
      <c r="G25" s="5">
        <v>197</v>
      </c>
    </row>
    <row r="26" spans="1:7" ht="15.5">
      <c r="A26" s="3">
        <v>5</v>
      </c>
      <c r="B26" s="5">
        <v>45000</v>
      </c>
      <c r="C26" s="5">
        <v>46.160000000000004</v>
      </c>
      <c r="D26" s="5">
        <v>10.8</v>
      </c>
      <c r="E26" s="5">
        <v>58.4</v>
      </c>
      <c r="F26" s="6">
        <v>0.12000000000000455</v>
      </c>
      <c r="G26" s="5">
        <v>137</v>
      </c>
    </row>
    <row r="27" spans="1:7" ht="15.5">
      <c r="A27" s="3">
        <v>169</v>
      </c>
      <c r="B27" s="5">
        <v>45164</v>
      </c>
      <c r="C27" s="5">
        <v>45.08</v>
      </c>
      <c r="D27" s="5">
        <v>23.6</v>
      </c>
      <c r="E27" s="5">
        <v>57.6</v>
      </c>
      <c r="F27" s="6">
        <v>10.3</v>
      </c>
      <c r="G27" s="5">
        <v>185</v>
      </c>
    </row>
    <row r="28" spans="1:7" ht="15.5">
      <c r="A28" s="3">
        <v>111</v>
      </c>
      <c r="B28" s="5">
        <v>45106</v>
      </c>
      <c r="C28" s="5">
        <v>54.160000000000004</v>
      </c>
      <c r="D28" s="5">
        <v>8.1999999999999993</v>
      </c>
      <c r="E28" s="5">
        <v>56.5</v>
      </c>
      <c r="F28" s="6">
        <v>4.0799999999999983</v>
      </c>
      <c r="G28" s="5">
        <v>150</v>
      </c>
    </row>
    <row r="29" spans="1:7" ht="15.5">
      <c r="A29" s="3">
        <v>18</v>
      </c>
      <c r="B29" s="5">
        <v>45013</v>
      </c>
      <c r="C29" s="5">
        <v>62.279999999999994</v>
      </c>
      <c r="D29" s="5">
        <v>39.6</v>
      </c>
      <c r="E29" s="5">
        <v>55.8</v>
      </c>
      <c r="F29" s="6">
        <v>25.619999999999997</v>
      </c>
      <c r="G29" s="5">
        <v>258</v>
      </c>
    </row>
    <row r="30" spans="1:7" ht="15.5">
      <c r="A30" s="3">
        <v>62</v>
      </c>
      <c r="B30" s="5">
        <v>45057</v>
      </c>
      <c r="C30" s="5">
        <v>61.260000000000005</v>
      </c>
      <c r="D30" s="5">
        <v>42.7</v>
      </c>
      <c r="E30" s="5">
        <v>54.7</v>
      </c>
      <c r="F30" s="6">
        <v>25.6</v>
      </c>
      <c r="G30" s="5">
        <v>240</v>
      </c>
    </row>
    <row r="31" spans="1:7" ht="15.5">
      <c r="A31" s="3">
        <v>21</v>
      </c>
      <c r="B31" s="5">
        <v>45016</v>
      </c>
      <c r="C31" s="5">
        <v>46.68</v>
      </c>
      <c r="D31" s="5">
        <v>27.7</v>
      </c>
      <c r="E31" s="5">
        <v>53.4</v>
      </c>
      <c r="F31" s="6">
        <v>14.329999999999998</v>
      </c>
      <c r="G31" s="5">
        <v>188</v>
      </c>
    </row>
    <row r="32" spans="1:7" ht="15.5">
      <c r="A32" s="3">
        <v>16</v>
      </c>
      <c r="B32" s="5">
        <v>45011</v>
      </c>
      <c r="C32" s="5">
        <v>42.08</v>
      </c>
      <c r="D32" s="5">
        <v>47.7</v>
      </c>
      <c r="E32" s="5">
        <v>52.9</v>
      </c>
      <c r="F32" s="6">
        <v>22.23</v>
      </c>
      <c r="G32" s="5">
        <v>240</v>
      </c>
    </row>
    <row r="33" spans="1:7" ht="15.5">
      <c r="A33" s="3">
        <v>96</v>
      </c>
      <c r="B33" s="5">
        <v>45091</v>
      </c>
      <c r="C33" s="5">
        <v>40.660000000000004</v>
      </c>
      <c r="D33" s="5">
        <v>31.6</v>
      </c>
      <c r="E33" s="5">
        <v>52.9</v>
      </c>
      <c r="F33" s="6">
        <v>10.970000000000002</v>
      </c>
      <c r="G33" s="5">
        <v>175</v>
      </c>
    </row>
    <row r="34" spans="1:7" ht="15.5">
      <c r="A34" s="3">
        <v>116</v>
      </c>
      <c r="B34" s="5">
        <v>45111</v>
      </c>
      <c r="C34" s="5">
        <v>24.02</v>
      </c>
      <c r="D34" s="5">
        <v>35</v>
      </c>
      <c r="E34" s="5">
        <v>52.7</v>
      </c>
      <c r="F34" s="6">
        <v>3.9299999999999962</v>
      </c>
      <c r="G34" s="5">
        <v>133</v>
      </c>
    </row>
    <row r="35" spans="1:7" ht="15.5">
      <c r="A35" s="3">
        <v>90</v>
      </c>
      <c r="B35" s="5">
        <v>45085</v>
      </c>
      <c r="C35" s="5">
        <v>23.96</v>
      </c>
      <c r="D35" s="5">
        <v>47.8</v>
      </c>
      <c r="E35" s="5">
        <v>51.4</v>
      </c>
      <c r="F35" s="6">
        <v>14.319999999999993</v>
      </c>
      <c r="G35" s="5">
        <v>177</v>
      </c>
    </row>
    <row r="36" spans="1:7" ht="15.5">
      <c r="A36" s="3">
        <v>99</v>
      </c>
      <c r="B36" s="5">
        <v>45094</v>
      </c>
      <c r="C36" s="5">
        <v>64.94</v>
      </c>
      <c r="D36" s="5">
        <v>42.3</v>
      </c>
      <c r="E36" s="5">
        <v>51.2</v>
      </c>
      <c r="F36" s="6">
        <v>29.639999999999993</v>
      </c>
      <c r="G36" s="5">
        <v>257</v>
      </c>
    </row>
    <row r="37" spans="1:7" ht="15.5">
      <c r="A37" s="3">
        <v>127</v>
      </c>
      <c r="B37" s="5">
        <v>45122</v>
      </c>
      <c r="C37" s="5">
        <v>8.56</v>
      </c>
      <c r="D37" s="5">
        <v>38.9</v>
      </c>
      <c r="E37" s="5">
        <v>50.6</v>
      </c>
      <c r="F37" s="6">
        <v>19.989999999999998</v>
      </c>
      <c r="G37" s="5">
        <v>78</v>
      </c>
    </row>
    <row r="38" spans="1:7" ht="15.5">
      <c r="A38" s="3">
        <v>157</v>
      </c>
      <c r="B38" s="5">
        <v>45152</v>
      </c>
      <c r="C38" s="5">
        <v>25.78</v>
      </c>
      <c r="D38" s="5">
        <v>43.5</v>
      </c>
      <c r="E38" s="5">
        <v>50.5</v>
      </c>
      <c r="F38" s="6">
        <v>10.939999999999998</v>
      </c>
      <c r="G38" s="5">
        <v>173</v>
      </c>
    </row>
    <row r="39" spans="1:7" ht="15.5">
      <c r="A39" s="3">
        <v>122</v>
      </c>
      <c r="B39" s="5">
        <v>45117</v>
      </c>
      <c r="C39" s="5">
        <v>7.76</v>
      </c>
      <c r="D39" s="5">
        <v>21.7</v>
      </c>
      <c r="E39" s="5">
        <v>50.4</v>
      </c>
      <c r="F39" s="6">
        <v>12.57</v>
      </c>
      <c r="G39" s="5">
        <v>81</v>
      </c>
    </row>
    <row r="40" spans="1:7" ht="15.5">
      <c r="A40" s="3">
        <v>49</v>
      </c>
      <c r="B40" s="5">
        <v>45044</v>
      </c>
      <c r="C40" s="5">
        <v>46.44</v>
      </c>
      <c r="D40" s="5">
        <v>15.8</v>
      </c>
      <c r="E40" s="5">
        <v>49.9</v>
      </c>
      <c r="F40" s="6">
        <v>10.659999999999997</v>
      </c>
      <c r="G40" s="5">
        <v>149</v>
      </c>
    </row>
    <row r="41" spans="1:7" ht="15.5">
      <c r="A41" s="3">
        <v>101</v>
      </c>
      <c r="B41" s="5">
        <v>45096</v>
      </c>
      <c r="C41" s="5">
        <v>51.480000000000004</v>
      </c>
      <c r="D41" s="5">
        <v>4.3</v>
      </c>
      <c r="E41" s="5">
        <v>49.8</v>
      </c>
      <c r="F41" s="6">
        <v>4.4699999999999989</v>
      </c>
      <c r="G41" s="5">
        <v>137</v>
      </c>
    </row>
    <row r="42" spans="1:7" ht="15.5">
      <c r="A42" s="3">
        <v>23</v>
      </c>
      <c r="B42" s="5">
        <v>45018</v>
      </c>
      <c r="C42" s="5">
        <v>11.64</v>
      </c>
      <c r="D42" s="5">
        <v>15.9</v>
      </c>
      <c r="E42" s="5">
        <v>49.6</v>
      </c>
      <c r="F42" s="6">
        <v>9.4299999999999962</v>
      </c>
      <c r="G42" s="5"/>
    </row>
    <row r="43" spans="1:7" ht="15.5">
      <c r="A43" s="3">
        <v>162</v>
      </c>
      <c r="B43" s="5">
        <v>45157</v>
      </c>
      <c r="C43" s="5">
        <v>19.14</v>
      </c>
      <c r="D43" s="5">
        <v>35.799999999999997</v>
      </c>
      <c r="E43" s="5">
        <v>49.3</v>
      </c>
      <c r="F43" s="6">
        <v>6.75</v>
      </c>
      <c r="G43" s="5">
        <v>151</v>
      </c>
    </row>
    <row r="44" spans="1:7" ht="15.5">
      <c r="A44" s="3">
        <v>152</v>
      </c>
      <c r="B44" s="5">
        <v>45147</v>
      </c>
      <c r="C44" s="5">
        <v>31.2</v>
      </c>
      <c r="D44" s="5">
        <v>8.4</v>
      </c>
      <c r="E44" s="5">
        <v>48.7</v>
      </c>
      <c r="F44" s="6">
        <v>16.819999999999997</v>
      </c>
      <c r="G44" s="5">
        <v>125</v>
      </c>
    </row>
    <row r="45" spans="1:7" ht="15.5">
      <c r="A45" s="3">
        <v>172</v>
      </c>
      <c r="B45" s="5">
        <v>45167</v>
      </c>
      <c r="C45" s="5">
        <v>42.9</v>
      </c>
      <c r="D45" s="5">
        <v>20.9</v>
      </c>
      <c r="E45" s="5">
        <v>47.4</v>
      </c>
      <c r="F45" s="6">
        <v>7.9399999999999977</v>
      </c>
      <c r="G45" s="5">
        <v>163</v>
      </c>
    </row>
    <row r="46" spans="1:7" ht="15.5">
      <c r="A46" s="3">
        <v>121</v>
      </c>
      <c r="B46" s="5">
        <v>45116</v>
      </c>
      <c r="C46" s="5">
        <v>36.260000000000005</v>
      </c>
      <c r="D46" s="5">
        <v>26.8</v>
      </c>
      <c r="E46" s="5">
        <v>46.2</v>
      </c>
      <c r="F46" s="6">
        <v>9.0500000000000007</v>
      </c>
      <c r="G46" s="5">
        <v>163</v>
      </c>
    </row>
    <row r="47" spans="1:7" ht="15.5">
      <c r="A47" s="3">
        <v>15</v>
      </c>
      <c r="B47" s="5">
        <v>45010</v>
      </c>
      <c r="C47" s="5">
        <v>44.82</v>
      </c>
      <c r="D47" s="5">
        <v>32.9</v>
      </c>
      <c r="E47" s="5">
        <v>46</v>
      </c>
      <c r="F47" s="6">
        <v>18.459999999999997</v>
      </c>
      <c r="G47" s="5">
        <v>191</v>
      </c>
    </row>
    <row r="48" spans="1:7" ht="15.5">
      <c r="A48" s="3">
        <v>100</v>
      </c>
      <c r="B48" s="5">
        <v>45095</v>
      </c>
      <c r="C48" s="5">
        <v>28.04</v>
      </c>
      <c r="D48" s="5">
        <v>41.7</v>
      </c>
      <c r="E48" s="5">
        <v>45.9</v>
      </c>
      <c r="F48" s="6">
        <v>16.010000000000005</v>
      </c>
      <c r="G48" s="5">
        <v>183</v>
      </c>
    </row>
    <row r="49" spans="1:7" ht="15.5">
      <c r="A49" s="3">
        <v>38</v>
      </c>
      <c r="B49" s="5">
        <v>45033</v>
      </c>
      <c r="C49" s="5">
        <v>24.94</v>
      </c>
      <c r="D49" s="5">
        <v>49.4</v>
      </c>
      <c r="E49" s="5">
        <v>45.7</v>
      </c>
      <c r="F49" s="6">
        <v>13.89</v>
      </c>
      <c r="G49" s="5">
        <v>152</v>
      </c>
    </row>
    <row r="50" spans="1:7" ht="15.5">
      <c r="A50" s="3">
        <v>159</v>
      </c>
      <c r="B50" s="5">
        <v>45154</v>
      </c>
      <c r="C50" s="5">
        <v>12.34</v>
      </c>
      <c r="D50" s="5">
        <v>36.9</v>
      </c>
      <c r="E50" s="5">
        <v>45.2</v>
      </c>
      <c r="F50" s="6">
        <v>1.5399999999999956</v>
      </c>
      <c r="G50" s="5">
        <v>85</v>
      </c>
    </row>
    <row r="51" spans="1:7" ht="15.5">
      <c r="A51" s="3">
        <v>2</v>
      </c>
      <c r="B51" s="5">
        <v>44997</v>
      </c>
      <c r="C51" s="5">
        <v>10.9</v>
      </c>
      <c r="D51" s="5">
        <v>39.299999999999997</v>
      </c>
      <c r="E51" s="5">
        <v>45.1</v>
      </c>
      <c r="F51" s="6">
        <v>6.0599999999999952</v>
      </c>
      <c r="G51" s="5">
        <v>122</v>
      </c>
    </row>
    <row r="52" spans="1:7" ht="15.5">
      <c r="A52" s="3">
        <v>134</v>
      </c>
      <c r="B52" s="5">
        <v>45129</v>
      </c>
      <c r="C52" s="5">
        <v>45.96</v>
      </c>
      <c r="D52" s="5">
        <v>33.5</v>
      </c>
      <c r="E52" s="5">
        <v>45.1</v>
      </c>
      <c r="F52" s="6">
        <v>20.69</v>
      </c>
      <c r="G52" s="5"/>
    </row>
    <row r="53" spans="1:7" ht="15.5">
      <c r="A53" s="3">
        <v>148</v>
      </c>
      <c r="B53" s="5">
        <v>45143</v>
      </c>
      <c r="C53" s="5">
        <v>50.64</v>
      </c>
      <c r="D53" s="5">
        <v>49</v>
      </c>
      <c r="E53" s="5">
        <v>44.3</v>
      </c>
      <c r="F53" s="6">
        <v>31.1</v>
      </c>
      <c r="G53" s="5">
        <v>265</v>
      </c>
    </row>
    <row r="54" spans="1:7" ht="15.5">
      <c r="A54" s="3">
        <v>45</v>
      </c>
      <c r="B54" s="5">
        <v>45040</v>
      </c>
      <c r="C54" s="5">
        <v>12.02</v>
      </c>
      <c r="D54" s="5">
        <v>25.7</v>
      </c>
      <c r="E54" s="5">
        <v>43.3</v>
      </c>
      <c r="F54" s="6">
        <v>18.04</v>
      </c>
      <c r="G54" s="5">
        <v>89</v>
      </c>
    </row>
    <row r="55" spans="1:7" ht="15.5">
      <c r="A55" s="3">
        <v>31</v>
      </c>
      <c r="B55" s="5">
        <v>45026</v>
      </c>
      <c r="C55" s="5">
        <v>59.58</v>
      </c>
      <c r="D55" s="5">
        <v>28.3</v>
      </c>
      <c r="E55" s="5">
        <v>43.2</v>
      </c>
      <c r="F55" s="6">
        <v>26.159999999999997</v>
      </c>
      <c r="G55" s="5">
        <v>231</v>
      </c>
    </row>
    <row r="56" spans="1:7" ht="15.5">
      <c r="A56" s="3">
        <v>130</v>
      </c>
      <c r="B56" s="5">
        <v>45125</v>
      </c>
      <c r="C56" s="5">
        <v>18.920000000000002</v>
      </c>
      <c r="D56" s="5">
        <v>12</v>
      </c>
      <c r="E56" s="5">
        <v>43.1</v>
      </c>
      <c r="F56" s="6">
        <v>14.719999999999999</v>
      </c>
      <c r="G56" s="5">
        <v>116</v>
      </c>
    </row>
    <row r="57" spans="1:7" ht="15.5">
      <c r="A57" s="3">
        <v>132</v>
      </c>
      <c r="B57" s="5">
        <v>45127</v>
      </c>
      <c r="C57" s="5">
        <v>55.04</v>
      </c>
      <c r="D57" s="5">
        <v>2.9</v>
      </c>
      <c r="E57" s="5">
        <v>43</v>
      </c>
      <c r="F57" s="6">
        <v>10.77</v>
      </c>
      <c r="G57" s="5">
        <v>147</v>
      </c>
    </row>
    <row r="58" spans="1:7" ht="15.5">
      <c r="A58" s="3">
        <v>176</v>
      </c>
      <c r="B58" s="5">
        <v>45171</v>
      </c>
      <c r="C58" s="5">
        <v>64.38</v>
      </c>
      <c r="D58" s="5">
        <v>48.9</v>
      </c>
      <c r="E58" s="5">
        <v>41.8</v>
      </c>
      <c r="F58" s="6">
        <v>35.42</v>
      </c>
      <c r="G58" s="5">
        <v>271</v>
      </c>
    </row>
    <row r="59" spans="1:7" ht="15.5">
      <c r="A59" s="3">
        <v>57</v>
      </c>
      <c r="B59" s="5">
        <v>45052</v>
      </c>
      <c r="C59" s="5">
        <v>3.46</v>
      </c>
      <c r="D59" s="5">
        <v>28.1</v>
      </c>
      <c r="E59" s="5">
        <v>41.4</v>
      </c>
      <c r="F59" s="6">
        <v>18.220000000000002</v>
      </c>
      <c r="G59" s="5">
        <v>71</v>
      </c>
    </row>
    <row r="60" spans="1:7" ht="15.5">
      <c r="A60" s="3">
        <v>30</v>
      </c>
      <c r="B60" s="5">
        <v>45025</v>
      </c>
      <c r="C60" s="5">
        <v>15.12</v>
      </c>
      <c r="D60" s="5">
        <v>16</v>
      </c>
      <c r="E60" s="5">
        <v>40.799999999999997</v>
      </c>
      <c r="F60" s="6">
        <v>18.739999999999998</v>
      </c>
      <c r="G60" s="5">
        <v>123</v>
      </c>
    </row>
    <row r="61" spans="1:7" ht="15.5">
      <c r="A61" s="3">
        <v>53</v>
      </c>
      <c r="B61" s="5">
        <v>45048</v>
      </c>
      <c r="C61" s="5">
        <v>44.28</v>
      </c>
      <c r="D61" s="5">
        <v>41.7</v>
      </c>
      <c r="E61" s="5">
        <v>39.6</v>
      </c>
      <c r="F61" s="6">
        <v>26.65</v>
      </c>
      <c r="G61" s="5">
        <v>235</v>
      </c>
    </row>
    <row r="62" spans="1:7" ht="15.5">
      <c r="A62" s="3">
        <v>145</v>
      </c>
      <c r="B62" s="5">
        <v>45140</v>
      </c>
      <c r="C62" s="5">
        <v>29.240000000000002</v>
      </c>
      <c r="D62" s="5">
        <v>14.8</v>
      </c>
      <c r="E62" s="5">
        <v>38.9</v>
      </c>
      <c r="F62" s="6">
        <v>1.4600000000000026</v>
      </c>
      <c r="G62" s="5">
        <v>127</v>
      </c>
    </row>
    <row r="63" spans="1:7" ht="15.5">
      <c r="A63" s="3">
        <v>42</v>
      </c>
      <c r="B63" s="5">
        <v>45037</v>
      </c>
      <c r="C63" s="5">
        <v>40.4</v>
      </c>
      <c r="D63" s="5">
        <v>33.4</v>
      </c>
      <c r="E63" s="5">
        <v>38.700000000000003</v>
      </c>
      <c r="F63" s="6">
        <v>18.919999999999995</v>
      </c>
      <c r="G63" s="5">
        <v>186</v>
      </c>
    </row>
    <row r="64" spans="1:7" ht="15.5">
      <c r="A64" s="3">
        <v>71</v>
      </c>
      <c r="B64" s="5">
        <v>45066</v>
      </c>
      <c r="C64" s="5">
        <v>44.82</v>
      </c>
      <c r="D64" s="5">
        <v>30.6</v>
      </c>
      <c r="E64" s="5">
        <v>38.700000000000003</v>
      </c>
      <c r="F64" s="6">
        <v>19.729999999999997</v>
      </c>
      <c r="G64" s="5">
        <v>196</v>
      </c>
    </row>
    <row r="65" spans="1:7" ht="15.5">
      <c r="A65" s="3">
        <v>32</v>
      </c>
      <c r="B65" s="5">
        <v>45027</v>
      </c>
      <c r="C65" s="5">
        <v>92.987500000000011</v>
      </c>
      <c r="D65" s="5">
        <v>17.399999999999999</v>
      </c>
      <c r="E65" s="5">
        <v>38.6</v>
      </c>
      <c r="F65" s="6">
        <v>37.253750000000011</v>
      </c>
      <c r="G65" s="5">
        <v>126</v>
      </c>
    </row>
    <row r="66" spans="1:7" ht="15.5">
      <c r="A66" s="3">
        <v>143</v>
      </c>
      <c r="B66" s="5">
        <v>45138</v>
      </c>
      <c r="C66" s="5">
        <v>50.1</v>
      </c>
      <c r="D66" s="5">
        <v>33.200000000000003</v>
      </c>
      <c r="E66" s="5">
        <v>37.9</v>
      </c>
      <c r="F66" s="6">
        <v>23.490000000000006</v>
      </c>
      <c r="G66" s="5">
        <v>218</v>
      </c>
    </row>
    <row r="67" spans="1:7" ht="15.5">
      <c r="A67" s="3">
        <v>59</v>
      </c>
      <c r="B67" s="5">
        <v>45054</v>
      </c>
      <c r="C67" s="5">
        <v>49.160000000000004</v>
      </c>
      <c r="D67" s="5">
        <v>49.6</v>
      </c>
      <c r="E67" s="5">
        <v>37.700000000000003</v>
      </c>
      <c r="F67" s="6">
        <v>30.8</v>
      </c>
      <c r="G67" s="5">
        <v>239</v>
      </c>
    </row>
    <row r="68" spans="1:7" ht="15.5">
      <c r="A68" s="3">
        <v>154</v>
      </c>
      <c r="B68" s="5">
        <v>45149</v>
      </c>
      <c r="C68" s="5">
        <v>37.260000000000005</v>
      </c>
      <c r="D68" s="5">
        <v>39.700000000000003</v>
      </c>
      <c r="E68" s="5">
        <v>37.700000000000003</v>
      </c>
      <c r="F68" s="6">
        <v>21.900000000000002</v>
      </c>
      <c r="G68" s="5">
        <v>208</v>
      </c>
    </row>
    <row r="69" spans="1:7" ht="15.5">
      <c r="A69" s="3">
        <v>151</v>
      </c>
      <c r="B69" s="5">
        <v>45146</v>
      </c>
      <c r="C69" s="5">
        <v>66.14</v>
      </c>
      <c r="D69" s="5">
        <v>13.9</v>
      </c>
      <c r="E69" s="5">
        <v>37</v>
      </c>
      <c r="F69" s="6">
        <v>20.220000000000002</v>
      </c>
      <c r="G69" s="5">
        <v>166</v>
      </c>
    </row>
    <row r="70" spans="1:7" ht="15.5">
      <c r="A70" s="3">
        <v>82</v>
      </c>
      <c r="B70" s="5">
        <v>45077</v>
      </c>
      <c r="C70" s="5">
        <v>151.96</v>
      </c>
      <c r="D70" s="5">
        <v>4.0999999999999996</v>
      </c>
      <c r="E70" s="5">
        <v>36.9</v>
      </c>
      <c r="F70" s="6">
        <v>11.270000000000001</v>
      </c>
      <c r="G70" s="5">
        <v>128</v>
      </c>
    </row>
    <row r="71" spans="1:7" ht="15.5">
      <c r="A71" s="3">
        <v>50</v>
      </c>
      <c r="B71" s="5">
        <v>45045</v>
      </c>
      <c r="C71" s="5">
        <v>14.38</v>
      </c>
      <c r="D71" s="5">
        <v>11.7</v>
      </c>
      <c r="E71" s="5">
        <v>36.799999999999997</v>
      </c>
      <c r="F71" s="6">
        <v>17.82</v>
      </c>
      <c r="G71" s="5">
        <v>111</v>
      </c>
    </row>
    <row r="72" spans="1:7" ht="15.5">
      <c r="A72" s="3">
        <v>47</v>
      </c>
      <c r="B72" s="5">
        <v>45042</v>
      </c>
      <c r="C72" s="5">
        <v>18.940000000000001</v>
      </c>
      <c r="D72" s="5">
        <v>9.9</v>
      </c>
      <c r="E72" s="5">
        <v>35.700000000000003</v>
      </c>
      <c r="F72" s="6">
        <v>19.64</v>
      </c>
      <c r="G72" s="5">
        <v>119</v>
      </c>
    </row>
    <row r="73" spans="1:7" ht="15.5">
      <c r="A73" s="3">
        <v>84</v>
      </c>
      <c r="B73" s="5">
        <v>45079</v>
      </c>
      <c r="C73" s="5">
        <v>22.68</v>
      </c>
      <c r="D73" s="5">
        <v>44.5</v>
      </c>
      <c r="E73" s="5">
        <v>35.6</v>
      </c>
      <c r="F73" s="6">
        <v>14.849999999999998</v>
      </c>
      <c r="G73" s="5">
        <v>149</v>
      </c>
    </row>
    <row r="74" spans="1:7" ht="15.5">
      <c r="A74" s="3">
        <v>178</v>
      </c>
      <c r="B74" s="5">
        <v>45173</v>
      </c>
      <c r="C74" s="5">
        <v>40.04</v>
      </c>
      <c r="D74" s="5">
        <v>7.8</v>
      </c>
      <c r="E74" s="5">
        <v>35.200000000000003</v>
      </c>
      <c r="F74" s="6">
        <v>95</v>
      </c>
      <c r="G74" s="5">
        <v>131</v>
      </c>
    </row>
    <row r="75" spans="1:7" ht="15.5">
      <c r="A75" s="3">
        <v>39</v>
      </c>
      <c r="B75" s="5">
        <v>45034</v>
      </c>
      <c r="C75" s="5">
        <v>14.620000000000001</v>
      </c>
      <c r="D75" s="5">
        <v>26.7</v>
      </c>
      <c r="E75" s="5">
        <v>35.1</v>
      </c>
      <c r="F75" s="6">
        <v>3.6199999999999992</v>
      </c>
      <c r="G75" s="5">
        <v>114</v>
      </c>
    </row>
    <row r="76" spans="1:7" ht="15.5">
      <c r="A76" s="3">
        <v>51</v>
      </c>
      <c r="B76" s="5">
        <v>45046</v>
      </c>
      <c r="C76" s="5">
        <v>43.96</v>
      </c>
      <c r="D76" s="5">
        <v>3.1</v>
      </c>
      <c r="E76" s="5">
        <v>34.6</v>
      </c>
      <c r="F76" s="6">
        <v>7.6899999999999995</v>
      </c>
      <c r="G76" s="5">
        <v>122</v>
      </c>
    </row>
    <row r="77" spans="1:7" ht="15.5">
      <c r="A77" s="3">
        <v>160</v>
      </c>
      <c r="B77" s="5">
        <v>45155</v>
      </c>
      <c r="C77" s="5">
        <v>32.339999999999996</v>
      </c>
      <c r="D77" s="5">
        <v>18.399999999999999</v>
      </c>
      <c r="E77" s="5">
        <v>34.6</v>
      </c>
      <c r="F77" s="6">
        <v>8.5299999999999958</v>
      </c>
      <c r="G77" s="5">
        <v>138</v>
      </c>
    </row>
    <row r="78" spans="1:7" ht="15.5">
      <c r="A78" s="3">
        <v>115</v>
      </c>
      <c r="B78" s="5">
        <v>45110</v>
      </c>
      <c r="C78" s="5">
        <v>18.64</v>
      </c>
      <c r="D78" s="5">
        <v>46.8</v>
      </c>
      <c r="E78" s="5">
        <v>34.5</v>
      </c>
      <c r="F78" s="6">
        <v>17.419999999999998</v>
      </c>
      <c r="G78" s="5">
        <v>152</v>
      </c>
    </row>
    <row r="79" spans="1:7" ht="15.5">
      <c r="A79" s="3">
        <v>144</v>
      </c>
      <c r="B79" s="5">
        <v>45139</v>
      </c>
      <c r="C79" s="5">
        <v>28.919999999999998</v>
      </c>
      <c r="D79" s="5">
        <v>5.7</v>
      </c>
      <c r="E79" s="5">
        <v>34.4</v>
      </c>
      <c r="F79" s="6">
        <v>19.549999999999997</v>
      </c>
      <c r="G79" s="5"/>
    </row>
    <row r="80" spans="1:7" ht="15.5">
      <c r="A80" s="3">
        <v>85</v>
      </c>
      <c r="B80" s="5">
        <v>45080</v>
      </c>
      <c r="C80" s="5">
        <v>45.7</v>
      </c>
      <c r="D80" s="5">
        <v>43</v>
      </c>
      <c r="E80" s="5">
        <v>33.799999999999997</v>
      </c>
      <c r="F80" s="6">
        <v>29.330000000000002</v>
      </c>
      <c r="G80" s="5">
        <v>223</v>
      </c>
    </row>
    <row r="81" spans="1:7" ht="15.5">
      <c r="A81" s="3">
        <v>92</v>
      </c>
      <c r="B81" s="5">
        <v>45087</v>
      </c>
      <c r="C81" s="5">
        <v>14.72</v>
      </c>
      <c r="D81" s="5">
        <v>1.5</v>
      </c>
      <c r="E81" s="5">
        <v>33</v>
      </c>
      <c r="F81" s="6">
        <v>10.41</v>
      </c>
      <c r="G81" s="5">
        <v>74</v>
      </c>
    </row>
    <row r="82" spans="1:7" ht="15.5">
      <c r="A82" s="3">
        <v>83</v>
      </c>
      <c r="B82" s="5">
        <v>45078</v>
      </c>
      <c r="C82" s="5">
        <v>18.059999999999999</v>
      </c>
      <c r="D82" s="5">
        <v>20.3</v>
      </c>
      <c r="E82" s="5">
        <v>32.5</v>
      </c>
      <c r="F82" s="6">
        <v>4.68</v>
      </c>
      <c r="G82" s="5">
        <v>128</v>
      </c>
    </row>
    <row r="83" spans="1:7" ht="15.5">
      <c r="A83" s="3">
        <v>40</v>
      </c>
      <c r="B83" s="5">
        <v>45035</v>
      </c>
      <c r="C83" s="5">
        <v>53.6</v>
      </c>
      <c r="D83" s="5">
        <v>37.700000000000003</v>
      </c>
      <c r="E83" s="5">
        <v>32</v>
      </c>
      <c r="F83" s="6">
        <v>28.850000000000005</v>
      </c>
      <c r="G83" s="5">
        <v>230</v>
      </c>
    </row>
    <row r="84" spans="1:7" ht="15.5">
      <c r="A84" s="3">
        <v>72</v>
      </c>
      <c r="B84" s="5">
        <v>45067</v>
      </c>
      <c r="C84" s="5">
        <v>29.96</v>
      </c>
      <c r="D84" s="5">
        <v>14.3</v>
      </c>
      <c r="E84" s="5">
        <v>31.7</v>
      </c>
      <c r="F84" s="6">
        <v>5.4500000000000028</v>
      </c>
      <c r="G84" s="5">
        <v>129</v>
      </c>
    </row>
    <row r="85" spans="1:7" ht="15.5">
      <c r="A85" s="3">
        <v>41</v>
      </c>
      <c r="B85" s="5">
        <v>45036</v>
      </c>
      <c r="C85" s="5">
        <v>45.5</v>
      </c>
      <c r="D85" s="5">
        <v>22.3</v>
      </c>
      <c r="E85" s="5">
        <v>31.6</v>
      </c>
      <c r="F85" s="6">
        <v>18.759999999999998</v>
      </c>
      <c r="G85" s="5">
        <v>179</v>
      </c>
    </row>
    <row r="86" spans="1:7" ht="15.5">
      <c r="A86" s="3">
        <v>193</v>
      </c>
      <c r="B86" s="5">
        <v>45188</v>
      </c>
      <c r="C86" s="5">
        <v>12.44</v>
      </c>
      <c r="D86" s="5">
        <v>4.0999999999999996</v>
      </c>
      <c r="E86" s="5">
        <v>31.6</v>
      </c>
      <c r="F86" s="6">
        <v>11.129999999999999</v>
      </c>
      <c r="G86" s="5">
        <v>62</v>
      </c>
    </row>
    <row r="87" spans="1:7" ht="15.5">
      <c r="A87" s="3">
        <v>46</v>
      </c>
      <c r="B87" s="5">
        <v>45041</v>
      </c>
      <c r="C87" s="5">
        <v>42.019999999999996</v>
      </c>
      <c r="D87" s="5">
        <v>22.5</v>
      </c>
      <c r="E87" s="5">
        <v>31.5</v>
      </c>
      <c r="F87" s="6">
        <v>16.159999999999997</v>
      </c>
      <c r="G87" s="5">
        <v>165</v>
      </c>
    </row>
    <row r="88" spans="1:7" ht="15.5">
      <c r="A88" s="3">
        <v>74</v>
      </c>
      <c r="B88" s="5">
        <v>45069</v>
      </c>
      <c r="C88" s="5">
        <v>28.880000000000003</v>
      </c>
      <c r="D88" s="5">
        <v>5.7</v>
      </c>
      <c r="E88" s="5">
        <v>31.3</v>
      </c>
      <c r="F88" s="6">
        <v>3.2699999999999996</v>
      </c>
      <c r="G88" s="5">
        <v>117</v>
      </c>
    </row>
    <row r="89" spans="1:7" ht="15.5">
      <c r="A89" s="3">
        <v>161</v>
      </c>
      <c r="B89" s="5">
        <v>45156</v>
      </c>
      <c r="C89" s="5">
        <v>44.5</v>
      </c>
      <c r="D89" s="5">
        <v>18.100000000000001</v>
      </c>
      <c r="E89" s="5">
        <v>30.7</v>
      </c>
      <c r="F89" s="6">
        <v>14.02</v>
      </c>
      <c r="G89" s="5">
        <v>159</v>
      </c>
    </row>
    <row r="90" spans="1:7" ht="15.5">
      <c r="A90" s="3">
        <v>33</v>
      </c>
      <c r="B90" s="5">
        <v>45028</v>
      </c>
      <c r="C90" s="5">
        <v>20.440000000000001</v>
      </c>
      <c r="D90" s="5">
        <v>1.5</v>
      </c>
      <c r="E90" s="5">
        <v>30</v>
      </c>
      <c r="F90" s="6">
        <v>18.47</v>
      </c>
      <c r="G90" s="5">
        <v>112</v>
      </c>
    </row>
    <row r="91" spans="1:7" ht="15.5">
      <c r="A91" s="3">
        <v>185</v>
      </c>
      <c r="B91" s="5">
        <v>45180</v>
      </c>
      <c r="C91" s="5">
        <v>58.760000000000005</v>
      </c>
      <c r="D91" s="5">
        <v>21.3</v>
      </c>
      <c r="E91" s="5">
        <v>30</v>
      </c>
      <c r="F91" s="6">
        <v>24.03</v>
      </c>
      <c r="G91" s="5">
        <v>188</v>
      </c>
    </row>
    <row r="92" spans="1:7" ht="15.5">
      <c r="A92" s="3">
        <v>107</v>
      </c>
      <c r="B92" s="5">
        <v>45102</v>
      </c>
      <c r="C92" s="5">
        <v>8</v>
      </c>
      <c r="D92" s="5">
        <v>11</v>
      </c>
      <c r="E92" s="5">
        <v>29.7</v>
      </c>
      <c r="F92" s="6">
        <v>16.119999999999997</v>
      </c>
      <c r="G92" s="5">
        <v>86</v>
      </c>
    </row>
    <row r="93" spans="1:7" ht="15.5">
      <c r="A93" s="3">
        <v>183</v>
      </c>
      <c r="B93" s="5">
        <v>45178</v>
      </c>
      <c r="C93" s="5">
        <v>18.240000000000002</v>
      </c>
      <c r="D93" s="5">
        <v>5.7</v>
      </c>
      <c r="E93" s="5">
        <v>29.7</v>
      </c>
      <c r="F93" s="6">
        <v>16.59</v>
      </c>
      <c r="G93" s="5">
        <v>105</v>
      </c>
    </row>
    <row r="94" spans="1:7" ht="15.5">
      <c r="A94" s="3">
        <v>65</v>
      </c>
      <c r="B94" s="5">
        <v>45060</v>
      </c>
      <c r="C94" s="5">
        <v>27.22</v>
      </c>
      <c r="D94" s="5">
        <v>42.8</v>
      </c>
      <c r="E94" s="5">
        <v>28.9</v>
      </c>
      <c r="F94" s="6">
        <v>22.949999999999996</v>
      </c>
      <c r="G94" s="5">
        <v>187</v>
      </c>
    </row>
    <row r="95" spans="1:7" ht="15.5">
      <c r="A95" s="3">
        <v>182</v>
      </c>
      <c r="B95" s="5">
        <v>45177</v>
      </c>
      <c r="C95" s="5">
        <v>52.7</v>
      </c>
      <c r="D95" s="5">
        <v>5.4</v>
      </c>
      <c r="E95" s="5">
        <v>27.4</v>
      </c>
      <c r="F95" s="6">
        <v>13.59</v>
      </c>
      <c r="G95" s="5">
        <v>124</v>
      </c>
    </row>
    <row r="96" spans="1:7" ht="15.5">
      <c r="A96" s="3">
        <v>63</v>
      </c>
      <c r="B96" s="5">
        <v>45058</v>
      </c>
      <c r="C96" s="5">
        <v>53.86</v>
      </c>
      <c r="D96" s="5">
        <v>15.5</v>
      </c>
      <c r="E96" s="5">
        <v>27.3</v>
      </c>
      <c r="F96" s="6">
        <v>20.759999999999998</v>
      </c>
      <c r="G96" s="5">
        <v>170</v>
      </c>
    </row>
    <row r="97" spans="1:7" ht="15.5">
      <c r="A97" s="3">
        <v>70</v>
      </c>
      <c r="B97" s="5">
        <v>45065</v>
      </c>
      <c r="C97" s="5">
        <v>48.36</v>
      </c>
      <c r="D97" s="5">
        <v>43.9</v>
      </c>
      <c r="E97" s="5">
        <v>27.2</v>
      </c>
      <c r="F97" s="6">
        <v>32.749999999999993</v>
      </c>
      <c r="G97" s="5">
        <v>229</v>
      </c>
    </row>
    <row r="98" spans="1:7" ht="15.5">
      <c r="A98" s="3">
        <v>187</v>
      </c>
      <c r="B98" s="5">
        <v>45182</v>
      </c>
      <c r="C98" s="5">
        <v>35.9</v>
      </c>
      <c r="D98" s="5">
        <v>2.1</v>
      </c>
      <c r="E98" s="5">
        <v>26.6</v>
      </c>
      <c r="F98" s="6">
        <v>4.3599999999999994</v>
      </c>
      <c r="G98" s="5">
        <v>108</v>
      </c>
    </row>
    <row r="99" spans="1:7" ht="15.5">
      <c r="A99" s="3">
        <v>44</v>
      </c>
      <c r="B99" s="5">
        <v>45039</v>
      </c>
      <c r="C99" s="5">
        <v>51.38</v>
      </c>
      <c r="D99" s="5">
        <v>8.4</v>
      </c>
      <c r="E99" s="5">
        <v>26.4</v>
      </c>
      <c r="F99" s="6">
        <v>14.33</v>
      </c>
      <c r="G99" s="5">
        <v>149</v>
      </c>
    </row>
    <row r="100" spans="1:7" ht="15.5">
      <c r="A100" s="3">
        <v>24</v>
      </c>
      <c r="B100" s="5">
        <v>45019</v>
      </c>
      <c r="C100" s="5">
        <v>49.660000000000004</v>
      </c>
      <c r="D100" s="5">
        <v>16.899999999999999</v>
      </c>
      <c r="E100" s="5">
        <v>26.2</v>
      </c>
      <c r="F100" s="6">
        <v>20.8</v>
      </c>
      <c r="G100" s="5">
        <v>175</v>
      </c>
    </row>
    <row r="101" spans="1:7" ht="15.5">
      <c r="A101" s="3">
        <v>126</v>
      </c>
      <c r="B101" s="5">
        <v>45121</v>
      </c>
      <c r="C101" s="5">
        <v>18.440000000000001</v>
      </c>
      <c r="D101" s="5">
        <v>11.8</v>
      </c>
      <c r="E101" s="5">
        <v>25.9</v>
      </c>
      <c r="F101" s="6">
        <v>4.2600000000000016</v>
      </c>
      <c r="G101" s="5">
        <v>126</v>
      </c>
    </row>
    <row r="102" spans="1:7" ht="15.5">
      <c r="A102" s="3">
        <v>109</v>
      </c>
      <c r="B102" s="5">
        <v>45104</v>
      </c>
      <c r="C102" s="5">
        <v>9.620000000000001</v>
      </c>
      <c r="D102" s="5">
        <v>0.4</v>
      </c>
      <c r="E102" s="5">
        <v>25.6</v>
      </c>
      <c r="F102" s="6">
        <v>11.269999999999998</v>
      </c>
      <c r="G102" s="5">
        <v>54</v>
      </c>
    </row>
    <row r="103" spans="1:7" ht="15.5">
      <c r="A103" s="3">
        <v>117</v>
      </c>
      <c r="B103" s="5">
        <v>45112</v>
      </c>
      <c r="C103" s="5">
        <v>37.839999999999996</v>
      </c>
      <c r="D103" s="5">
        <v>14.3</v>
      </c>
      <c r="E103" s="5">
        <v>25.6</v>
      </c>
      <c r="F103" s="6">
        <v>10.829999999999998</v>
      </c>
      <c r="G103" s="5">
        <v>129</v>
      </c>
    </row>
    <row r="104" spans="1:7" ht="15.5">
      <c r="A104" s="3">
        <v>158</v>
      </c>
      <c r="B104" s="5">
        <v>45153</v>
      </c>
      <c r="C104" s="5">
        <v>39.96</v>
      </c>
      <c r="D104" s="5">
        <v>1.3</v>
      </c>
      <c r="E104" s="5">
        <v>24.3</v>
      </c>
      <c r="F104" s="6">
        <v>5.91</v>
      </c>
      <c r="G104" s="5">
        <v>111</v>
      </c>
    </row>
    <row r="105" spans="1:7" ht="15.5">
      <c r="A105" s="3">
        <v>11</v>
      </c>
      <c r="B105" s="5">
        <v>45006</v>
      </c>
      <c r="C105" s="5">
        <v>23.22</v>
      </c>
      <c r="D105" s="5">
        <v>5.8</v>
      </c>
      <c r="E105" s="5">
        <v>24.2</v>
      </c>
      <c r="F105" s="6">
        <v>19.829999999999998</v>
      </c>
      <c r="G105" s="5">
        <v>95</v>
      </c>
    </row>
    <row r="106" spans="1:7" ht="15.5">
      <c r="A106" s="3">
        <v>179</v>
      </c>
      <c r="B106" s="5">
        <v>45174</v>
      </c>
      <c r="C106" s="5">
        <v>63.339999999999996</v>
      </c>
      <c r="D106" s="5">
        <v>2.2999999999999998</v>
      </c>
      <c r="E106" s="5">
        <v>23.7</v>
      </c>
      <c r="F106" s="6">
        <v>19.339999999999996</v>
      </c>
      <c r="G106" s="5">
        <v>131</v>
      </c>
    </row>
    <row r="107" spans="1:7" ht="15.5">
      <c r="A107" s="3">
        <v>7</v>
      </c>
      <c r="B107" s="5">
        <v>45002</v>
      </c>
      <c r="C107" s="5">
        <v>13.5</v>
      </c>
      <c r="D107" s="5">
        <v>32.799999999999997</v>
      </c>
      <c r="E107" s="5">
        <v>23.5</v>
      </c>
      <c r="F107" s="6">
        <v>12.749999999999998</v>
      </c>
      <c r="G107" s="5">
        <v>123</v>
      </c>
    </row>
    <row r="108" spans="1:7" ht="15.5">
      <c r="A108" s="3">
        <v>22</v>
      </c>
      <c r="B108" s="5">
        <v>45017</v>
      </c>
      <c r="C108" s="5">
        <v>48.480000000000004</v>
      </c>
      <c r="D108" s="5">
        <v>123</v>
      </c>
      <c r="E108" s="5">
        <v>23.5</v>
      </c>
      <c r="F108" s="6">
        <v>16.89</v>
      </c>
      <c r="G108" s="5">
        <v>127</v>
      </c>
    </row>
    <row r="109" spans="1:7" ht="15.5">
      <c r="A109" s="3">
        <v>190</v>
      </c>
      <c r="B109" s="5">
        <v>45185</v>
      </c>
      <c r="C109" s="5">
        <v>6.74</v>
      </c>
      <c r="D109" s="5">
        <v>12.1</v>
      </c>
      <c r="E109" s="5">
        <v>23.4</v>
      </c>
      <c r="F109" s="6">
        <v>18.560000000000002</v>
      </c>
      <c r="G109" s="5">
        <v>83</v>
      </c>
    </row>
    <row r="110" spans="1:7" ht="15.5">
      <c r="A110" s="3">
        <v>108</v>
      </c>
      <c r="B110" s="5">
        <v>45103</v>
      </c>
      <c r="C110" s="5">
        <v>27.080000000000002</v>
      </c>
      <c r="D110" s="5">
        <v>0.3</v>
      </c>
      <c r="E110" s="5">
        <v>23.2</v>
      </c>
      <c r="F110" s="6">
        <v>19.910000000000004</v>
      </c>
      <c r="G110" s="5">
        <v>104</v>
      </c>
    </row>
    <row r="111" spans="1:7" ht="15.5">
      <c r="A111" s="3">
        <v>112</v>
      </c>
      <c r="B111" s="5">
        <v>45107</v>
      </c>
      <c r="C111" s="5">
        <v>55.339999999999996</v>
      </c>
      <c r="D111" s="5">
        <v>38</v>
      </c>
      <c r="E111" s="5">
        <v>23.2</v>
      </c>
      <c r="F111" s="6">
        <v>33.89</v>
      </c>
      <c r="G111" s="5">
        <v>221</v>
      </c>
    </row>
    <row r="112" spans="1:7" ht="15.5">
      <c r="A112" s="3">
        <v>80</v>
      </c>
      <c r="B112" s="5">
        <v>45075</v>
      </c>
      <c r="C112" s="5">
        <v>31.2</v>
      </c>
      <c r="D112" s="5">
        <v>7.7</v>
      </c>
      <c r="E112" s="5">
        <v>23.1</v>
      </c>
      <c r="F112" s="6">
        <v>6.2099999999999991</v>
      </c>
      <c r="G112" s="5">
        <v>120</v>
      </c>
    </row>
    <row r="113" spans="1:7" ht="15.5">
      <c r="A113" s="3">
        <v>28</v>
      </c>
      <c r="B113" s="5">
        <v>45023</v>
      </c>
      <c r="C113" s="5">
        <v>49.019999999999996</v>
      </c>
      <c r="D113" s="5">
        <v>16.7</v>
      </c>
      <c r="E113" s="5">
        <v>22.9</v>
      </c>
      <c r="F113" s="6">
        <v>23.2</v>
      </c>
      <c r="G113" s="5">
        <v>168</v>
      </c>
    </row>
    <row r="114" spans="1:7" ht="15.5">
      <c r="A114" s="3">
        <v>29</v>
      </c>
      <c r="B114" s="5">
        <v>45024</v>
      </c>
      <c r="C114" s="5">
        <v>52.760000000000005</v>
      </c>
      <c r="D114" s="5">
        <v>27.1</v>
      </c>
      <c r="E114" s="5">
        <v>22.9</v>
      </c>
      <c r="F114" s="6">
        <v>29.270000000000007</v>
      </c>
      <c r="G114" s="5">
        <v>199</v>
      </c>
    </row>
    <row r="115" spans="1:7" ht="15.5">
      <c r="A115" s="3">
        <v>81</v>
      </c>
      <c r="B115" s="5">
        <v>45076</v>
      </c>
      <c r="C115" s="5">
        <v>19.28</v>
      </c>
      <c r="D115" s="5">
        <v>26.7</v>
      </c>
      <c r="E115" s="5">
        <v>22.3</v>
      </c>
      <c r="F115" s="6">
        <v>12.070000000000002</v>
      </c>
      <c r="G115" s="5">
        <v>120</v>
      </c>
    </row>
    <row r="116" spans="1:7" ht="15.5">
      <c r="A116" s="3">
        <v>120</v>
      </c>
      <c r="B116" s="5">
        <v>45115</v>
      </c>
      <c r="C116" s="5">
        <v>9.879999999999999</v>
      </c>
      <c r="D116" s="5">
        <v>16</v>
      </c>
      <c r="E116" s="5">
        <v>22.3</v>
      </c>
      <c r="F116" s="6">
        <v>1.0199999999999996</v>
      </c>
      <c r="G116" s="5">
        <v>77</v>
      </c>
    </row>
    <row r="117" spans="1:7" ht="15.5">
      <c r="A117" s="3">
        <v>98</v>
      </c>
      <c r="B117" s="5">
        <v>45093</v>
      </c>
      <c r="C117" s="5">
        <v>41.980000000000004</v>
      </c>
      <c r="D117" s="5">
        <v>21</v>
      </c>
      <c r="E117" s="5">
        <v>22</v>
      </c>
      <c r="F117" s="6">
        <v>20.190000000000001</v>
      </c>
      <c r="G117" s="5">
        <v>168</v>
      </c>
    </row>
    <row r="118" spans="1:7" ht="15.5">
      <c r="A118" s="3">
        <v>167</v>
      </c>
      <c r="B118" s="5">
        <v>45162</v>
      </c>
      <c r="C118" s="5">
        <v>11.58</v>
      </c>
      <c r="D118" s="5">
        <v>37.6</v>
      </c>
      <c r="E118" s="5">
        <v>21.6</v>
      </c>
      <c r="F118" s="6">
        <v>11.95</v>
      </c>
      <c r="G118" s="5">
        <v>90</v>
      </c>
    </row>
    <row r="119" spans="1:7" ht="15.5">
      <c r="A119" s="3">
        <v>61</v>
      </c>
      <c r="B119" s="5">
        <v>45056</v>
      </c>
      <c r="C119" s="5">
        <v>16.7</v>
      </c>
      <c r="D119" s="5">
        <v>2</v>
      </c>
      <c r="E119" s="5">
        <v>21.4</v>
      </c>
      <c r="F119" s="6">
        <v>17.79</v>
      </c>
      <c r="G119" s="5">
        <v>83</v>
      </c>
    </row>
    <row r="120" spans="1:7" ht="15.5">
      <c r="A120" s="3">
        <v>103</v>
      </c>
      <c r="B120" s="5">
        <v>45098</v>
      </c>
      <c r="C120" s="5">
        <v>64.039999999999992</v>
      </c>
      <c r="D120" s="5">
        <v>10.1</v>
      </c>
      <c r="E120" s="5">
        <v>21.4</v>
      </c>
      <c r="F120" s="6">
        <v>24.509999999999998</v>
      </c>
      <c r="G120" s="5">
        <v>158</v>
      </c>
    </row>
    <row r="121" spans="1:7" ht="15.5">
      <c r="A121" s="3">
        <v>10</v>
      </c>
      <c r="B121" s="5">
        <v>45005</v>
      </c>
      <c r="C121" s="5">
        <v>40.96</v>
      </c>
      <c r="D121" s="5">
        <v>2.6</v>
      </c>
      <c r="E121" s="5">
        <v>21.2</v>
      </c>
      <c r="F121" s="6">
        <v>12.8</v>
      </c>
      <c r="G121" s="5">
        <v>119</v>
      </c>
    </row>
    <row r="122" spans="1:7" ht="15.5">
      <c r="A122" s="3">
        <v>77</v>
      </c>
      <c r="B122" s="5">
        <v>45072</v>
      </c>
      <c r="C122" s="5">
        <v>13.5</v>
      </c>
      <c r="D122" s="5">
        <v>1.6</v>
      </c>
      <c r="E122" s="5">
        <v>20.7</v>
      </c>
      <c r="F122" s="6">
        <v>15.27</v>
      </c>
      <c r="G122" s="5">
        <v>83</v>
      </c>
    </row>
    <row r="123" spans="1:7" ht="15.5">
      <c r="A123" s="3">
        <v>150</v>
      </c>
      <c r="B123" s="5">
        <v>45145</v>
      </c>
      <c r="C123" s="5">
        <v>164</v>
      </c>
      <c r="D123" s="5">
        <v>25.8</v>
      </c>
      <c r="E123" s="5">
        <v>20.6</v>
      </c>
      <c r="F123" s="6">
        <v>9.1300000000000008</v>
      </c>
      <c r="G123" s="5">
        <v>118</v>
      </c>
    </row>
    <row r="124" spans="1:7" ht="15.5">
      <c r="A124" s="3">
        <v>139</v>
      </c>
      <c r="B124" s="5">
        <v>45134</v>
      </c>
      <c r="C124" s="5">
        <v>9.6</v>
      </c>
      <c r="D124" s="5">
        <v>25.9</v>
      </c>
      <c r="E124" s="5">
        <v>20.5</v>
      </c>
      <c r="F124" s="6">
        <v>9.0499999999999989</v>
      </c>
      <c r="G124" s="5">
        <v>109</v>
      </c>
    </row>
    <row r="125" spans="1:7" ht="15.5">
      <c r="A125" s="3">
        <v>177</v>
      </c>
      <c r="B125" s="5">
        <v>45172</v>
      </c>
      <c r="C125" s="5">
        <v>58.68</v>
      </c>
      <c r="D125" s="5">
        <v>30.2</v>
      </c>
      <c r="E125" s="5">
        <v>20.3</v>
      </c>
      <c r="F125" s="6">
        <v>31.819999999999997</v>
      </c>
      <c r="G125" s="5">
        <v>216</v>
      </c>
    </row>
    <row r="126" spans="1:7" ht="15.5">
      <c r="A126" s="3">
        <v>186</v>
      </c>
      <c r="B126" s="5">
        <v>45181</v>
      </c>
      <c r="C126" s="5">
        <v>46</v>
      </c>
      <c r="D126" s="5">
        <v>45.1</v>
      </c>
      <c r="E126" s="5">
        <v>19.600000000000001</v>
      </c>
      <c r="F126" s="6">
        <v>35.209999999999994</v>
      </c>
      <c r="G126" s="5">
        <v>228</v>
      </c>
    </row>
    <row r="127" spans="1:7" ht="15.5">
      <c r="A127" s="3">
        <v>26</v>
      </c>
      <c r="B127" s="5">
        <v>45021</v>
      </c>
      <c r="C127" s="5">
        <v>59.58</v>
      </c>
      <c r="D127" s="5">
        <v>3.5</v>
      </c>
      <c r="E127" s="5">
        <v>19.5</v>
      </c>
      <c r="F127" s="6">
        <v>20.239999999999998</v>
      </c>
      <c r="G127" s="5">
        <v>139</v>
      </c>
    </row>
    <row r="128" spans="1:7" ht="15.5">
      <c r="A128" s="3">
        <v>168</v>
      </c>
      <c r="B128" s="5">
        <v>45163</v>
      </c>
      <c r="C128" s="5">
        <v>48.36</v>
      </c>
      <c r="D128" s="5">
        <v>5.2</v>
      </c>
      <c r="E128" s="5">
        <v>19.399999999999999</v>
      </c>
      <c r="F128" s="6">
        <v>15.520000000000001</v>
      </c>
      <c r="G128" s="5">
        <v>129</v>
      </c>
    </row>
    <row r="129" spans="1:7" ht="15.5">
      <c r="A129" s="3">
        <v>73</v>
      </c>
      <c r="B129" s="5">
        <v>45068</v>
      </c>
      <c r="C129" s="5">
        <v>15.36</v>
      </c>
      <c r="D129" s="5">
        <v>33</v>
      </c>
      <c r="E129" s="5">
        <v>19.3</v>
      </c>
      <c r="F129" s="6">
        <v>11.459999999999999</v>
      </c>
      <c r="G129" s="5">
        <v>106</v>
      </c>
    </row>
    <row r="130" spans="1:7" ht="15.5">
      <c r="A130" s="3">
        <v>20</v>
      </c>
      <c r="B130" s="5">
        <v>45015</v>
      </c>
      <c r="C130" s="5">
        <v>32.46</v>
      </c>
      <c r="D130" s="5">
        <v>23.9</v>
      </c>
      <c r="E130" s="5">
        <v>19.100000000000001</v>
      </c>
      <c r="F130" s="6">
        <v>19.04</v>
      </c>
      <c r="G130" s="5">
        <v>148</v>
      </c>
    </row>
    <row r="131" spans="1:7" ht="15.5">
      <c r="A131" s="3">
        <v>48</v>
      </c>
      <c r="B131" s="5">
        <v>45043</v>
      </c>
      <c r="C131" s="5">
        <v>52.980000000000004</v>
      </c>
      <c r="D131" s="5">
        <v>41.5</v>
      </c>
      <c r="E131" s="5">
        <v>18.5</v>
      </c>
      <c r="F131" s="6">
        <v>37.340000000000003</v>
      </c>
      <c r="G131" s="5">
        <v>245</v>
      </c>
    </row>
    <row r="132" spans="1:7" ht="15.5">
      <c r="A132" s="3">
        <v>171</v>
      </c>
      <c r="B132" s="5">
        <v>45166</v>
      </c>
      <c r="C132" s="5">
        <v>12</v>
      </c>
      <c r="D132" s="5">
        <v>11.6</v>
      </c>
      <c r="E132" s="5">
        <v>18.399999999999999</v>
      </c>
      <c r="F132" s="6">
        <v>3.4400000000000013</v>
      </c>
      <c r="G132" s="5">
        <v>90</v>
      </c>
    </row>
    <row r="133" spans="1:7" ht="15.5">
      <c r="A133" s="3">
        <v>19</v>
      </c>
      <c r="B133" s="5">
        <v>45014</v>
      </c>
      <c r="C133" s="5">
        <v>14.84</v>
      </c>
      <c r="D133" s="5">
        <v>20.5</v>
      </c>
      <c r="E133" s="5">
        <v>18.3</v>
      </c>
      <c r="F133" s="6">
        <v>9.8500000000000014</v>
      </c>
      <c r="G133" s="5">
        <v>127</v>
      </c>
    </row>
    <row r="134" spans="1:7" ht="15.5">
      <c r="A134" s="3">
        <v>25</v>
      </c>
      <c r="B134" s="5">
        <v>45020</v>
      </c>
      <c r="C134" s="5">
        <v>20.46</v>
      </c>
      <c r="D134" s="5">
        <v>12.6</v>
      </c>
      <c r="E134" s="5">
        <v>18.3</v>
      </c>
      <c r="F134" s="6">
        <v>5.2099999999999991</v>
      </c>
      <c r="G134" s="5">
        <v>110</v>
      </c>
    </row>
    <row r="135" spans="1:7" ht="15.5">
      <c r="A135" s="3">
        <v>188</v>
      </c>
      <c r="B135" s="5">
        <v>45183</v>
      </c>
      <c r="C135" s="5">
        <v>41.22</v>
      </c>
      <c r="D135" s="5">
        <v>28.7</v>
      </c>
      <c r="E135" s="5">
        <v>18.2</v>
      </c>
      <c r="F135" s="6">
        <v>26.18</v>
      </c>
      <c r="G135" s="5">
        <v>186</v>
      </c>
    </row>
    <row r="136" spans="1:7" ht="15.5">
      <c r="A136" s="3">
        <v>104</v>
      </c>
      <c r="B136" s="5">
        <v>45099</v>
      </c>
      <c r="C136" s="5">
        <v>38.58</v>
      </c>
      <c r="D136" s="5">
        <v>17.2</v>
      </c>
      <c r="E136" s="5">
        <v>17.899999999999999</v>
      </c>
      <c r="F136" s="6">
        <v>20.23</v>
      </c>
      <c r="G136" s="5">
        <v>163</v>
      </c>
    </row>
    <row r="137" spans="1:7" ht="15.5">
      <c r="A137" s="3">
        <v>180</v>
      </c>
      <c r="B137" s="5">
        <v>45175</v>
      </c>
      <c r="C137" s="5">
        <v>41.12</v>
      </c>
      <c r="D137" s="5">
        <v>10</v>
      </c>
      <c r="E137" s="5">
        <v>17.600000000000001</v>
      </c>
      <c r="F137" s="6">
        <v>14.519999999999998</v>
      </c>
      <c r="G137" s="5">
        <v>135</v>
      </c>
    </row>
    <row r="138" spans="1:7" ht="15.5">
      <c r="A138" s="3">
        <v>173</v>
      </c>
      <c r="B138" s="5">
        <v>45168</v>
      </c>
      <c r="C138" s="5">
        <v>9.92</v>
      </c>
      <c r="D138" s="5">
        <v>20.100000000000001</v>
      </c>
      <c r="E138" s="5">
        <v>17</v>
      </c>
      <c r="F138" s="6">
        <v>5.2100000000000009</v>
      </c>
      <c r="G138" s="5">
        <v>93</v>
      </c>
    </row>
    <row r="139" spans="1:7" ht="15.5">
      <c r="A139" s="3">
        <v>58</v>
      </c>
      <c r="B139" s="5">
        <v>45053</v>
      </c>
      <c r="C139" s="5">
        <v>33.239999999999995</v>
      </c>
      <c r="D139" s="5">
        <v>19.2</v>
      </c>
      <c r="E139" s="5">
        <v>16.600000000000001</v>
      </c>
      <c r="F139" s="6">
        <v>16.579999999999998</v>
      </c>
      <c r="G139" s="5">
        <v>133</v>
      </c>
    </row>
    <row r="140" spans="1:7" ht="15.5">
      <c r="A140" s="3">
        <v>87</v>
      </c>
      <c r="B140" s="5">
        <v>45082</v>
      </c>
      <c r="C140" s="5">
        <v>21.259999999999998</v>
      </c>
      <c r="D140" s="5">
        <v>27.5</v>
      </c>
      <c r="E140" s="5">
        <v>16</v>
      </c>
      <c r="F140" s="6">
        <v>14.979999999999999</v>
      </c>
      <c r="G140" s="5">
        <v>122</v>
      </c>
    </row>
    <row r="141" spans="1:7" ht="15.5">
      <c r="A141" s="3">
        <v>55</v>
      </c>
      <c r="B141" s="5">
        <v>45050</v>
      </c>
      <c r="C141" s="5">
        <v>62.54</v>
      </c>
      <c r="D141" s="5">
        <v>28.8</v>
      </c>
      <c r="E141" s="5">
        <v>15.9</v>
      </c>
      <c r="F141" s="6">
        <v>34.31</v>
      </c>
      <c r="G141" s="5">
        <v>220</v>
      </c>
    </row>
    <row r="142" spans="1:7" ht="15.5">
      <c r="A142" s="3">
        <v>123</v>
      </c>
      <c r="B142" s="5">
        <v>45118</v>
      </c>
      <c r="C142" s="5">
        <v>45.8</v>
      </c>
      <c r="D142" s="5">
        <v>2.4</v>
      </c>
      <c r="E142" s="5">
        <v>15.6</v>
      </c>
      <c r="F142" s="6">
        <v>17.36</v>
      </c>
      <c r="G142" s="5">
        <v>125</v>
      </c>
    </row>
    <row r="143" spans="1:7" ht="15.5">
      <c r="A143" s="3">
        <v>118</v>
      </c>
      <c r="B143" s="5">
        <v>45113</v>
      </c>
      <c r="C143" s="5">
        <v>25.28</v>
      </c>
      <c r="D143" s="5">
        <v>0.8</v>
      </c>
      <c r="E143" s="5">
        <v>14.8</v>
      </c>
      <c r="F143" s="6">
        <v>2.12</v>
      </c>
      <c r="G143" s="5">
        <v>108</v>
      </c>
    </row>
    <row r="144" spans="1:7" ht="15.5">
      <c r="A144" s="3">
        <v>78</v>
      </c>
      <c r="B144" s="5">
        <v>45073</v>
      </c>
      <c r="C144" s="5">
        <v>25.1</v>
      </c>
      <c r="D144" s="5">
        <v>28.5</v>
      </c>
      <c r="E144" s="5">
        <v>14.2</v>
      </c>
      <c r="F144" s="6">
        <v>20.62</v>
      </c>
      <c r="G144" s="5">
        <v>149</v>
      </c>
    </row>
    <row r="145" spans="1:7" ht="15.5">
      <c r="A145" s="3">
        <v>153</v>
      </c>
      <c r="B145" s="5">
        <v>45148</v>
      </c>
      <c r="C145" s="5">
        <v>40.519999999999996</v>
      </c>
      <c r="D145" s="5">
        <v>23.3</v>
      </c>
      <c r="E145" s="5">
        <v>14.2</v>
      </c>
      <c r="F145" s="6">
        <v>25.729999999999997</v>
      </c>
      <c r="G145" s="5">
        <v>169</v>
      </c>
    </row>
    <row r="146" spans="1:7" ht="15.5">
      <c r="A146" s="3">
        <v>196</v>
      </c>
      <c r="B146" s="5">
        <v>45191</v>
      </c>
      <c r="C146" s="5">
        <v>14.64</v>
      </c>
      <c r="D146" s="5">
        <v>3.7</v>
      </c>
      <c r="E146" s="5">
        <v>13.8</v>
      </c>
      <c r="F146" s="6">
        <v>0.14999999999999947</v>
      </c>
      <c r="G146" s="5">
        <v>91</v>
      </c>
    </row>
    <row r="147" spans="1:7" ht="15.5">
      <c r="A147" s="3">
        <v>75</v>
      </c>
      <c r="B147" s="5">
        <v>45070</v>
      </c>
      <c r="C147" s="5">
        <v>50.68</v>
      </c>
      <c r="D147" s="5">
        <v>0</v>
      </c>
      <c r="E147" s="5">
        <v>13.1</v>
      </c>
      <c r="F147" s="6">
        <v>28.4</v>
      </c>
      <c r="G147" s="5">
        <v>187</v>
      </c>
    </row>
    <row r="148" spans="1:7" ht="15.5">
      <c r="A148" s="3">
        <v>175</v>
      </c>
      <c r="B148" s="5">
        <v>45170</v>
      </c>
      <c r="C148" s="5">
        <v>53.480000000000004</v>
      </c>
      <c r="D148" s="5">
        <v>3.4</v>
      </c>
      <c r="E148" s="5">
        <v>13.1</v>
      </c>
      <c r="F148" s="6">
        <v>18.700000000000003</v>
      </c>
      <c r="G148" s="5">
        <v>127</v>
      </c>
    </row>
    <row r="149" spans="1:7" ht="15.5">
      <c r="A149" s="3">
        <v>141</v>
      </c>
      <c r="B149" s="5">
        <v>45136</v>
      </c>
      <c r="C149" s="5"/>
      <c r="D149" s="5">
        <v>17</v>
      </c>
      <c r="E149" s="5">
        <v>12.9</v>
      </c>
      <c r="F149" s="6">
        <v>10.68</v>
      </c>
      <c r="G149" s="5">
        <v>113</v>
      </c>
    </row>
    <row r="150" spans="1:7" ht="15.5">
      <c r="A150" s="3">
        <v>174</v>
      </c>
      <c r="B150" s="5">
        <v>45169</v>
      </c>
      <c r="C150" s="5">
        <v>36.68</v>
      </c>
      <c r="D150" s="5">
        <v>7.1</v>
      </c>
      <c r="E150" s="5">
        <v>12.8</v>
      </c>
      <c r="F150" s="6">
        <v>15.27</v>
      </c>
      <c r="G150" s="5">
        <v>129</v>
      </c>
    </row>
    <row r="151" spans="1:7" ht="15.5">
      <c r="A151" s="3">
        <v>27</v>
      </c>
      <c r="B151" s="5">
        <v>45022</v>
      </c>
      <c r="C151" s="5">
        <v>38.58</v>
      </c>
      <c r="D151" s="5">
        <v>29.3</v>
      </c>
      <c r="E151" s="5">
        <v>12.6</v>
      </c>
      <c r="F151" s="6">
        <v>23.900000000000002</v>
      </c>
      <c r="G151" s="5">
        <v>167</v>
      </c>
    </row>
    <row r="152" spans="1:7" ht="15.5">
      <c r="A152" s="3">
        <v>124</v>
      </c>
      <c r="B152" s="5">
        <v>45119</v>
      </c>
      <c r="C152" s="5">
        <v>33.619999999999997</v>
      </c>
      <c r="D152" s="5">
        <v>34.6</v>
      </c>
      <c r="E152" s="5">
        <v>12.4</v>
      </c>
      <c r="F152" s="6">
        <v>24.65</v>
      </c>
      <c r="G152" s="5">
        <v>171</v>
      </c>
    </row>
    <row r="153" spans="1:7" ht="15.5">
      <c r="A153" s="3">
        <v>149</v>
      </c>
      <c r="B153" s="5">
        <v>45144</v>
      </c>
      <c r="C153" s="5">
        <v>15.6</v>
      </c>
      <c r="D153" s="5">
        <v>40.299999999999997</v>
      </c>
      <c r="E153" s="5">
        <v>11.9</v>
      </c>
      <c r="F153" s="6">
        <v>19.189999999999998</v>
      </c>
      <c r="G153" s="5">
        <v>110</v>
      </c>
    </row>
    <row r="154" spans="1:7" ht="15.5">
      <c r="A154" s="3">
        <v>8</v>
      </c>
      <c r="B154" s="5">
        <v>45003</v>
      </c>
      <c r="C154" s="5">
        <v>31.04</v>
      </c>
      <c r="D154" s="5">
        <v>19.600000000000001</v>
      </c>
      <c r="E154" s="5">
        <v>11.6</v>
      </c>
      <c r="F154" s="6">
        <v>17.18</v>
      </c>
      <c r="G154" s="5">
        <v>152</v>
      </c>
    </row>
    <row r="155" spans="1:7" ht="15.5">
      <c r="A155" s="3">
        <v>69</v>
      </c>
      <c r="B155" s="5">
        <v>45064</v>
      </c>
      <c r="C155" s="5">
        <v>51.480000000000004</v>
      </c>
      <c r="D155" s="5">
        <v>27.5</v>
      </c>
      <c r="E155" s="5">
        <v>11</v>
      </c>
      <c r="F155" s="6">
        <v>33.090000000000003</v>
      </c>
      <c r="G155" s="5">
        <v>196</v>
      </c>
    </row>
    <row r="156" spans="1:7" ht="15.5">
      <c r="A156" s="3">
        <v>95</v>
      </c>
      <c r="B156" s="5">
        <v>45090</v>
      </c>
      <c r="C156" s="5">
        <v>30.48</v>
      </c>
      <c r="D156" s="5">
        <v>14</v>
      </c>
      <c r="E156" s="5">
        <v>10.9</v>
      </c>
      <c r="F156" s="6">
        <v>13.380000000000003</v>
      </c>
      <c r="G156" s="5">
        <v>117</v>
      </c>
    </row>
    <row r="157" spans="1:7" ht="15.5">
      <c r="A157" s="3">
        <v>114</v>
      </c>
      <c r="B157" s="5">
        <v>45109</v>
      </c>
      <c r="C157" s="5">
        <v>44.92</v>
      </c>
      <c r="D157" s="5">
        <v>20.6</v>
      </c>
      <c r="E157" s="5">
        <v>10.7</v>
      </c>
      <c r="F157" s="6">
        <v>26.98</v>
      </c>
      <c r="G157" s="5">
        <v>167</v>
      </c>
    </row>
    <row r="158" spans="1:7" ht="15.5">
      <c r="A158" s="3">
        <v>68</v>
      </c>
      <c r="B158" s="5">
        <v>45063</v>
      </c>
      <c r="C158" s="5">
        <v>30.860000000000003</v>
      </c>
      <c r="D158" s="5">
        <v>14.5</v>
      </c>
      <c r="E158" s="5">
        <v>10.199999999999999</v>
      </c>
      <c r="F158" s="6">
        <v>17.100000000000001</v>
      </c>
      <c r="G158" s="5">
        <v>135</v>
      </c>
    </row>
    <row r="159" spans="1:7" ht="15.5">
      <c r="A159" s="3">
        <v>155</v>
      </c>
      <c r="B159" s="5">
        <v>45150</v>
      </c>
      <c r="C159" s="5">
        <v>43.56</v>
      </c>
      <c r="D159" s="5">
        <v>21.1</v>
      </c>
      <c r="E159" s="5">
        <v>9.5</v>
      </c>
      <c r="F159" s="6">
        <v>25.53</v>
      </c>
      <c r="G159" s="5">
        <v>166</v>
      </c>
    </row>
    <row r="160" spans="1:7" ht="15.5">
      <c r="A160" s="3">
        <v>79</v>
      </c>
      <c r="B160" s="5">
        <v>45074</v>
      </c>
      <c r="C160" s="5">
        <v>8.08</v>
      </c>
      <c r="D160" s="5">
        <v>29.9</v>
      </c>
      <c r="E160" s="5">
        <v>9.4</v>
      </c>
      <c r="F160" s="6">
        <v>11.729999999999999</v>
      </c>
      <c r="G160" s="5">
        <v>62</v>
      </c>
    </row>
    <row r="161" spans="1:7" ht="15.5">
      <c r="A161" s="3">
        <v>60</v>
      </c>
      <c r="B161" s="5">
        <v>45055</v>
      </c>
      <c r="C161" s="5">
        <v>50.14</v>
      </c>
      <c r="D161" s="5">
        <v>29.5</v>
      </c>
      <c r="E161" s="5">
        <v>9.3000000000000007</v>
      </c>
      <c r="F161" s="6">
        <v>32.1</v>
      </c>
      <c r="G161" s="5">
        <v>186</v>
      </c>
    </row>
    <row r="162" spans="1:7" ht="15.5">
      <c r="A162" s="3">
        <v>91</v>
      </c>
      <c r="B162" s="5">
        <v>45086</v>
      </c>
      <c r="C162" s="5">
        <v>31.860000000000003</v>
      </c>
      <c r="D162" s="5">
        <v>4.9000000000000004</v>
      </c>
      <c r="E162" s="5">
        <v>9.3000000000000007</v>
      </c>
      <c r="F162" s="6">
        <v>12.160000000000002</v>
      </c>
      <c r="G162" s="5">
        <v>93</v>
      </c>
    </row>
    <row r="163" spans="1:7" ht="15.5">
      <c r="A163" s="3">
        <v>137</v>
      </c>
      <c r="B163" s="5">
        <v>45132</v>
      </c>
      <c r="C163" s="5">
        <v>10.120000000000001</v>
      </c>
      <c r="D163" s="5">
        <v>39</v>
      </c>
      <c r="E163" s="5">
        <v>9.3000000000000007</v>
      </c>
      <c r="F163" s="6">
        <v>18.339999999999996</v>
      </c>
      <c r="G163" s="5">
        <v>98</v>
      </c>
    </row>
    <row r="164" spans="1:7" ht="15.5">
      <c r="A164" s="3">
        <v>128</v>
      </c>
      <c r="B164" s="5">
        <v>45123</v>
      </c>
      <c r="C164" s="5">
        <v>71.06</v>
      </c>
      <c r="D164" s="5"/>
      <c r="E164" s="5">
        <v>9.1999999999999993</v>
      </c>
      <c r="F164" s="6">
        <v>31.35</v>
      </c>
      <c r="G164" s="5">
        <v>92</v>
      </c>
    </row>
    <row r="165" spans="1:7" ht="15.5">
      <c r="A165" s="3">
        <v>146</v>
      </c>
      <c r="B165" s="5">
        <v>45141</v>
      </c>
      <c r="C165" s="5">
        <v>31.060000000000002</v>
      </c>
      <c r="D165" s="5">
        <v>1.9</v>
      </c>
      <c r="E165" s="5">
        <v>9</v>
      </c>
      <c r="F165" s="6">
        <v>11.38</v>
      </c>
      <c r="G165" s="5">
        <v>123</v>
      </c>
    </row>
    <row r="166" spans="1:7" ht="15.5">
      <c r="A166" s="3">
        <v>131</v>
      </c>
      <c r="B166" s="5">
        <v>45126</v>
      </c>
      <c r="C166" s="5">
        <v>6</v>
      </c>
      <c r="D166" s="5">
        <v>39.6</v>
      </c>
      <c r="E166" s="5">
        <v>8.6999999999999993</v>
      </c>
      <c r="F166" s="6">
        <v>111</v>
      </c>
      <c r="G166" s="5">
        <v>28</v>
      </c>
    </row>
    <row r="167" spans="1:7" ht="15.5">
      <c r="A167" s="3">
        <v>147</v>
      </c>
      <c r="B167" s="5">
        <v>45142</v>
      </c>
      <c r="C167" s="5">
        <v>55.019999999999996</v>
      </c>
      <c r="D167" s="5">
        <v>7.3</v>
      </c>
      <c r="E167" s="5">
        <v>8.6999999999999993</v>
      </c>
      <c r="F167" s="6">
        <v>24.179999999999996</v>
      </c>
      <c r="G167" s="5">
        <v>142</v>
      </c>
    </row>
    <row r="168" spans="1:7" ht="15.5">
      <c r="A168" s="3">
        <v>200</v>
      </c>
      <c r="B168" s="5">
        <v>45195</v>
      </c>
      <c r="C168" s="5">
        <v>52.42</v>
      </c>
      <c r="D168" s="5">
        <v>8.6</v>
      </c>
      <c r="E168" s="5">
        <v>8.6999999999999993</v>
      </c>
      <c r="F168" s="6">
        <v>1</v>
      </c>
      <c r="G168" s="5">
        <v>139</v>
      </c>
    </row>
    <row r="169" spans="1:7" ht="15.5">
      <c r="A169" s="3">
        <v>36</v>
      </c>
      <c r="B169" s="5">
        <v>45031</v>
      </c>
      <c r="C169" s="5">
        <v>62.14</v>
      </c>
      <c r="D169" s="5">
        <v>4.0999999999999996</v>
      </c>
      <c r="E169" s="5">
        <v>8.5</v>
      </c>
      <c r="F169" s="6">
        <v>27.72</v>
      </c>
      <c r="G169" s="5">
        <v>129</v>
      </c>
    </row>
    <row r="170" spans="1:7" ht="15.5">
      <c r="A170" s="3">
        <v>136</v>
      </c>
      <c r="B170" s="5">
        <v>45131</v>
      </c>
      <c r="C170" s="5">
        <v>14.66</v>
      </c>
      <c r="D170" s="5">
        <v>47</v>
      </c>
      <c r="E170" s="5">
        <v>8.5</v>
      </c>
      <c r="F170" s="6">
        <v>24.93</v>
      </c>
      <c r="G170" s="5">
        <v>124</v>
      </c>
    </row>
    <row r="171" spans="1:7" ht="15.5">
      <c r="A171" s="3">
        <v>64</v>
      </c>
      <c r="B171" s="5">
        <v>45059</v>
      </c>
      <c r="C171" s="5">
        <v>27.54</v>
      </c>
      <c r="D171" s="5">
        <v>29.6</v>
      </c>
      <c r="E171" s="5">
        <v>8.4</v>
      </c>
      <c r="F171" s="6">
        <v>21.71</v>
      </c>
      <c r="G171" s="5">
        <v>298.75</v>
      </c>
    </row>
    <row r="172" spans="1:7" ht="15.5">
      <c r="A172" s="3">
        <v>181</v>
      </c>
      <c r="B172" s="5">
        <v>45176</v>
      </c>
      <c r="C172" s="5">
        <v>36.32</v>
      </c>
      <c r="D172" s="5">
        <v>2.6</v>
      </c>
      <c r="E172" s="5">
        <v>8.3000000000000007</v>
      </c>
      <c r="F172" s="6">
        <v>13.64</v>
      </c>
      <c r="G172" s="5">
        <v>108</v>
      </c>
    </row>
    <row r="173" spans="1:7" ht="15.5">
      <c r="A173" s="3">
        <v>197</v>
      </c>
      <c r="B173" s="5">
        <v>45192</v>
      </c>
      <c r="C173" s="5">
        <v>27.84</v>
      </c>
      <c r="D173" s="5">
        <v>4.9000000000000004</v>
      </c>
      <c r="E173" s="5">
        <v>8.1</v>
      </c>
      <c r="F173" s="6">
        <v>8.6300000000000008</v>
      </c>
      <c r="G173" s="5">
        <v>116</v>
      </c>
    </row>
    <row r="174" spans="1:7" ht="15.5">
      <c r="A174" s="3">
        <v>35</v>
      </c>
      <c r="B174" s="5">
        <v>45030</v>
      </c>
      <c r="C174" s="5">
        <v>24.14</v>
      </c>
      <c r="D174" s="5">
        <v>1.4</v>
      </c>
      <c r="E174" s="5">
        <v>7.4</v>
      </c>
      <c r="F174" s="6">
        <v>7.3099999999999987</v>
      </c>
      <c r="G174" s="5">
        <v>91.5</v>
      </c>
    </row>
    <row r="175" spans="1:7" ht="15.5">
      <c r="A175" s="3">
        <v>164</v>
      </c>
      <c r="B175" s="5">
        <v>45159</v>
      </c>
      <c r="C175" s="5">
        <v>33.700000000000003</v>
      </c>
      <c r="D175" s="5">
        <v>36.799999999999997</v>
      </c>
      <c r="E175" s="5">
        <v>7.4</v>
      </c>
      <c r="F175" s="6">
        <v>31.79</v>
      </c>
      <c r="G175" s="5">
        <v>193</v>
      </c>
    </row>
    <row r="176" spans="1:7" ht="15.5">
      <c r="A176" s="3">
        <v>14</v>
      </c>
      <c r="B176" s="5">
        <v>45009</v>
      </c>
      <c r="C176" s="5">
        <v>26.5</v>
      </c>
      <c r="D176" s="5">
        <v>7.6</v>
      </c>
      <c r="E176" s="5">
        <v>7.2</v>
      </c>
      <c r="F176" s="6"/>
      <c r="G176" s="5">
        <v>113</v>
      </c>
    </row>
    <row r="177" spans="1:7" ht="15.5">
      <c r="A177" s="3">
        <v>170</v>
      </c>
      <c r="B177" s="5">
        <v>45165</v>
      </c>
      <c r="C177" s="5">
        <v>60.86</v>
      </c>
      <c r="D177" s="5">
        <v>10.6</v>
      </c>
      <c r="E177" s="5">
        <v>6.4</v>
      </c>
      <c r="F177" s="6">
        <v>31.169999999999995</v>
      </c>
      <c r="G177" s="5">
        <v>162</v>
      </c>
    </row>
    <row r="178" spans="1:7" ht="15.5">
      <c r="A178" s="3">
        <v>198</v>
      </c>
      <c r="B178" s="5">
        <v>45193</v>
      </c>
      <c r="C178" s="5">
        <v>44.4</v>
      </c>
      <c r="D178" s="5">
        <v>9.3000000000000007</v>
      </c>
      <c r="E178" s="5">
        <v>6.4</v>
      </c>
      <c r="F178" s="6">
        <v>19.79</v>
      </c>
      <c r="G178" s="5">
        <v>139</v>
      </c>
    </row>
    <row r="179" spans="1:7" ht="15.5">
      <c r="A179" s="3">
        <v>192</v>
      </c>
      <c r="B179" s="5">
        <v>45187</v>
      </c>
      <c r="C179" s="5">
        <v>21.1</v>
      </c>
      <c r="D179" s="5">
        <v>10.8</v>
      </c>
      <c r="E179" s="5">
        <v>6</v>
      </c>
      <c r="F179" s="6">
        <v>10.549999999999999</v>
      </c>
      <c r="G179" s="5">
        <v>116</v>
      </c>
    </row>
    <row r="180" spans="1:7" ht="15.5">
      <c r="A180" s="3">
        <v>195</v>
      </c>
      <c r="B180" s="5">
        <v>45190</v>
      </c>
      <c r="C180" s="5">
        <v>32.94</v>
      </c>
      <c r="D180" s="5">
        <v>35.6</v>
      </c>
      <c r="E180" s="5">
        <v>6</v>
      </c>
      <c r="F180" s="6"/>
      <c r="G180" s="5">
        <v>184</v>
      </c>
    </row>
    <row r="181" spans="1:7" ht="15.5">
      <c r="A181" s="3">
        <v>97</v>
      </c>
      <c r="B181" s="5">
        <v>45092</v>
      </c>
      <c r="C181" s="5">
        <v>46.519999999999996</v>
      </c>
      <c r="D181" s="5">
        <v>3.5</v>
      </c>
      <c r="E181" s="5">
        <v>5.9</v>
      </c>
      <c r="F181" s="6">
        <v>19.149999999999999</v>
      </c>
      <c r="G181" s="5">
        <v>132</v>
      </c>
    </row>
    <row r="182" spans="1:7" ht="15.5">
      <c r="A182" s="3">
        <v>191</v>
      </c>
      <c r="B182" s="5">
        <v>45186</v>
      </c>
      <c r="C182" s="5">
        <v>15.9</v>
      </c>
      <c r="D182" s="5">
        <v>41.1</v>
      </c>
      <c r="E182" s="5">
        <v>5.8</v>
      </c>
      <c r="F182" s="6">
        <v>22.18</v>
      </c>
      <c r="G182" s="5">
        <v>114</v>
      </c>
    </row>
    <row r="183" spans="1:7" ht="15.5">
      <c r="A183" s="3">
        <v>156</v>
      </c>
      <c r="B183" s="5">
        <v>45151</v>
      </c>
      <c r="C183" s="5">
        <v>9.82</v>
      </c>
      <c r="D183" s="5">
        <v>11.6</v>
      </c>
      <c r="E183" s="5">
        <v>5.7</v>
      </c>
      <c r="F183" s="6">
        <v>92</v>
      </c>
      <c r="G183" s="5">
        <v>35</v>
      </c>
    </row>
    <row r="184" spans="1:7" ht="15.5">
      <c r="A184" s="3">
        <v>110</v>
      </c>
      <c r="B184" s="5">
        <v>45105</v>
      </c>
      <c r="C184" s="5">
        <v>53.08</v>
      </c>
      <c r="D184" s="5">
        <v>26.9</v>
      </c>
      <c r="E184" s="5">
        <v>5.5</v>
      </c>
      <c r="F184" s="6">
        <v>36.789999999999992</v>
      </c>
      <c r="G184" s="5"/>
    </row>
    <row r="185" spans="1:7" ht="15.5">
      <c r="A185" s="3">
        <v>165</v>
      </c>
      <c r="B185" s="5">
        <v>45160</v>
      </c>
      <c r="C185" s="5">
        <v>28.44</v>
      </c>
      <c r="D185" s="5">
        <v>14.7</v>
      </c>
      <c r="E185" s="5">
        <v>5.4</v>
      </c>
      <c r="F185" s="6">
        <v>16.91</v>
      </c>
      <c r="G185" s="5">
        <v>132</v>
      </c>
    </row>
    <row r="186" spans="1:7" ht="15.5">
      <c r="A186" s="3">
        <v>105</v>
      </c>
      <c r="B186" s="5">
        <v>45100</v>
      </c>
      <c r="C186" s="5">
        <v>54.64</v>
      </c>
      <c r="D186" s="5">
        <v>34.299999999999997</v>
      </c>
      <c r="E186" s="5">
        <v>5.3</v>
      </c>
      <c r="F186" s="6">
        <v>38.85</v>
      </c>
      <c r="G186" s="5">
        <v>208</v>
      </c>
    </row>
    <row r="187" spans="1:7" ht="15.5">
      <c r="A187" s="3">
        <v>37</v>
      </c>
      <c r="B187" s="5">
        <v>45032</v>
      </c>
      <c r="C187" s="5">
        <v>56.379999999999995</v>
      </c>
      <c r="D187" s="5">
        <v>43.8</v>
      </c>
      <c r="E187" s="5">
        <v>5</v>
      </c>
      <c r="F187" s="6">
        <v>46.589999999999996</v>
      </c>
      <c r="G187" s="5">
        <v>256</v>
      </c>
    </row>
    <row r="188" spans="1:7" ht="15.5">
      <c r="A188" s="3">
        <v>12</v>
      </c>
      <c r="B188" s="5">
        <v>45007</v>
      </c>
      <c r="C188" s="5">
        <v>50.94</v>
      </c>
      <c r="D188" s="5">
        <v>24</v>
      </c>
      <c r="E188" s="5">
        <v>4</v>
      </c>
      <c r="F188" s="6">
        <v>31.869999999999997</v>
      </c>
      <c r="G188" s="5">
        <v>151.5</v>
      </c>
    </row>
    <row r="189" spans="1:7" ht="15.5">
      <c r="A189" s="3">
        <v>189</v>
      </c>
      <c r="B189" s="5">
        <v>45184</v>
      </c>
      <c r="C189" s="5">
        <v>59.2</v>
      </c>
      <c r="D189" s="5">
        <v>13.9</v>
      </c>
      <c r="E189" s="5">
        <v>3.7</v>
      </c>
      <c r="F189" s="6">
        <v>34.070000000000007</v>
      </c>
      <c r="G189" s="5">
        <v>167</v>
      </c>
    </row>
    <row r="190" spans="1:7" ht="15.5">
      <c r="A190" s="3">
        <v>52</v>
      </c>
      <c r="B190" s="5">
        <v>45047</v>
      </c>
      <c r="C190" s="5">
        <v>29.080000000000002</v>
      </c>
      <c r="D190" s="5">
        <v>9.6</v>
      </c>
      <c r="E190" s="5">
        <v>3.6</v>
      </c>
      <c r="F190" s="6">
        <v>13.4</v>
      </c>
      <c r="G190" s="5">
        <v>112</v>
      </c>
    </row>
    <row r="191" spans="1:7" ht="15.5">
      <c r="A191" s="3">
        <v>194</v>
      </c>
      <c r="B191" s="5">
        <v>45189</v>
      </c>
      <c r="C191" s="5">
        <v>41.36</v>
      </c>
      <c r="D191" s="5">
        <v>42</v>
      </c>
      <c r="E191" s="5">
        <v>3.6</v>
      </c>
      <c r="F191" s="6">
        <v>36.24</v>
      </c>
      <c r="G191" s="5">
        <v>204</v>
      </c>
    </row>
    <row r="192" spans="1:7" ht="15.5">
      <c r="A192" s="3">
        <v>129</v>
      </c>
      <c r="B192" s="5">
        <v>45124</v>
      </c>
      <c r="C192" s="5">
        <v>54.06</v>
      </c>
      <c r="D192" s="5">
        <v>49</v>
      </c>
      <c r="E192" s="5">
        <v>3.2</v>
      </c>
      <c r="F192" s="6">
        <v>45.25</v>
      </c>
      <c r="G192" s="5">
        <v>264</v>
      </c>
    </row>
    <row r="193" spans="1:7" ht="15.5">
      <c r="A193" s="3">
        <v>113</v>
      </c>
      <c r="B193" s="5">
        <v>45108</v>
      </c>
      <c r="C193" s="5">
        <v>39.14</v>
      </c>
      <c r="D193" s="5">
        <v>15.4</v>
      </c>
      <c r="E193" s="5">
        <v>2.4</v>
      </c>
      <c r="F193" s="6">
        <v>24.31</v>
      </c>
      <c r="G193" s="5">
        <v>159</v>
      </c>
    </row>
    <row r="194" spans="1:7" ht="15.5">
      <c r="A194" s="3">
        <v>67</v>
      </c>
      <c r="B194" s="5">
        <v>45062</v>
      </c>
      <c r="C194" s="5">
        <v>15.3</v>
      </c>
      <c r="D194" s="5">
        <v>24.6</v>
      </c>
      <c r="E194" s="5">
        <v>2.2000000000000002</v>
      </c>
      <c r="F194" s="6">
        <v>14.57</v>
      </c>
      <c r="G194" s="5">
        <v>104</v>
      </c>
    </row>
    <row r="195" spans="1:7" ht="15.5">
      <c r="A195" s="3">
        <v>133</v>
      </c>
      <c r="B195" s="5">
        <v>45128</v>
      </c>
      <c r="C195" s="5">
        <v>5.68</v>
      </c>
      <c r="D195" s="5">
        <v>27.2</v>
      </c>
      <c r="E195" s="5">
        <v>2.1</v>
      </c>
      <c r="F195" s="6">
        <v>13.6</v>
      </c>
      <c r="G195" s="5">
        <v>71</v>
      </c>
    </row>
    <row r="196" spans="1:7" ht="15.5">
      <c r="A196" s="3">
        <v>43</v>
      </c>
      <c r="B196" s="5">
        <v>45038</v>
      </c>
      <c r="C196" s="5">
        <v>67.72</v>
      </c>
      <c r="D196" s="5">
        <v>27.7</v>
      </c>
      <c r="E196" s="5">
        <v>1.8</v>
      </c>
      <c r="F196" s="6">
        <v>42.49</v>
      </c>
      <c r="G196" s="5">
        <v>226</v>
      </c>
    </row>
    <row r="197" spans="1:7" ht="15.5">
      <c r="A197" s="3">
        <v>140</v>
      </c>
      <c r="B197" s="5">
        <v>45135</v>
      </c>
      <c r="C197" s="5">
        <v>196.98</v>
      </c>
      <c r="D197" s="5">
        <v>43.9</v>
      </c>
      <c r="E197" s="5">
        <v>1.7</v>
      </c>
      <c r="F197" s="6">
        <v>39.76</v>
      </c>
      <c r="G197" s="5">
        <v>227</v>
      </c>
    </row>
    <row r="198" spans="1:7" ht="15.5">
      <c r="A198" s="3">
        <v>9</v>
      </c>
      <c r="B198" s="5">
        <v>45004</v>
      </c>
      <c r="C198" s="5">
        <v>9.7200000000000006</v>
      </c>
      <c r="D198" s="5">
        <v>2.1</v>
      </c>
      <c r="E198" s="5">
        <v>1</v>
      </c>
      <c r="F198" s="6">
        <v>1.5100000000000002</v>
      </c>
      <c r="G198" s="5">
        <v>54</v>
      </c>
    </row>
    <row r="199" spans="1:7" ht="15.5">
      <c r="A199" s="3">
        <v>66</v>
      </c>
      <c r="B199" s="5">
        <v>45061</v>
      </c>
      <c r="C199" s="5">
        <v>21.8</v>
      </c>
      <c r="D199" s="5">
        <v>9.3000000000000007</v>
      </c>
      <c r="E199" s="5">
        <v>0.9</v>
      </c>
      <c r="F199" s="6">
        <v>11.190000000000001</v>
      </c>
      <c r="G199" s="5">
        <v>109</v>
      </c>
    </row>
    <row r="200" spans="1:7" ht="15.5">
      <c r="A200" s="3">
        <v>34</v>
      </c>
      <c r="B200" s="5">
        <v>45029</v>
      </c>
      <c r="C200" s="5">
        <v>61.120000000000005</v>
      </c>
      <c r="D200" s="5">
        <v>20</v>
      </c>
      <c r="E200" s="5">
        <v>0.3</v>
      </c>
      <c r="F200" s="6">
        <v>36.440000000000005</v>
      </c>
      <c r="G200" s="5">
        <v>184</v>
      </c>
    </row>
    <row r="201" spans="1:7" ht="15.5">
      <c r="A201" s="3">
        <v>163</v>
      </c>
      <c r="B201" s="5">
        <v>45158</v>
      </c>
      <c r="C201" s="5">
        <v>42.68</v>
      </c>
      <c r="D201" s="5"/>
      <c r="E201" s="5"/>
      <c r="F201" s="6">
        <v>17.649999999999999</v>
      </c>
      <c r="G201" s="5">
        <v>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B42FA-5552-478B-A9A6-3386A05C77F9}">
  <dimension ref="A1:N201"/>
  <sheetViews>
    <sheetView workbookViewId="0">
      <selection activeCell="L25" sqref="L25"/>
    </sheetView>
  </sheetViews>
  <sheetFormatPr defaultRowHeight="14.5"/>
  <cols>
    <col min="1" max="1" width="31.1796875" style="39" customWidth="1"/>
    <col min="2" max="2" width="15.7265625" customWidth="1"/>
    <col min="3" max="3" width="11" bestFit="1" customWidth="1"/>
    <col min="4" max="4" width="8.453125" bestFit="1" customWidth="1"/>
    <col min="5" max="5" width="10.36328125" bestFit="1" customWidth="1"/>
    <col min="6" max="7" width="8.453125" bestFit="1" customWidth="1"/>
    <col min="9" max="9" width="12.36328125" bestFit="1" customWidth="1"/>
    <col min="10" max="10" width="25" customWidth="1"/>
    <col min="11" max="11" width="28.08984375" customWidth="1"/>
    <col min="12" max="12" width="27.453125" customWidth="1"/>
    <col min="13" max="13" width="25.453125" customWidth="1"/>
    <col min="14" max="14" width="14.7265625" bestFit="1" customWidth="1"/>
    <col min="15" max="15" width="18.81640625" bestFit="1" customWidth="1"/>
    <col min="16" max="16" width="16.36328125" bestFit="1" customWidth="1"/>
    <col min="17" max="17" width="15.08984375" bestFit="1" customWidth="1"/>
  </cols>
  <sheetData>
    <row r="1" spans="1:14" ht="15.5">
      <c r="A1" s="37" t="s">
        <v>31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I1" s="40" t="s">
        <v>32</v>
      </c>
      <c r="J1" s="15" t="s">
        <v>60</v>
      </c>
    </row>
    <row r="2" spans="1:14" ht="15.5">
      <c r="A2" s="38">
        <v>45012</v>
      </c>
      <c r="B2">
        <f>WEEKDAY(A2)</f>
        <v>2</v>
      </c>
      <c r="C2" s="5">
        <v>89.06</v>
      </c>
      <c r="D2" s="5">
        <v>36.6</v>
      </c>
      <c r="E2" s="5">
        <v>93.625</v>
      </c>
      <c r="F2" s="6">
        <v>23.379999999999995</v>
      </c>
      <c r="G2" s="5">
        <v>135</v>
      </c>
      <c r="I2" s="57" t="s">
        <v>34</v>
      </c>
      <c r="J2" s="58">
        <v>170.89285714285714</v>
      </c>
    </row>
    <row r="3" spans="1:14" ht="15.5">
      <c r="A3" s="38">
        <v>45097</v>
      </c>
      <c r="B3">
        <f t="shared" ref="B3:B66" si="0">WEEKDAY(A3)</f>
        <v>3</v>
      </c>
      <c r="C3" s="5">
        <v>63.279999999999994</v>
      </c>
      <c r="D3" s="5">
        <v>36.299999999999997</v>
      </c>
      <c r="E3" s="5">
        <v>93.625</v>
      </c>
      <c r="F3" s="6">
        <v>10.339999999999989</v>
      </c>
      <c r="G3" s="5">
        <v>254</v>
      </c>
      <c r="I3" s="41" t="s">
        <v>35</v>
      </c>
      <c r="J3" s="15">
        <v>150.15517241379311</v>
      </c>
    </row>
    <row r="4" spans="1:14" ht="15.5">
      <c r="A4" s="38">
        <v>45071</v>
      </c>
      <c r="B4">
        <f t="shared" si="0"/>
        <v>5</v>
      </c>
      <c r="C4" s="5">
        <v>12.379999999999999</v>
      </c>
      <c r="D4" s="5">
        <v>43.7</v>
      </c>
      <c r="E4" s="5">
        <v>89.4</v>
      </c>
      <c r="F4" s="6">
        <v>7.7799999999999976</v>
      </c>
      <c r="G4" s="5">
        <v>105</v>
      </c>
      <c r="I4" s="41" t="s">
        <v>36</v>
      </c>
      <c r="J4" s="15">
        <v>144.14285714285714</v>
      </c>
    </row>
    <row r="5" spans="1:14" ht="15.5">
      <c r="A5" s="38">
        <v>45161</v>
      </c>
      <c r="B5">
        <f t="shared" si="0"/>
        <v>4</v>
      </c>
      <c r="C5" s="5">
        <v>56.9</v>
      </c>
      <c r="D5" s="5">
        <v>3.4</v>
      </c>
      <c r="E5" s="5">
        <v>84.8</v>
      </c>
      <c r="F5" s="6">
        <v>11.229999999999997</v>
      </c>
      <c r="G5" s="5">
        <v>131</v>
      </c>
      <c r="I5" s="41" t="s">
        <v>37</v>
      </c>
      <c r="J5" s="15">
        <v>140.72222222222223</v>
      </c>
    </row>
    <row r="6" spans="1:14" ht="15.5">
      <c r="A6" s="38">
        <v>45114</v>
      </c>
      <c r="B6">
        <f t="shared" si="0"/>
        <v>6</v>
      </c>
      <c r="C6" s="5">
        <v>29.14</v>
      </c>
      <c r="D6" s="5">
        <v>36.9</v>
      </c>
      <c r="E6" s="5">
        <v>79.2</v>
      </c>
      <c r="F6" s="6">
        <v>19.339999999999996</v>
      </c>
      <c r="G6" s="5">
        <v>172</v>
      </c>
      <c r="I6" s="41" t="s">
        <v>38</v>
      </c>
      <c r="J6" s="15">
        <v>153.82142857142858</v>
      </c>
    </row>
    <row r="7" spans="1:14" ht="15.5">
      <c r="A7" s="38">
        <v>45137</v>
      </c>
      <c r="B7">
        <f t="shared" si="0"/>
        <v>1</v>
      </c>
      <c r="C7" s="5"/>
      <c r="D7" s="5">
        <v>35.4</v>
      </c>
      <c r="E7" s="5">
        <v>75.599999999999994</v>
      </c>
      <c r="F7" s="6">
        <v>6.8299999999999947</v>
      </c>
      <c r="G7" s="5">
        <v>207</v>
      </c>
      <c r="I7" s="41" t="s">
        <v>39</v>
      </c>
      <c r="J7" s="15">
        <v>154.375</v>
      </c>
    </row>
    <row r="8" spans="1:14" ht="15.5">
      <c r="A8" s="38">
        <v>45001</v>
      </c>
      <c r="B8">
        <f t="shared" si="0"/>
        <v>5</v>
      </c>
      <c r="C8" s="5">
        <v>6.74</v>
      </c>
      <c r="D8" s="5">
        <v>48.9</v>
      </c>
      <c r="E8" s="5">
        <v>75</v>
      </c>
      <c r="F8" s="6">
        <v>15.32</v>
      </c>
      <c r="G8" s="5">
        <v>86</v>
      </c>
      <c r="I8" s="57" t="s">
        <v>40</v>
      </c>
      <c r="J8" s="58">
        <v>164.45535714285714</v>
      </c>
    </row>
    <row r="9" spans="1:14" ht="15.5">
      <c r="A9" s="38">
        <v>45120</v>
      </c>
      <c r="B9">
        <f t="shared" si="0"/>
        <v>5</v>
      </c>
      <c r="C9" s="5">
        <v>51.9</v>
      </c>
      <c r="D9" s="5">
        <v>32.299999999999997</v>
      </c>
      <c r="E9" s="5">
        <v>74.2</v>
      </c>
      <c r="F9" s="6">
        <v>9.419999999999991</v>
      </c>
      <c r="G9" s="5">
        <v>201</v>
      </c>
      <c r="I9" s="41" t="s">
        <v>33</v>
      </c>
      <c r="J9" s="15">
        <v>154.12882653061226</v>
      </c>
    </row>
    <row r="10" spans="1:14" ht="15.5">
      <c r="A10" s="38">
        <v>45084</v>
      </c>
      <c r="B10">
        <f t="shared" si="0"/>
        <v>4</v>
      </c>
      <c r="C10" s="5">
        <v>27.66</v>
      </c>
      <c r="D10" s="5">
        <v>225.5</v>
      </c>
      <c r="E10" s="5">
        <v>73.400000000000006</v>
      </c>
      <c r="F10" s="6">
        <v>12.219999999999995</v>
      </c>
      <c r="G10" s="5">
        <v>147</v>
      </c>
    </row>
    <row r="11" spans="1:14" ht="15.5">
      <c r="A11" s="38">
        <v>45089</v>
      </c>
      <c r="B11">
        <f t="shared" si="0"/>
        <v>2</v>
      </c>
      <c r="C11" s="5">
        <v>56.18</v>
      </c>
      <c r="D11" s="5">
        <v>36.5</v>
      </c>
      <c r="E11" s="5">
        <v>72.3</v>
      </c>
      <c r="F11" s="6">
        <v>14.420000000000002</v>
      </c>
      <c r="G11" s="5">
        <v>225</v>
      </c>
    </row>
    <row r="12" spans="1:14" ht="15.5">
      <c r="A12" s="38">
        <v>45179</v>
      </c>
      <c r="B12">
        <f t="shared" si="0"/>
        <v>1</v>
      </c>
      <c r="C12" s="5">
        <v>65.52000000000001</v>
      </c>
      <c r="D12" s="5">
        <v>43</v>
      </c>
      <c r="E12" s="5">
        <v>71.8</v>
      </c>
      <c r="F12" s="6">
        <v>21.540000000000006</v>
      </c>
      <c r="G12" s="5">
        <v>272</v>
      </c>
      <c r="I12" s="76" t="s">
        <v>32</v>
      </c>
      <c r="J12" s="83" t="s">
        <v>64</v>
      </c>
      <c r="K12" s="77" t="s">
        <v>65</v>
      </c>
      <c r="L12" s="85" t="s">
        <v>66</v>
      </c>
      <c r="M12" s="85" t="s">
        <v>67</v>
      </c>
      <c r="N12" s="78" t="s">
        <v>60</v>
      </c>
    </row>
    <row r="13" spans="1:14" ht="15.5">
      <c r="A13" s="38">
        <v>44998</v>
      </c>
      <c r="B13">
        <f t="shared" si="0"/>
        <v>2</v>
      </c>
      <c r="C13" s="5">
        <v>12.44</v>
      </c>
      <c r="D13" s="5">
        <v>45.9</v>
      </c>
      <c r="E13" s="5">
        <v>69.3</v>
      </c>
      <c r="F13" s="6">
        <v>16.95</v>
      </c>
      <c r="G13" s="5">
        <v>96</v>
      </c>
      <c r="I13" s="79" t="s">
        <v>34</v>
      </c>
      <c r="J13" s="84">
        <v>33.785000000000004</v>
      </c>
      <c r="K13">
        <v>25.725925925925928</v>
      </c>
      <c r="L13" s="84">
        <v>31.353571428571428</v>
      </c>
      <c r="M13" s="84">
        <v>19.961379310344832</v>
      </c>
      <c r="N13" s="80">
        <v>170.89285714285714</v>
      </c>
    </row>
    <row r="14" spans="1:14" ht="15.5">
      <c r="A14" s="38">
        <v>44996</v>
      </c>
      <c r="B14">
        <f t="shared" si="0"/>
        <v>7</v>
      </c>
      <c r="C14" s="5">
        <v>56.02</v>
      </c>
      <c r="D14" s="5">
        <v>37.799999999999997</v>
      </c>
      <c r="E14" s="5">
        <v>69.2</v>
      </c>
      <c r="F14" s="6">
        <v>14.229999999999993</v>
      </c>
      <c r="G14" s="5">
        <v>236</v>
      </c>
      <c r="I14" s="79" t="s">
        <v>35</v>
      </c>
      <c r="J14" s="84">
        <v>39.640689655172409</v>
      </c>
      <c r="K14">
        <v>26.91379310344827</v>
      </c>
      <c r="L14" s="84">
        <v>33.007758620689664</v>
      </c>
      <c r="M14" s="84">
        <v>20.354482758620694</v>
      </c>
      <c r="N14" s="80">
        <v>150.15517241379311</v>
      </c>
    </row>
    <row r="15" spans="1:14" ht="15.5">
      <c r="A15" s="38">
        <v>45194</v>
      </c>
      <c r="B15">
        <f t="shared" si="0"/>
        <v>2</v>
      </c>
      <c r="C15" s="5">
        <v>57.720000000000006</v>
      </c>
      <c r="D15" s="5">
        <v>42</v>
      </c>
      <c r="E15" s="5">
        <v>66.2</v>
      </c>
      <c r="F15" s="6">
        <v>22.879999999999995</v>
      </c>
      <c r="G15" s="5">
        <v>235.5</v>
      </c>
      <c r="I15" s="79" t="s">
        <v>36</v>
      </c>
      <c r="J15" s="84">
        <v>36.403706896551725</v>
      </c>
      <c r="K15">
        <v>20.358620689655176</v>
      </c>
      <c r="L15" s="84">
        <v>31.476724137931036</v>
      </c>
      <c r="M15" s="84">
        <v>15.220474137931031</v>
      </c>
      <c r="N15" s="80">
        <v>144.14285714285714</v>
      </c>
    </row>
    <row r="16" spans="1:14" ht="15.5">
      <c r="A16" s="38">
        <v>45008</v>
      </c>
      <c r="B16">
        <f t="shared" si="0"/>
        <v>5</v>
      </c>
      <c r="C16" s="5">
        <v>10.76</v>
      </c>
      <c r="D16" s="5">
        <v>35.1</v>
      </c>
      <c r="E16" s="5">
        <v>65.900000000000006</v>
      </c>
      <c r="F16" s="6"/>
      <c r="G16" s="5">
        <v>95</v>
      </c>
      <c r="I16" s="79" t="s">
        <v>37</v>
      </c>
      <c r="J16" s="84">
        <v>40.565714285714293</v>
      </c>
      <c r="K16">
        <v>25.853571428571431</v>
      </c>
      <c r="L16" s="84">
        <v>31.435714285714287</v>
      </c>
      <c r="M16" s="84">
        <v>20.063214285714281</v>
      </c>
      <c r="N16" s="80">
        <v>140.72222222222223</v>
      </c>
    </row>
    <row r="17" spans="1:14" ht="15.5">
      <c r="A17" s="38">
        <v>45081</v>
      </c>
      <c r="B17">
        <f t="shared" si="0"/>
        <v>1</v>
      </c>
      <c r="C17" s="5">
        <v>42.64</v>
      </c>
      <c r="D17" s="5">
        <v>18.399999999999999</v>
      </c>
      <c r="E17" s="5">
        <v>65.7</v>
      </c>
      <c r="F17" s="6">
        <v>2.2399999999999984</v>
      </c>
      <c r="G17" s="5">
        <v>159</v>
      </c>
      <c r="I17" s="79" t="s">
        <v>38</v>
      </c>
      <c r="J17" s="84">
        <v>36.484285714285711</v>
      </c>
      <c r="K17">
        <v>24.207142857142852</v>
      </c>
      <c r="L17" s="84">
        <v>29.835714285714282</v>
      </c>
      <c r="M17" s="84">
        <v>17.618461538461535</v>
      </c>
      <c r="N17" s="80">
        <v>153.82142857142858</v>
      </c>
    </row>
    <row r="18" spans="1:14" ht="15.5">
      <c r="A18" s="38">
        <v>45130</v>
      </c>
      <c r="B18">
        <f t="shared" si="0"/>
        <v>1</v>
      </c>
      <c r="C18" s="5">
        <v>14.379999999999999</v>
      </c>
      <c r="D18" s="5">
        <v>38.6</v>
      </c>
      <c r="E18" s="5">
        <v>65.599999999999994</v>
      </c>
      <c r="F18" s="6">
        <v>16.750000000000004</v>
      </c>
      <c r="G18" s="5">
        <v>124</v>
      </c>
      <c r="I18" s="79" t="s">
        <v>39</v>
      </c>
      <c r="J18" s="84">
        <v>43.752857142857145</v>
      </c>
      <c r="K18">
        <v>21.607142857142858</v>
      </c>
      <c r="L18" s="84">
        <v>24.892857142857146</v>
      </c>
      <c r="M18" s="84">
        <v>19.095185185185183</v>
      </c>
      <c r="N18" s="80">
        <v>154.375</v>
      </c>
    </row>
    <row r="19" spans="1:14" ht="15.5">
      <c r="A19" s="38">
        <v>45083</v>
      </c>
      <c r="B19">
        <f t="shared" si="0"/>
        <v>3</v>
      </c>
      <c r="C19" s="5">
        <v>28.14</v>
      </c>
      <c r="D19" s="5">
        <v>40.6</v>
      </c>
      <c r="E19" s="5">
        <v>63.2</v>
      </c>
      <c r="F19" s="6">
        <v>6.09</v>
      </c>
      <c r="G19" s="5">
        <v>180</v>
      </c>
      <c r="I19" s="79" t="s">
        <v>40</v>
      </c>
      <c r="J19" s="84">
        <v>36.442142857142855</v>
      </c>
      <c r="K19">
        <v>29.510344827586209</v>
      </c>
      <c r="L19" s="84">
        <v>30.931034482758616</v>
      </c>
      <c r="M19" s="84">
        <v>19.885517241379308</v>
      </c>
      <c r="N19" s="80">
        <v>164.45535714285714</v>
      </c>
    </row>
    <row r="20" spans="1:14" ht="15.5">
      <c r="A20" s="38">
        <v>45051</v>
      </c>
      <c r="B20">
        <f t="shared" si="0"/>
        <v>6</v>
      </c>
      <c r="C20" s="5">
        <v>40.78</v>
      </c>
      <c r="D20" s="5">
        <v>49.4</v>
      </c>
      <c r="E20" s="5">
        <v>60</v>
      </c>
      <c r="F20" s="6">
        <v>20.590000000000003</v>
      </c>
      <c r="G20" s="5">
        <v>240</v>
      </c>
      <c r="I20" s="81" t="s">
        <v>33</v>
      </c>
      <c r="J20" s="16">
        <v>38.152159090909095</v>
      </c>
      <c r="K20" s="82">
        <v>24.888888888888896</v>
      </c>
      <c r="L20" s="16">
        <v>30.439949748743711</v>
      </c>
      <c r="M20" s="16">
        <v>18.896719543147206</v>
      </c>
      <c r="N20" s="34">
        <v>154.12882653061226</v>
      </c>
    </row>
    <row r="21" spans="1:14" ht="15.5">
      <c r="A21" s="38">
        <v>45133</v>
      </c>
      <c r="B21">
        <f t="shared" si="0"/>
        <v>4</v>
      </c>
      <c r="C21" s="5">
        <v>58.739999999999995</v>
      </c>
      <c r="D21" s="5">
        <v>28.9</v>
      </c>
      <c r="E21" s="5">
        <v>59.7</v>
      </c>
      <c r="F21" s="6">
        <v>17.939999999999991</v>
      </c>
      <c r="G21" s="5">
        <v>210</v>
      </c>
    </row>
    <row r="22" spans="1:14" ht="15.5">
      <c r="A22" s="38">
        <v>45088</v>
      </c>
      <c r="B22">
        <f t="shared" si="0"/>
        <v>1</v>
      </c>
      <c r="C22" s="5">
        <v>47.54</v>
      </c>
      <c r="D22" s="5">
        <v>33.5</v>
      </c>
      <c r="E22" s="5">
        <v>59</v>
      </c>
      <c r="F22" s="6">
        <v>14.919999999999995</v>
      </c>
      <c r="G22" s="5">
        <v>811</v>
      </c>
    </row>
    <row r="23" spans="1:14" ht="15.5">
      <c r="A23" s="38">
        <v>45101</v>
      </c>
      <c r="B23">
        <f t="shared" si="0"/>
        <v>7</v>
      </c>
      <c r="C23" s="5">
        <v>37.58</v>
      </c>
      <c r="D23" s="5">
        <v>46.4</v>
      </c>
      <c r="E23" s="5">
        <v>59</v>
      </c>
      <c r="F23" s="6">
        <v>13.39</v>
      </c>
      <c r="G23" s="5">
        <v>196</v>
      </c>
    </row>
    <row r="24" spans="1:14" ht="15.5">
      <c r="A24" s="38">
        <v>45049</v>
      </c>
      <c r="B24">
        <f t="shared" si="0"/>
        <v>4</v>
      </c>
      <c r="C24" s="5">
        <v>41.519999999999996</v>
      </c>
      <c r="D24" s="5">
        <v>46.2</v>
      </c>
      <c r="E24" s="5">
        <v>58.7</v>
      </c>
      <c r="F24" s="6">
        <v>17.879999999999995</v>
      </c>
      <c r="G24" s="5">
        <v>225</v>
      </c>
    </row>
    <row r="25" spans="1:14" ht="15.5">
      <c r="A25" s="38">
        <v>44999</v>
      </c>
      <c r="B25">
        <f t="shared" si="0"/>
        <v>3</v>
      </c>
      <c r="C25" s="5">
        <v>31.3</v>
      </c>
      <c r="D25" s="5">
        <v>41.3</v>
      </c>
      <c r="E25" s="5">
        <v>58.5</v>
      </c>
      <c r="F25" s="6">
        <v>12.399999999999995</v>
      </c>
      <c r="G25" s="5">
        <v>197</v>
      </c>
    </row>
    <row r="26" spans="1:14" ht="15.5">
      <c r="A26" s="38">
        <v>45000</v>
      </c>
      <c r="B26">
        <f t="shared" si="0"/>
        <v>4</v>
      </c>
      <c r="C26" s="5">
        <v>46.160000000000004</v>
      </c>
      <c r="D26" s="5">
        <v>10.8</v>
      </c>
      <c r="E26" s="5">
        <v>58.4</v>
      </c>
      <c r="F26" s="6">
        <v>0.12000000000000455</v>
      </c>
      <c r="G26" s="5">
        <v>137</v>
      </c>
    </row>
    <row r="27" spans="1:14" ht="15.5">
      <c r="A27" s="38">
        <v>45164</v>
      </c>
      <c r="B27">
        <f t="shared" si="0"/>
        <v>7</v>
      </c>
      <c r="C27" s="5">
        <v>45.08</v>
      </c>
      <c r="D27" s="5">
        <v>23.6</v>
      </c>
      <c r="E27" s="5">
        <v>57.6</v>
      </c>
      <c r="F27" s="6">
        <v>10.3</v>
      </c>
      <c r="G27" s="5">
        <v>185</v>
      </c>
    </row>
    <row r="28" spans="1:14" ht="15.5">
      <c r="A28" s="38">
        <v>45106</v>
      </c>
      <c r="B28">
        <f t="shared" si="0"/>
        <v>5</v>
      </c>
      <c r="C28" s="5">
        <v>54.160000000000004</v>
      </c>
      <c r="D28" s="5">
        <v>8.1999999999999993</v>
      </c>
      <c r="E28" s="5">
        <v>56.5</v>
      </c>
      <c r="F28" s="6">
        <v>4.0799999999999983</v>
      </c>
      <c r="G28" s="5">
        <v>150</v>
      </c>
    </row>
    <row r="29" spans="1:14" ht="15.5">
      <c r="A29" s="38">
        <v>45013</v>
      </c>
      <c r="B29">
        <f t="shared" si="0"/>
        <v>3</v>
      </c>
      <c r="C29" s="5">
        <v>62.279999999999994</v>
      </c>
      <c r="D29" s="5">
        <v>39.6</v>
      </c>
      <c r="E29" s="5">
        <v>55.8</v>
      </c>
      <c r="F29" s="6">
        <v>25.619999999999997</v>
      </c>
      <c r="G29" s="5">
        <v>258</v>
      </c>
    </row>
    <row r="30" spans="1:14" ht="15.5">
      <c r="A30" s="38">
        <v>45057</v>
      </c>
      <c r="B30">
        <f t="shared" si="0"/>
        <v>5</v>
      </c>
      <c r="C30" s="5">
        <v>61.260000000000005</v>
      </c>
      <c r="D30" s="5">
        <v>42.7</v>
      </c>
      <c r="E30" s="5">
        <v>54.7</v>
      </c>
      <c r="F30" s="6">
        <v>25.6</v>
      </c>
      <c r="G30" s="5">
        <v>240</v>
      </c>
    </row>
    <row r="31" spans="1:14" ht="15.5">
      <c r="A31" s="38">
        <v>45016</v>
      </c>
      <c r="B31">
        <f t="shared" si="0"/>
        <v>6</v>
      </c>
      <c r="C31" s="5">
        <v>46.68</v>
      </c>
      <c r="D31" s="5">
        <v>27.7</v>
      </c>
      <c r="E31" s="5">
        <v>53.4</v>
      </c>
      <c r="F31" s="6">
        <v>14.329999999999998</v>
      </c>
      <c r="G31" s="5">
        <v>188</v>
      </c>
    </row>
    <row r="32" spans="1:14" ht="15.5">
      <c r="A32" s="38">
        <v>45011</v>
      </c>
      <c r="B32">
        <f t="shared" si="0"/>
        <v>1</v>
      </c>
      <c r="C32" s="5">
        <v>42.08</v>
      </c>
      <c r="D32" s="5">
        <v>47.7</v>
      </c>
      <c r="E32" s="5">
        <v>52.9</v>
      </c>
      <c r="F32" s="6">
        <v>22.23</v>
      </c>
      <c r="G32" s="5">
        <v>240</v>
      </c>
    </row>
    <row r="33" spans="1:7" ht="15.5">
      <c r="A33" s="38">
        <v>45091</v>
      </c>
      <c r="B33">
        <f t="shared" si="0"/>
        <v>4</v>
      </c>
      <c r="C33" s="5">
        <v>40.660000000000004</v>
      </c>
      <c r="D33" s="5">
        <v>31.6</v>
      </c>
      <c r="E33" s="5">
        <v>52.9</v>
      </c>
      <c r="F33" s="6">
        <v>10.970000000000002</v>
      </c>
      <c r="G33" s="5">
        <v>175</v>
      </c>
    </row>
    <row r="34" spans="1:7" ht="15.5">
      <c r="A34" s="38">
        <v>45111</v>
      </c>
      <c r="B34">
        <f t="shared" si="0"/>
        <v>3</v>
      </c>
      <c r="C34" s="5">
        <v>24.02</v>
      </c>
      <c r="D34" s="5">
        <v>35</v>
      </c>
      <c r="E34" s="5">
        <v>52.7</v>
      </c>
      <c r="F34" s="6">
        <v>3.9299999999999962</v>
      </c>
      <c r="G34" s="5">
        <v>133</v>
      </c>
    </row>
    <row r="35" spans="1:7" ht="15.5">
      <c r="A35" s="38">
        <v>45085</v>
      </c>
      <c r="B35">
        <f t="shared" si="0"/>
        <v>5</v>
      </c>
      <c r="C35" s="5">
        <v>23.96</v>
      </c>
      <c r="D35" s="5">
        <v>47.8</v>
      </c>
      <c r="E35" s="5">
        <v>51.4</v>
      </c>
      <c r="F35" s="6">
        <v>14.319999999999993</v>
      </c>
      <c r="G35" s="5">
        <v>177</v>
      </c>
    </row>
    <row r="36" spans="1:7" ht="15.5">
      <c r="A36" s="38">
        <v>45094</v>
      </c>
      <c r="B36">
        <f t="shared" si="0"/>
        <v>7</v>
      </c>
      <c r="C36" s="5">
        <v>64.94</v>
      </c>
      <c r="D36" s="5">
        <v>42.3</v>
      </c>
      <c r="E36" s="5">
        <v>51.2</v>
      </c>
      <c r="F36" s="6">
        <v>29.639999999999993</v>
      </c>
      <c r="G36" s="5">
        <v>257</v>
      </c>
    </row>
    <row r="37" spans="1:7" ht="15.5">
      <c r="A37" s="38">
        <v>45122</v>
      </c>
      <c r="B37">
        <f t="shared" si="0"/>
        <v>7</v>
      </c>
      <c r="C37" s="5">
        <v>8.56</v>
      </c>
      <c r="D37" s="5">
        <v>38.9</v>
      </c>
      <c r="E37" s="5">
        <v>50.6</v>
      </c>
      <c r="F37" s="6">
        <v>19.989999999999998</v>
      </c>
      <c r="G37" s="5">
        <v>78</v>
      </c>
    </row>
    <row r="38" spans="1:7" ht="15.5">
      <c r="A38" s="38">
        <v>45152</v>
      </c>
      <c r="B38">
        <f t="shared" si="0"/>
        <v>2</v>
      </c>
      <c r="C38" s="5">
        <v>25.78</v>
      </c>
      <c r="D38" s="5">
        <v>43.5</v>
      </c>
      <c r="E38" s="5">
        <v>50.5</v>
      </c>
      <c r="F38" s="6">
        <v>10.939999999999998</v>
      </c>
      <c r="G38" s="5">
        <v>173</v>
      </c>
    </row>
    <row r="39" spans="1:7" ht="15.5">
      <c r="A39" s="38">
        <v>45117</v>
      </c>
      <c r="B39">
        <f t="shared" si="0"/>
        <v>2</v>
      </c>
      <c r="C39" s="5">
        <v>7.76</v>
      </c>
      <c r="D39" s="5">
        <v>21.7</v>
      </c>
      <c r="E39" s="5">
        <v>50.4</v>
      </c>
      <c r="F39" s="6">
        <v>12.57</v>
      </c>
      <c r="G39" s="5">
        <v>81</v>
      </c>
    </row>
    <row r="40" spans="1:7" ht="15.5">
      <c r="A40" s="38">
        <v>45044</v>
      </c>
      <c r="B40">
        <f t="shared" si="0"/>
        <v>6</v>
      </c>
      <c r="C40" s="5">
        <v>46.44</v>
      </c>
      <c r="D40" s="5">
        <v>15.8</v>
      </c>
      <c r="E40" s="5">
        <v>49.9</v>
      </c>
      <c r="F40" s="6">
        <v>10.659999999999997</v>
      </c>
      <c r="G40" s="5">
        <v>149</v>
      </c>
    </row>
    <row r="41" spans="1:7" ht="15.5">
      <c r="A41" s="38">
        <v>45096</v>
      </c>
      <c r="B41">
        <f t="shared" si="0"/>
        <v>2</v>
      </c>
      <c r="C41" s="5">
        <v>51.480000000000004</v>
      </c>
      <c r="D41" s="5">
        <v>4.3</v>
      </c>
      <c r="E41" s="5">
        <v>49.8</v>
      </c>
      <c r="F41" s="6">
        <v>4.4699999999999989</v>
      </c>
      <c r="G41" s="5">
        <v>137</v>
      </c>
    </row>
    <row r="42" spans="1:7" ht="15.5">
      <c r="A42" s="38">
        <v>45018</v>
      </c>
      <c r="B42">
        <f t="shared" si="0"/>
        <v>1</v>
      </c>
      <c r="C42" s="5">
        <v>11.64</v>
      </c>
      <c r="D42" s="5">
        <v>15.9</v>
      </c>
      <c r="E42" s="5">
        <v>49.6</v>
      </c>
      <c r="F42" s="6">
        <v>9.4299999999999962</v>
      </c>
      <c r="G42" s="5"/>
    </row>
    <row r="43" spans="1:7" ht="15.5">
      <c r="A43" s="38">
        <v>45157</v>
      </c>
      <c r="B43">
        <f t="shared" si="0"/>
        <v>7</v>
      </c>
      <c r="C43" s="5">
        <v>19.14</v>
      </c>
      <c r="D43" s="5">
        <v>35.799999999999997</v>
      </c>
      <c r="E43" s="5">
        <v>49.3</v>
      </c>
      <c r="F43" s="6">
        <v>6.75</v>
      </c>
      <c r="G43" s="5">
        <v>151</v>
      </c>
    </row>
    <row r="44" spans="1:7" ht="15.5">
      <c r="A44" s="38">
        <v>45147</v>
      </c>
      <c r="B44">
        <f t="shared" si="0"/>
        <v>4</v>
      </c>
      <c r="C44" s="5">
        <v>31.2</v>
      </c>
      <c r="D44" s="5">
        <v>8.4</v>
      </c>
      <c r="E44" s="5">
        <v>48.7</v>
      </c>
      <c r="F44" s="6">
        <v>16.819999999999997</v>
      </c>
      <c r="G44" s="5">
        <v>125</v>
      </c>
    </row>
    <row r="45" spans="1:7" ht="15.5">
      <c r="A45" s="38">
        <v>45167</v>
      </c>
      <c r="B45">
        <f t="shared" si="0"/>
        <v>3</v>
      </c>
      <c r="C45" s="5">
        <v>42.9</v>
      </c>
      <c r="D45" s="5">
        <v>20.9</v>
      </c>
      <c r="E45" s="5">
        <v>47.4</v>
      </c>
      <c r="F45" s="6">
        <v>7.9399999999999977</v>
      </c>
      <c r="G45" s="5">
        <v>163</v>
      </c>
    </row>
    <row r="46" spans="1:7" ht="15.5">
      <c r="A46" s="38">
        <v>45116</v>
      </c>
      <c r="B46">
        <f t="shared" si="0"/>
        <v>1</v>
      </c>
      <c r="C46" s="5">
        <v>36.260000000000005</v>
      </c>
      <c r="D46" s="5">
        <v>26.8</v>
      </c>
      <c r="E46" s="5">
        <v>46.2</v>
      </c>
      <c r="F46" s="6">
        <v>9.0500000000000007</v>
      </c>
      <c r="G46" s="5">
        <v>163</v>
      </c>
    </row>
    <row r="47" spans="1:7" ht="15.5">
      <c r="A47" s="38">
        <v>45010</v>
      </c>
      <c r="B47">
        <f t="shared" si="0"/>
        <v>7</v>
      </c>
      <c r="C47" s="5">
        <v>44.82</v>
      </c>
      <c r="D47" s="5">
        <v>32.9</v>
      </c>
      <c r="E47" s="5">
        <v>46</v>
      </c>
      <c r="F47" s="6">
        <v>18.459999999999997</v>
      </c>
      <c r="G47" s="5">
        <v>191</v>
      </c>
    </row>
    <row r="48" spans="1:7" ht="15.5">
      <c r="A48" s="38">
        <v>45095</v>
      </c>
      <c r="B48">
        <f t="shared" si="0"/>
        <v>1</v>
      </c>
      <c r="C48" s="5">
        <v>28.04</v>
      </c>
      <c r="D48" s="5">
        <v>41.7</v>
      </c>
      <c r="E48" s="5">
        <v>45.9</v>
      </c>
      <c r="F48" s="6">
        <v>16.010000000000005</v>
      </c>
      <c r="G48" s="5">
        <v>183</v>
      </c>
    </row>
    <row r="49" spans="1:7" ht="15.5">
      <c r="A49" s="38">
        <v>45033</v>
      </c>
      <c r="B49">
        <f t="shared" si="0"/>
        <v>2</v>
      </c>
      <c r="C49" s="5">
        <v>24.94</v>
      </c>
      <c r="D49" s="5">
        <v>49.4</v>
      </c>
      <c r="E49" s="5">
        <v>45.7</v>
      </c>
      <c r="F49" s="6">
        <v>13.89</v>
      </c>
      <c r="G49" s="5">
        <v>152</v>
      </c>
    </row>
    <row r="50" spans="1:7" ht="15.5">
      <c r="A50" s="38">
        <v>45154</v>
      </c>
      <c r="B50">
        <f t="shared" si="0"/>
        <v>4</v>
      </c>
      <c r="C50" s="5">
        <v>12.34</v>
      </c>
      <c r="D50" s="5">
        <v>36.9</v>
      </c>
      <c r="E50" s="5">
        <v>45.2</v>
      </c>
      <c r="F50" s="6">
        <v>1.5399999999999956</v>
      </c>
      <c r="G50" s="5">
        <v>85</v>
      </c>
    </row>
    <row r="51" spans="1:7" ht="15.5">
      <c r="A51" s="38">
        <v>44997</v>
      </c>
      <c r="B51">
        <f t="shared" si="0"/>
        <v>1</v>
      </c>
      <c r="C51" s="5">
        <v>10.9</v>
      </c>
      <c r="D51" s="5">
        <v>39.299999999999997</v>
      </c>
      <c r="E51" s="5">
        <v>45.1</v>
      </c>
      <c r="F51" s="6">
        <v>6.0599999999999952</v>
      </c>
      <c r="G51" s="5">
        <v>122</v>
      </c>
    </row>
    <row r="52" spans="1:7" ht="15.5">
      <c r="A52" s="38">
        <v>45129</v>
      </c>
      <c r="B52">
        <f t="shared" si="0"/>
        <v>7</v>
      </c>
      <c r="C52" s="5">
        <v>45.96</v>
      </c>
      <c r="D52" s="5">
        <v>33.5</v>
      </c>
      <c r="E52" s="5">
        <v>45.1</v>
      </c>
      <c r="F52" s="6">
        <v>20.69</v>
      </c>
      <c r="G52" s="5"/>
    </row>
    <row r="53" spans="1:7" ht="15.5">
      <c r="A53" s="38">
        <v>45143</v>
      </c>
      <c r="B53">
        <f t="shared" si="0"/>
        <v>7</v>
      </c>
      <c r="C53" s="5">
        <v>50.64</v>
      </c>
      <c r="D53" s="5">
        <v>49</v>
      </c>
      <c r="E53" s="5">
        <v>44.3</v>
      </c>
      <c r="F53" s="6">
        <v>31.1</v>
      </c>
      <c r="G53" s="5">
        <v>265</v>
      </c>
    </row>
    <row r="54" spans="1:7" ht="15.5">
      <c r="A54" s="38">
        <v>45040</v>
      </c>
      <c r="B54">
        <f t="shared" si="0"/>
        <v>2</v>
      </c>
      <c r="C54" s="5">
        <v>12.02</v>
      </c>
      <c r="D54" s="5">
        <v>25.7</v>
      </c>
      <c r="E54" s="5">
        <v>43.3</v>
      </c>
      <c r="F54" s="6">
        <v>18.04</v>
      </c>
      <c r="G54" s="5">
        <v>89</v>
      </c>
    </row>
    <row r="55" spans="1:7" ht="15.5">
      <c r="A55" s="38">
        <v>45026</v>
      </c>
      <c r="B55">
        <f t="shared" si="0"/>
        <v>2</v>
      </c>
      <c r="C55" s="5">
        <v>59.58</v>
      </c>
      <c r="D55" s="5">
        <v>28.3</v>
      </c>
      <c r="E55" s="5">
        <v>43.2</v>
      </c>
      <c r="F55" s="6">
        <v>26.159999999999997</v>
      </c>
      <c r="G55" s="5">
        <v>231</v>
      </c>
    </row>
    <row r="56" spans="1:7" ht="15.5">
      <c r="A56" s="38">
        <v>45125</v>
      </c>
      <c r="B56">
        <f t="shared" si="0"/>
        <v>3</v>
      </c>
      <c r="C56" s="5">
        <v>18.920000000000002</v>
      </c>
      <c r="D56" s="5">
        <v>12</v>
      </c>
      <c r="E56" s="5">
        <v>43.1</v>
      </c>
      <c r="F56" s="6">
        <v>14.719999999999999</v>
      </c>
      <c r="G56" s="5">
        <v>116</v>
      </c>
    </row>
    <row r="57" spans="1:7" ht="15.5">
      <c r="A57" s="38">
        <v>45127</v>
      </c>
      <c r="B57">
        <f t="shared" si="0"/>
        <v>5</v>
      </c>
      <c r="C57" s="5">
        <v>55.04</v>
      </c>
      <c r="D57" s="5">
        <v>2.9</v>
      </c>
      <c r="E57" s="5">
        <v>43</v>
      </c>
      <c r="F57" s="6">
        <v>10.77</v>
      </c>
      <c r="G57" s="5">
        <v>147</v>
      </c>
    </row>
    <row r="58" spans="1:7" ht="15.5">
      <c r="A58" s="38">
        <v>45171</v>
      </c>
      <c r="B58">
        <f t="shared" si="0"/>
        <v>7</v>
      </c>
      <c r="C58" s="5">
        <v>64.38</v>
      </c>
      <c r="D58" s="5">
        <v>48.9</v>
      </c>
      <c r="E58" s="5">
        <v>41.8</v>
      </c>
      <c r="F58" s="6">
        <v>35.42</v>
      </c>
      <c r="G58" s="5">
        <v>271</v>
      </c>
    </row>
    <row r="59" spans="1:7" ht="15.5">
      <c r="A59" s="38">
        <v>45052</v>
      </c>
      <c r="B59">
        <f t="shared" si="0"/>
        <v>7</v>
      </c>
      <c r="C59" s="5">
        <v>3.46</v>
      </c>
      <c r="D59" s="5">
        <v>28.1</v>
      </c>
      <c r="E59" s="5">
        <v>41.4</v>
      </c>
      <c r="F59" s="6">
        <v>18.220000000000002</v>
      </c>
      <c r="G59" s="5">
        <v>71</v>
      </c>
    </row>
    <row r="60" spans="1:7" ht="15.5">
      <c r="A60" s="38">
        <v>45025</v>
      </c>
      <c r="B60">
        <f t="shared" si="0"/>
        <v>1</v>
      </c>
      <c r="C60" s="5">
        <v>15.12</v>
      </c>
      <c r="D60" s="5">
        <v>16</v>
      </c>
      <c r="E60" s="5">
        <v>40.799999999999997</v>
      </c>
      <c r="F60" s="6">
        <v>18.739999999999998</v>
      </c>
      <c r="G60" s="5">
        <v>123</v>
      </c>
    </row>
    <row r="61" spans="1:7" ht="15.5">
      <c r="A61" s="38">
        <v>45048</v>
      </c>
      <c r="B61">
        <f t="shared" si="0"/>
        <v>3</v>
      </c>
      <c r="C61" s="5">
        <v>44.28</v>
      </c>
      <c r="D61" s="5">
        <v>41.7</v>
      </c>
      <c r="E61" s="5">
        <v>39.6</v>
      </c>
      <c r="F61" s="6">
        <v>26.65</v>
      </c>
      <c r="G61" s="5">
        <v>235</v>
      </c>
    </row>
    <row r="62" spans="1:7" ht="15.5">
      <c r="A62" s="38">
        <v>45140</v>
      </c>
      <c r="B62">
        <f t="shared" si="0"/>
        <v>4</v>
      </c>
      <c r="C62" s="5">
        <v>29.240000000000002</v>
      </c>
      <c r="D62" s="5">
        <v>14.8</v>
      </c>
      <c r="E62" s="5">
        <v>38.9</v>
      </c>
      <c r="F62" s="6">
        <v>1.4600000000000026</v>
      </c>
      <c r="G62" s="5">
        <v>127</v>
      </c>
    </row>
    <row r="63" spans="1:7" ht="15.5">
      <c r="A63" s="38">
        <v>45037</v>
      </c>
      <c r="B63">
        <f t="shared" si="0"/>
        <v>6</v>
      </c>
      <c r="C63" s="5">
        <v>40.4</v>
      </c>
      <c r="D63" s="5">
        <v>33.4</v>
      </c>
      <c r="E63" s="5">
        <v>38.700000000000003</v>
      </c>
      <c r="F63" s="6">
        <v>18.919999999999995</v>
      </c>
      <c r="G63" s="5">
        <v>186</v>
      </c>
    </row>
    <row r="64" spans="1:7" ht="15.5">
      <c r="A64" s="38">
        <v>45066</v>
      </c>
      <c r="B64">
        <f t="shared" si="0"/>
        <v>7</v>
      </c>
      <c r="C64" s="5">
        <v>44.82</v>
      </c>
      <c r="D64" s="5">
        <v>30.6</v>
      </c>
      <c r="E64" s="5">
        <v>38.700000000000003</v>
      </c>
      <c r="F64" s="6">
        <v>19.729999999999997</v>
      </c>
      <c r="G64" s="5">
        <v>196</v>
      </c>
    </row>
    <row r="65" spans="1:7" ht="15.5">
      <c r="A65" s="38">
        <v>45027</v>
      </c>
      <c r="B65">
        <f t="shared" si="0"/>
        <v>3</v>
      </c>
      <c r="C65" s="5">
        <v>92.987500000000011</v>
      </c>
      <c r="D65" s="5">
        <v>17.399999999999999</v>
      </c>
      <c r="E65" s="5">
        <v>38.6</v>
      </c>
      <c r="F65" s="6">
        <v>37.253750000000011</v>
      </c>
      <c r="G65" s="5">
        <v>126</v>
      </c>
    </row>
    <row r="66" spans="1:7" ht="15.5">
      <c r="A66" s="38">
        <v>45138</v>
      </c>
      <c r="B66">
        <f t="shared" si="0"/>
        <v>2</v>
      </c>
      <c r="C66" s="5">
        <v>50.1</v>
      </c>
      <c r="D66" s="5">
        <v>33.200000000000003</v>
      </c>
      <c r="E66" s="5">
        <v>37.9</v>
      </c>
      <c r="F66" s="6">
        <v>23.490000000000006</v>
      </c>
      <c r="G66" s="5">
        <v>218</v>
      </c>
    </row>
    <row r="67" spans="1:7" ht="15.5">
      <c r="A67" s="38">
        <v>45054</v>
      </c>
      <c r="B67">
        <f t="shared" ref="B67:B130" si="1">WEEKDAY(A67)</f>
        <v>2</v>
      </c>
      <c r="C67" s="5">
        <v>49.160000000000004</v>
      </c>
      <c r="D67" s="5">
        <v>49.6</v>
      </c>
      <c r="E67" s="5">
        <v>37.700000000000003</v>
      </c>
      <c r="F67" s="6">
        <v>30.8</v>
      </c>
      <c r="G67" s="5">
        <v>239</v>
      </c>
    </row>
    <row r="68" spans="1:7" ht="15.5">
      <c r="A68" s="38">
        <v>45149</v>
      </c>
      <c r="B68">
        <f t="shared" si="1"/>
        <v>6</v>
      </c>
      <c r="C68" s="5">
        <v>37.260000000000005</v>
      </c>
      <c r="D68" s="5">
        <v>39.700000000000003</v>
      </c>
      <c r="E68" s="5">
        <v>37.700000000000003</v>
      </c>
      <c r="F68" s="6">
        <v>21.900000000000002</v>
      </c>
      <c r="G68" s="5">
        <v>208</v>
      </c>
    </row>
    <row r="69" spans="1:7" ht="15.5">
      <c r="A69" s="38">
        <v>45146</v>
      </c>
      <c r="B69">
        <f t="shared" si="1"/>
        <v>3</v>
      </c>
      <c r="C69" s="5">
        <v>66.14</v>
      </c>
      <c r="D69" s="5">
        <v>13.9</v>
      </c>
      <c r="E69" s="5">
        <v>37</v>
      </c>
      <c r="F69" s="6">
        <v>20.220000000000002</v>
      </c>
      <c r="G69" s="5">
        <v>166</v>
      </c>
    </row>
    <row r="70" spans="1:7" ht="15.5">
      <c r="A70" s="38">
        <v>45077</v>
      </c>
      <c r="B70">
        <f t="shared" si="1"/>
        <v>4</v>
      </c>
      <c r="C70" s="5">
        <v>151.96</v>
      </c>
      <c r="D70" s="5">
        <v>4.0999999999999996</v>
      </c>
      <c r="E70" s="5">
        <v>36.9</v>
      </c>
      <c r="F70" s="6">
        <v>11.270000000000001</v>
      </c>
      <c r="G70" s="5">
        <v>128</v>
      </c>
    </row>
    <row r="71" spans="1:7" ht="15.5">
      <c r="A71" s="38">
        <v>45045</v>
      </c>
      <c r="B71">
        <f t="shared" si="1"/>
        <v>7</v>
      </c>
      <c r="C71" s="5">
        <v>14.38</v>
      </c>
      <c r="D71" s="5">
        <v>11.7</v>
      </c>
      <c r="E71" s="5">
        <v>36.799999999999997</v>
      </c>
      <c r="F71" s="6">
        <v>17.82</v>
      </c>
      <c r="G71" s="5">
        <v>111</v>
      </c>
    </row>
    <row r="72" spans="1:7" ht="15.5">
      <c r="A72" s="38">
        <v>45042</v>
      </c>
      <c r="B72">
        <f t="shared" si="1"/>
        <v>4</v>
      </c>
      <c r="C72" s="5">
        <v>18.940000000000001</v>
      </c>
      <c r="D72" s="5">
        <v>9.9</v>
      </c>
      <c r="E72" s="5">
        <v>35.700000000000003</v>
      </c>
      <c r="F72" s="6">
        <v>19.64</v>
      </c>
      <c r="G72" s="5">
        <v>119</v>
      </c>
    </row>
    <row r="73" spans="1:7" ht="15.5">
      <c r="A73" s="38">
        <v>45079</v>
      </c>
      <c r="B73">
        <f t="shared" si="1"/>
        <v>6</v>
      </c>
      <c r="C73" s="5">
        <v>22.68</v>
      </c>
      <c r="D73" s="5">
        <v>44.5</v>
      </c>
      <c r="E73" s="5">
        <v>35.6</v>
      </c>
      <c r="F73" s="6">
        <v>14.849999999999998</v>
      </c>
      <c r="G73" s="5">
        <v>149</v>
      </c>
    </row>
    <row r="74" spans="1:7" ht="15.5">
      <c r="A74" s="38">
        <v>45173</v>
      </c>
      <c r="B74">
        <f t="shared" si="1"/>
        <v>2</v>
      </c>
      <c r="C74" s="5">
        <v>40.04</v>
      </c>
      <c r="D74" s="5">
        <v>7.8</v>
      </c>
      <c r="E74" s="5">
        <v>35.200000000000003</v>
      </c>
      <c r="F74" s="6">
        <v>95</v>
      </c>
      <c r="G74" s="5">
        <v>131</v>
      </c>
    </row>
    <row r="75" spans="1:7" ht="15.5">
      <c r="A75" s="38">
        <v>45034</v>
      </c>
      <c r="B75">
        <f t="shared" si="1"/>
        <v>3</v>
      </c>
      <c r="C75" s="5">
        <v>14.620000000000001</v>
      </c>
      <c r="D75" s="5">
        <v>26.7</v>
      </c>
      <c r="E75" s="5">
        <v>35.1</v>
      </c>
      <c r="F75" s="6">
        <v>3.6199999999999992</v>
      </c>
      <c r="G75" s="5">
        <v>114</v>
      </c>
    </row>
    <row r="76" spans="1:7" ht="15.5">
      <c r="A76" s="38">
        <v>45046</v>
      </c>
      <c r="B76">
        <f t="shared" si="1"/>
        <v>1</v>
      </c>
      <c r="C76" s="5">
        <v>43.96</v>
      </c>
      <c r="D76" s="5">
        <v>3.1</v>
      </c>
      <c r="E76" s="5">
        <v>34.6</v>
      </c>
      <c r="F76" s="6">
        <v>7.6899999999999995</v>
      </c>
      <c r="G76" s="5">
        <v>122</v>
      </c>
    </row>
    <row r="77" spans="1:7" ht="15.5">
      <c r="A77" s="38">
        <v>45155</v>
      </c>
      <c r="B77">
        <f t="shared" si="1"/>
        <v>5</v>
      </c>
      <c r="C77" s="5">
        <v>32.339999999999996</v>
      </c>
      <c r="D77" s="5">
        <v>18.399999999999999</v>
      </c>
      <c r="E77" s="5">
        <v>34.6</v>
      </c>
      <c r="F77" s="6">
        <v>8.5299999999999958</v>
      </c>
      <c r="G77" s="5">
        <v>138</v>
      </c>
    </row>
    <row r="78" spans="1:7" ht="15.5">
      <c r="A78" s="38">
        <v>45110</v>
      </c>
      <c r="B78">
        <f t="shared" si="1"/>
        <v>2</v>
      </c>
      <c r="C78" s="5">
        <v>18.64</v>
      </c>
      <c r="D78" s="5">
        <v>46.8</v>
      </c>
      <c r="E78" s="5">
        <v>34.5</v>
      </c>
      <c r="F78" s="6">
        <v>17.419999999999998</v>
      </c>
      <c r="G78" s="5">
        <v>152</v>
      </c>
    </row>
    <row r="79" spans="1:7" ht="15.5">
      <c r="A79" s="38">
        <v>45139</v>
      </c>
      <c r="B79">
        <f t="shared" si="1"/>
        <v>3</v>
      </c>
      <c r="C79" s="5">
        <v>28.919999999999998</v>
      </c>
      <c r="D79" s="5">
        <v>5.7</v>
      </c>
      <c r="E79" s="5">
        <v>34.4</v>
      </c>
      <c r="F79" s="6">
        <v>19.549999999999997</v>
      </c>
      <c r="G79" s="5"/>
    </row>
    <row r="80" spans="1:7" ht="15.5">
      <c r="A80" s="38">
        <v>45080</v>
      </c>
      <c r="B80">
        <f t="shared" si="1"/>
        <v>7</v>
      </c>
      <c r="C80" s="5">
        <v>45.7</v>
      </c>
      <c r="D80" s="5">
        <v>43</v>
      </c>
      <c r="E80" s="5">
        <v>33.799999999999997</v>
      </c>
      <c r="F80" s="6">
        <v>29.330000000000002</v>
      </c>
      <c r="G80" s="5">
        <v>223</v>
      </c>
    </row>
    <row r="81" spans="1:7" ht="15.5">
      <c r="A81" s="38">
        <v>45087</v>
      </c>
      <c r="B81">
        <f t="shared" si="1"/>
        <v>7</v>
      </c>
      <c r="C81" s="5">
        <v>14.72</v>
      </c>
      <c r="D81" s="5">
        <v>1.5</v>
      </c>
      <c r="E81" s="5">
        <v>33</v>
      </c>
      <c r="F81" s="6">
        <v>10.41</v>
      </c>
      <c r="G81" s="5">
        <v>74</v>
      </c>
    </row>
    <row r="82" spans="1:7" ht="15.5">
      <c r="A82" s="38">
        <v>45078</v>
      </c>
      <c r="B82">
        <f t="shared" si="1"/>
        <v>5</v>
      </c>
      <c r="C82" s="5">
        <v>18.059999999999999</v>
      </c>
      <c r="D82" s="5">
        <v>20.3</v>
      </c>
      <c r="E82" s="5">
        <v>32.5</v>
      </c>
      <c r="F82" s="6">
        <v>4.68</v>
      </c>
      <c r="G82" s="5">
        <v>128</v>
      </c>
    </row>
    <row r="83" spans="1:7" ht="15.5">
      <c r="A83" s="38">
        <v>45035</v>
      </c>
      <c r="B83">
        <f t="shared" si="1"/>
        <v>4</v>
      </c>
      <c r="C83" s="5">
        <v>53.6</v>
      </c>
      <c r="D83" s="5">
        <v>37.700000000000003</v>
      </c>
      <c r="E83" s="5">
        <v>32</v>
      </c>
      <c r="F83" s="6">
        <v>28.850000000000005</v>
      </c>
      <c r="G83" s="5">
        <v>230</v>
      </c>
    </row>
    <row r="84" spans="1:7" ht="15.5">
      <c r="A84" s="38">
        <v>45067</v>
      </c>
      <c r="B84">
        <f t="shared" si="1"/>
        <v>1</v>
      </c>
      <c r="C84" s="5">
        <v>29.96</v>
      </c>
      <c r="D84" s="5">
        <v>14.3</v>
      </c>
      <c r="E84" s="5">
        <v>31.7</v>
      </c>
      <c r="F84" s="6">
        <v>5.4500000000000028</v>
      </c>
      <c r="G84" s="5">
        <v>129</v>
      </c>
    </row>
    <row r="85" spans="1:7" ht="15.5">
      <c r="A85" s="38">
        <v>45036</v>
      </c>
      <c r="B85">
        <f t="shared" si="1"/>
        <v>5</v>
      </c>
      <c r="C85" s="5">
        <v>45.5</v>
      </c>
      <c r="D85" s="5">
        <v>22.3</v>
      </c>
      <c r="E85" s="5">
        <v>31.6</v>
      </c>
      <c r="F85" s="6">
        <v>18.759999999999998</v>
      </c>
      <c r="G85" s="5">
        <v>179</v>
      </c>
    </row>
    <row r="86" spans="1:7" ht="15.5">
      <c r="A86" s="38">
        <v>45188</v>
      </c>
      <c r="B86">
        <f t="shared" si="1"/>
        <v>3</v>
      </c>
      <c r="C86" s="5">
        <v>12.44</v>
      </c>
      <c r="D86" s="5">
        <v>4.0999999999999996</v>
      </c>
      <c r="E86" s="5">
        <v>31.6</v>
      </c>
      <c r="F86" s="6">
        <v>11.129999999999999</v>
      </c>
      <c r="G86" s="5">
        <v>62</v>
      </c>
    </row>
    <row r="87" spans="1:7" ht="15.5">
      <c r="A87" s="38">
        <v>45041</v>
      </c>
      <c r="B87">
        <f t="shared" si="1"/>
        <v>3</v>
      </c>
      <c r="C87" s="5">
        <v>42.019999999999996</v>
      </c>
      <c r="D87" s="5">
        <v>22.5</v>
      </c>
      <c r="E87" s="5">
        <v>31.5</v>
      </c>
      <c r="F87" s="6">
        <v>16.159999999999997</v>
      </c>
      <c r="G87" s="5">
        <v>165</v>
      </c>
    </row>
    <row r="88" spans="1:7" ht="15.5">
      <c r="A88" s="38">
        <v>45069</v>
      </c>
      <c r="B88">
        <f t="shared" si="1"/>
        <v>3</v>
      </c>
      <c r="C88" s="5">
        <v>28.880000000000003</v>
      </c>
      <c r="D88" s="5">
        <v>5.7</v>
      </c>
      <c r="E88" s="5">
        <v>31.3</v>
      </c>
      <c r="F88" s="6">
        <v>3.2699999999999996</v>
      </c>
      <c r="G88" s="5">
        <v>117</v>
      </c>
    </row>
    <row r="89" spans="1:7" ht="15.5">
      <c r="A89" s="38">
        <v>45156</v>
      </c>
      <c r="B89">
        <f t="shared" si="1"/>
        <v>6</v>
      </c>
      <c r="C89" s="5">
        <v>44.5</v>
      </c>
      <c r="D89" s="5">
        <v>18.100000000000001</v>
      </c>
      <c r="E89" s="5">
        <v>30.7</v>
      </c>
      <c r="F89" s="6">
        <v>14.02</v>
      </c>
      <c r="G89" s="5">
        <v>159</v>
      </c>
    </row>
    <row r="90" spans="1:7" ht="15.5">
      <c r="A90" s="38">
        <v>45028</v>
      </c>
      <c r="B90">
        <f t="shared" si="1"/>
        <v>4</v>
      </c>
      <c r="C90" s="5">
        <v>20.440000000000001</v>
      </c>
      <c r="D90" s="5">
        <v>1.5</v>
      </c>
      <c r="E90" s="5">
        <v>30</v>
      </c>
      <c r="F90" s="6">
        <v>18.47</v>
      </c>
      <c r="G90" s="5">
        <v>112</v>
      </c>
    </row>
    <row r="91" spans="1:7" ht="15.5">
      <c r="A91" s="38">
        <v>45180</v>
      </c>
      <c r="B91">
        <f t="shared" si="1"/>
        <v>2</v>
      </c>
      <c r="C91" s="5">
        <v>58.760000000000005</v>
      </c>
      <c r="D91" s="5">
        <v>21.3</v>
      </c>
      <c r="E91" s="5">
        <v>30</v>
      </c>
      <c r="F91" s="6">
        <v>24.03</v>
      </c>
      <c r="G91" s="5">
        <v>188</v>
      </c>
    </row>
    <row r="92" spans="1:7" ht="15.5">
      <c r="A92" s="38">
        <v>45102</v>
      </c>
      <c r="B92">
        <f t="shared" si="1"/>
        <v>1</v>
      </c>
      <c r="C92" s="5">
        <v>8</v>
      </c>
      <c r="D92" s="5">
        <v>11</v>
      </c>
      <c r="E92" s="5">
        <v>29.7</v>
      </c>
      <c r="F92" s="6">
        <v>16.119999999999997</v>
      </c>
      <c r="G92" s="5">
        <v>86</v>
      </c>
    </row>
    <row r="93" spans="1:7" ht="15.5">
      <c r="A93" s="38">
        <v>45178</v>
      </c>
      <c r="B93">
        <f t="shared" si="1"/>
        <v>7</v>
      </c>
      <c r="C93" s="5">
        <v>18.240000000000002</v>
      </c>
      <c r="D93" s="5">
        <v>5.7</v>
      </c>
      <c r="E93" s="5">
        <v>29.7</v>
      </c>
      <c r="F93" s="6">
        <v>16.59</v>
      </c>
      <c r="G93" s="5">
        <v>105</v>
      </c>
    </row>
    <row r="94" spans="1:7" ht="15.5">
      <c r="A94" s="38">
        <v>45060</v>
      </c>
      <c r="B94">
        <f t="shared" si="1"/>
        <v>1</v>
      </c>
      <c r="C94" s="5">
        <v>27.22</v>
      </c>
      <c r="D94" s="5">
        <v>42.8</v>
      </c>
      <c r="E94" s="5">
        <v>28.9</v>
      </c>
      <c r="F94" s="6">
        <v>22.949999999999996</v>
      </c>
      <c r="G94" s="5">
        <v>187</v>
      </c>
    </row>
    <row r="95" spans="1:7" ht="15.5">
      <c r="A95" s="38">
        <v>45177</v>
      </c>
      <c r="B95">
        <f t="shared" si="1"/>
        <v>6</v>
      </c>
      <c r="C95" s="5">
        <v>52.7</v>
      </c>
      <c r="D95" s="5">
        <v>5.4</v>
      </c>
      <c r="E95" s="5">
        <v>27.4</v>
      </c>
      <c r="F95" s="6">
        <v>13.59</v>
      </c>
      <c r="G95" s="5">
        <v>124</v>
      </c>
    </row>
    <row r="96" spans="1:7" ht="15.5">
      <c r="A96" s="38">
        <v>45058</v>
      </c>
      <c r="B96">
        <f t="shared" si="1"/>
        <v>6</v>
      </c>
      <c r="C96" s="5">
        <v>53.86</v>
      </c>
      <c r="D96" s="5">
        <v>15.5</v>
      </c>
      <c r="E96" s="5">
        <v>27.3</v>
      </c>
      <c r="F96" s="6">
        <v>20.759999999999998</v>
      </c>
      <c r="G96" s="5">
        <v>170</v>
      </c>
    </row>
    <row r="97" spans="1:7" ht="15.5">
      <c r="A97" s="38">
        <v>45065</v>
      </c>
      <c r="B97">
        <f t="shared" si="1"/>
        <v>6</v>
      </c>
      <c r="C97" s="5">
        <v>48.36</v>
      </c>
      <c r="D97" s="5">
        <v>43.9</v>
      </c>
      <c r="E97" s="5">
        <v>27.2</v>
      </c>
      <c r="F97" s="6">
        <v>32.749999999999993</v>
      </c>
      <c r="G97" s="5">
        <v>229</v>
      </c>
    </row>
    <row r="98" spans="1:7" ht="15.5">
      <c r="A98" s="38">
        <v>45182</v>
      </c>
      <c r="B98">
        <f t="shared" si="1"/>
        <v>4</v>
      </c>
      <c r="C98" s="5">
        <v>35.9</v>
      </c>
      <c r="D98" s="5">
        <v>2.1</v>
      </c>
      <c r="E98" s="5">
        <v>26.6</v>
      </c>
      <c r="F98" s="6">
        <v>4.3599999999999994</v>
      </c>
      <c r="G98" s="5">
        <v>108</v>
      </c>
    </row>
    <row r="99" spans="1:7" ht="15.5">
      <c r="A99" s="38">
        <v>45039</v>
      </c>
      <c r="B99">
        <f t="shared" si="1"/>
        <v>1</v>
      </c>
      <c r="C99" s="5">
        <v>51.38</v>
      </c>
      <c r="D99" s="5">
        <v>8.4</v>
      </c>
      <c r="E99" s="5">
        <v>26.4</v>
      </c>
      <c r="F99" s="6">
        <v>14.33</v>
      </c>
      <c r="G99" s="5">
        <v>149</v>
      </c>
    </row>
    <row r="100" spans="1:7" ht="15.5">
      <c r="A100" s="38">
        <v>45019</v>
      </c>
      <c r="B100">
        <f t="shared" si="1"/>
        <v>2</v>
      </c>
      <c r="C100" s="5">
        <v>49.660000000000004</v>
      </c>
      <c r="D100" s="5">
        <v>16.899999999999999</v>
      </c>
      <c r="E100" s="5">
        <v>26.2</v>
      </c>
      <c r="F100" s="6">
        <v>20.8</v>
      </c>
      <c r="G100" s="5">
        <v>175</v>
      </c>
    </row>
    <row r="101" spans="1:7" ht="15.5">
      <c r="A101" s="38">
        <v>45121</v>
      </c>
      <c r="B101">
        <f t="shared" si="1"/>
        <v>6</v>
      </c>
      <c r="C101" s="5">
        <v>18.440000000000001</v>
      </c>
      <c r="D101" s="5">
        <v>11.8</v>
      </c>
      <c r="E101" s="5">
        <v>25.9</v>
      </c>
      <c r="F101" s="6">
        <v>4.2600000000000016</v>
      </c>
      <c r="G101" s="5">
        <v>126</v>
      </c>
    </row>
    <row r="102" spans="1:7" ht="15.5">
      <c r="A102" s="38">
        <v>45104</v>
      </c>
      <c r="B102">
        <f t="shared" si="1"/>
        <v>3</v>
      </c>
      <c r="C102" s="5">
        <v>9.620000000000001</v>
      </c>
      <c r="D102" s="5">
        <v>0.4</v>
      </c>
      <c r="E102" s="5">
        <v>25.6</v>
      </c>
      <c r="F102" s="6">
        <v>11.269999999999998</v>
      </c>
      <c r="G102" s="5">
        <v>54</v>
      </c>
    </row>
    <row r="103" spans="1:7" ht="15.5">
      <c r="A103" s="38">
        <v>45112</v>
      </c>
      <c r="B103">
        <f t="shared" si="1"/>
        <v>4</v>
      </c>
      <c r="C103" s="5">
        <v>37.839999999999996</v>
      </c>
      <c r="D103" s="5">
        <v>14.3</v>
      </c>
      <c r="E103" s="5">
        <v>25.6</v>
      </c>
      <c r="F103" s="6">
        <v>10.829999999999998</v>
      </c>
      <c r="G103" s="5">
        <v>129</v>
      </c>
    </row>
    <row r="104" spans="1:7" ht="15.5">
      <c r="A104" s="38">
        <v>45153</v>
      </c>
      <c r="B104">
        <f t="shared" si="1"/>
        <v>3</v>
      </c>
      <c r="C104" s="5">
        <v>39.96</v>
      </c>
      <c r="D104" s="5">
        <v>1.3</v>
      </c>
      <c r="E104" s="5">
        <v>24.3</v>
      </c>
      <c r="F104" s="6">
        <v>5.91</v>
      </c>
      <c r="G104" s="5">
        <v>111</v>
      </c>
    </row>
    <row r="105" spans="1:7" ht="15.5">
      <c r="A105" s="38">
        <v>45006</v>
      </c>
      <c r="B105">
        <f t="shared" si="1"/>
        <v>3</v>
      </c>
      <c r="C105" s="5">
        <v>23.22</v>
      </c>
      <c r="D105" s="5">
        <v>5.8</v>
      </c>
      <c r="E105" s="5">
        <v>24.2</v>
      </c>
      <c r="F105" s="6">
        <v>19.829999999999998</v>
      </c>
      <c r="G105" s="5">
        <v>95</v>
      </c>
    </row>
    <row r="106" spans="1:7" ht="15.5">
      <c r="A106" s="38">
        <v>45174</v>
      </c>
      <c r="B106">
        <f t="shared" si="1"/>
        <v>3</v>
      </c>
      <c r="C106" s="5">
        <v>63.339999999999996</v>
      </c>
      <c r="D106" s="5">
        <v>2.2999999999999998</v>
      </c>
      <c r="E106" s="5">
        <v>23.7</v>
      </c>
      <c r="F106" s="6">
        <v>19.339999999999996</v>
      </c>
      <c r="G106" s="5">
        <v>131</v>
      </c>
    </row>
    <row r="107" spans="1:7" ht="15.5">
      <c r="A107" s="38">
        <v>45002</v>
      </c>
      <c r="B107">
        <f t="shared" si="1"/>
        <v>6</v>
      </c>
      <c r="C107" s="5">
        <v>13.5</v>
      </c>
      <c r="D107" s="5">
        <v>32.799999999999997</v>
      </c>
      <c r="E107" s="5">
        <v>23.5</v>
      </c>
      <c r="F107" s="6">
        <v>12.749999999999998</v>
      </c>
      <c r="G107" s="5">
        <v>123</v>
      </c>
    </row>
    <row r="108" spans="1:7" ht="15.5">
      <c r="A108" s="38">
        <v>45017</v>
      </c>
      <c r="B108">
        <f t="shared" si="1"/>
        <v>7</v>
      </c>
      <c r="C108" s="5">
        <v>48.480000000000004</v>
      </c>
      <c r="D108" s="5">
        <v>123</v>
      </c>
      <c r="E108" s="5">
        <v>23.5</v>
      </c>
      <c r="F108" s="6">
        <v>16.89</v>
      </c>
      <c r="G108" s="5">
        <v>127</v>
      </c>
    </row>
    <row r="109" spans="1:7" ht="15.5">
      <c r="A109" s="38">
        <v>45185</v>
      </c>
      <c r="B109">
        <f t="shared" si="1"/>
        <v>7</v>
      </c>
      <c r="C109" s="5">
        <v>6.74</v>
      </c>
      <c r="D109" s="5">
        <v>12.1</v>
      </c>
      <c r="E109" s="5">
        <v>23.4</v>
      </c>
      <c r="F109" s="6">
        <v>18.560000000000002</v>
      </c>
      <c r="G109" s="5">
        <v>83</v>
      </c>
    </row>
    <row r="110" spans="1:7" ht="15.5">
      <c r="A110" s="38">
        <v>45103</v>
      </c>
      <c r="B110">
        <f t="shared" si="1"/>
        <v>2</v>
      </c>
      <c r="C110" s="5">
        <v>27.080000000000002</v>
      </c>
      <c r="D110" s="5">
        <v>0.3</v>
      </c>
      <c r="E110" s="5">
        <v>23.2</v>
      </c>
      <c r="F110" s="6">
        <v>19.910000000000004</v>
      </c>
      <c r="G110" s="5">
        <v>104</v>
      </c>
    </row>
    <row r="111" spans="1:7" ht="15.5">
      <c r="A111" s="38">
        <v>45107</v>
      </c>
      <c r="B111">
        <f t="shared" si="1"/>
        <v>6</v>
      </c>
      <c r="C111" s="5">
        <v>55.339999999999996</v>
      </c>
      <c r="D111" s="5">
        <v>38</v>
      </c>
      <c r="E111" s="5">
        <v>23.2</v>
      </c>
      <c r="F111" s="6">
        <v>33.89</v>
      </c>
      <c r="G111" s="5">
        <v>221</v>
      </c>
    </row>
    <row r="112" spans="1:7" ht="15.5">
      <c r="A112" s="38">
        <v>45075</v>
      </c>
      <c r="B112">
        <f t="shared" si="1"/>
        <v>2</v>
      </c>
      <c r="C112" s="5">
        <v>31.2</v>
      </c>
      <c r="D112" s="5">
        <v>7.7</v>
      </c>
      <c r="E112" s="5">
        <v>23.1</v>
      </c>
      <c r="F112" s="6">
        <v>6.2099999999999991</v>
      </c>
      <c r="G112" s="5">
        <v>120</v>
      </c>
    </row>
    <row r="113" spans="1:7" ht="15.5">
      <c r="A113" s="38">
        <v>45023</v>
      </c>
      <c r="B113">
        <f t="shared" si="1"/>
        <v>6</v>
      </c>
      <c r="C113" s="5">
        <v>49.019999999999996</v>
      </c>
      <c r="D113" s="5">
        <v>16.7</v>
      </c>
      <c r="E113" s="5">
        <v>22.9</v>
      </c>
      <c r="F113" s="6">
        <v>23.2</v>
      </c>
      <c r="G113" s="5">
        <v>168</v>
      </c>
    </row>
    <row r="114" spans="1:7" ht="15.5">
      <c r="A114" s="38">
        <v>45024</v>
      </c>
      <c r="B114">
        <f t="shared" si="1"/>
        <v>7</v>
      </c>
      <c r="C114" s="5">
        <v>52.760000000000005</v>
      </c>
      <c r="D114" s="5">
        <v>27.1</v>
      </c>
      <c r="E114" s="5">
        <v>22.9</v>
      </c>
      <c r="F114" s="6">
        <v>29.270000000000007</v>
      </c>
      <c r="G114" s="5">
        <v>199</v>
      </c>
    </row>
    <row r="115" spans="1:7" ht="15.5">
      <c r="A115" s="38">
        <v>45076</v>
      </c>
      <c r="B115">
        <f t="shared" si="1"/>
        <v>3</v>
      </c>
      <c r="C115" s="5">
        <v>19.28</v>
      </c>
      <c r="D115" s="5">
        <v>26.7</v>
      </c>
      <c r="E115" s="5">
        <v>22.3</v>
      </c>
      <c r="F115" s="6">
        <v>12.070000000000002</v>
      </c>
      <c r="G115" s="5">
        <v>120</v>
      </c>
    </row>
    <row r="116" spans="1:7" ht="15.5">
      <c r="A116" s="38">
        <v>45115</v>
      </c>
      <c r="B116">
        <f t="shared" si="1"/>
        <v>7</v>
      </c>
      <c r="C116" s="5">
        <v>9.879999999999999</v>
      </c>
      <c r="D116" s="5">
        <v>16</v>
      </c>
      <c r="E116" s="5">
        <v>22.3</v>
      </c>
      <c r="F116" s="6">
        <v>1.0199999999999996</v>
      </c>
      <c r="G116" s="5">
        <v>77</v>
      </c>
    </row>
    <row r="117" spans="1:7" ht="15.5">
      <c r="A117" s="38">
        <v>45093</v>
      </c>
      <c r="B117">
        <f t="shared" si="1"/>
        <v>6</v>
      </c>
      <c r="C117" s="5">
        <v>41.980000000000004</v>
      </c>
      <c r="D117" s="5">
        <v>21</v>
      </c>
      <c r="E117" s="5">
        <v>22</v>
      </c>
      <c r="F117" s="6">
        <v>20.190000000000001</v>
      </c>
      <c r="G117" s="5">
        <v>168</v>
      </c>
    </row>
    <row r="118" spans="1:7" ht="15.5">
      <c r="A118" s="38">
        <v>45162</v>
      </c>
      <c r="B118">
        <f t="shared" si="1"/>
        <v>5</v>
      </c>
      <c r="C118" s="5">
        <v>11.58</v>
      </c>
      <c r="D118" s="5">
        <v>37.6</v>
      </c>
      <c r="E118" s="5">
        <v>21.6</v>
      </c>
      <c r="F118" s="6">
        <v>11.95</v>
      </c>
      <c r="G118" s="5">
        <v>90</v>
      </c>
    </row>
    <row r="119" spans="1:7" ht="15.5">
      <c r="A119" s="38">
        <v>45056</v>
      </c>
      <c r="B119">
        <f t="shared" si="1"/>
        <v>4</v>
      </c>
      <c r="C119" s="5">
        <v>16.7</v>
      </c>
      <c r="D119" s="5">
        <v>2</v>
      </c>
      <c r="E119" s="5">
        <v>21.4</v>
      </c>
      <c r="F119" s="6">
        <v>17.79</v>
      </c>
      <c r="G119" s="5">
        <v>83</v>
      </c>
    </row>
    <row r="120" spans="1:7" ht="15.5">
      <c r="A120" s="38">
        <v>45098</v>
      </c>
      <c r="B120">
        <f t="shared" si="1"/>
        <v>4</v>
      </c>
      <c r="C120" s="5">
        <v>64.039999999999992</v>
      </c>
      <c r="D120" s="5">
        <v>10.1</v>
      </c>
      <c r="E120" s="5">
        <v>21.4</v>
      </c>
      <c r="F120" s="6">
        <v>24.509999999999998</v>
      </c>
      <c r="G120" s="5">
        <v>158</v>
      </c>
    </row>
    <row r="121" spans="1:7" ht="15.5">
      <c r="A121" s="38">
        <v>45005</v>
      </c>
      <c r="B121">
        <f t="shared" si="1"/>
        <v>2</v>
      </c>
      <c r="C121" s="5">
        <v>40.96</v>
      </c>
      <c r="D121" s="5">
        <v>2.6</v>
      </c>
      <c r="E121" s="5">
        <v>21.2</v>
      </c>
      <c r="F121" s="6">
        <v>12.8</v>
      </c>
      <c r="G121" s="5">
        <v>119</v>
      </c>
    </row>
    <row r="122" spans="1:7" ht="15.5">
      <c r="A122" s="38">
        <v>45072</v>
      </c>
      <c r="B122">
        <f t="shared" si="1"/>
        <v>6</v>
      </c>
      <c r="C122" s="5">
        <v>13.5</v>
      </c>
      <c r="D122" s="5">
        <v>1.6</v>
      </c>
      <c r="E122" s="5">
        <v>20.7</v>
      </c>
      <c r="F122" s="6">
        <v>15.27</v>
      </c>
      <c r="G122" s="5">
        <v>83</v>
      </c>
    </row>
    <row r="123" spans="1:7" ht="15.5">
      <c r="A123" s="38">
        <v>45145</v>
      </c>
      <c r="B123">
        <f t="shared" si="1"/>
        <v>2</v>
      </c>
      <c r="C123" s="5">
        <v>164</v>
      </c>
      <c r="D123" s="5">
        <v>25.8</v>
      </c>
      <c r="E123" s="5">
        <v>20.6</v>
      </c>
      <c r="F123" s="6">
        <v>9.1300000000000008</v>
      </c>
      <c r="G123" s="5">
        <v>118</v>
      </c>
    </row>
    <row r="124" spans="1:7" ht="15.5">
      <c r="A124" s="38">
        <v>45134</v>
      </c>
      <c r="B124">
        <f t="shared" si="1"/>
        <v>5</v>
      </c>
      <c r="C124" s="5">
        <v>9.6</v>
      </c>
      <c r="D124" s="5">
        <v>25.9</v>
      </c>
      <c r="E124" s="5">
        <v>20.5</v>
      </c>
      <c r="F124" s="6">
        <v>9.0499999999999989</v>
      </c>
      <c r="G124" s="5">
        <v>109</v>
      </c>
    </row>
    <row r="125" spans="1:7" ht="15.5">
      <c r="A125" s="38">
        <v>45172</v>
      </c>
      <c r="B125">
        <f t="shared" si="1"/>
        <v>1</v>
      </c>
      <c r="C125" s="5">
        <v>58.68</v>
      </c>
      <c r="D125" s="5">
        <v>30.2</v>
      </c>
      <c r="E125" s="5">
        <v>20.3</v>
      </c>
      <c r="F125" s="6">
        <v>31.819999999999997</v>
      </c>
      <c r="G125" s="5">
        <v>216</v>
      </c>
    </row>
    <row r="126" spans="1:7" ht="15.5">
      <c r="A126" s="38">
        <v>45181</v>
      </c>
      <c r="B126">
        <f t="shared" si="1"/>
        <v>3</v>
      </c>
      <c r="C126" s="5">
        <v>46</v>
      </c>
      <c r="D126" s="5">
        <v>45.1</v>
      </c>
      <c r="E126" s="5">
        <v>19.600000000000001</v>
      </c>
      <c r="F126" s="6">
        <v>35.209999999999994</v>
      </c>
      <c r="G126" s="5">
        <v>228</v>
      </c>
    </row>
    <row r="127" spans="1:7" ht="15.5">
      <c r="A127" s="38">
        <v>45021</v>
      </c>
      <c r="B127">
        <f t="shared" si="1"/>
        <v>4</v>
      </c>
      <c r="C127" s="5">
        <v>59.58</v>
      </c>
      <c r="D127" s="5">
        <v>3.5</v>
      </c>
      <c r="E127" s="5">
        <v>19.5</v>
      </c>
      <c r="F127" s="6">
        <v>20.239999999999998</v>
      </c>
      <c r="G127" s="5">
        <v>139</v>
      </c>
    </row>
    <row r="128" spans="1:7" ht="15.5">
      <c r="A128" s="38">
        <v>45163</v>
      </c>
      <c r="B128">
        <f t="shared" si="1"/>
        <v>6</v>
      </c>
      <c r="C128" s="5">
        <v>48.36</v>
      </c>
      <c r="D128" s="5">
        <v>5.2</v>
      </c>
      <c r="E128" s="5">
        <v>19.399999999999999</v>
      </c>
      <c r="F128" s="6">
        <v>15.520000000000001</v>
      </c>
      <c r="G128" s="5">
        <v>129</v>
      </c>
    </row>
    <row r="129" spans="1:7" ht="15.5">
      <c r="A129" s="38">
        <v>45068</v>
      </c>
      <c r="B129">
        <f t="shared" si="1"/>
        <v>2</v>
      </c>
      <c r="C129" s="5">
        <v>15.36</v>
      </c>
      <c r="D129" s="5">
        <v>33</v>
      </c>
      <c r="E129" s="5">
        <v>19.3</v>
      </c>
      <c r="F129" s="6">
        <v>11.459999999999999</v>
      </c>
      <c r="G129" s="5">
        <v>106</v>
      </c>
    </row>
    <row r="130" spans="1:7" ht="15.5">
      <c r="A130" s="38">
        <v>45015</v>
      </c>
      <c r="B130">
        <f t="shared" si="1"/>
        <v>5</v>
      </c>
      <c r="C130" s="5">
        <v>32.46</v>
      </c>
      <c r="D130" s="5">
        <v>23.9</v>
      </c>
      <c r="E130" s="5">
        <v>19.100000000000001</v>
      </c>
      <c r="F130" s="6">
        <v>19.04</v>
      </c>
      <c r="G130" s="5">
        <v>148</v>
      </c>
    </row>
    <row r="131" spans="1:7" ht="15.5">
      <c r="A131" s="38">
        <v>45043</v>
      </c>
      <c r="B131">
        <f t="shared" ref="B131:B194" si="2">WEEKDAY(A131)</f>
        <v>5</v>
      </c>
      <c r="C131" s="5">
        <v>52.980000000000004</v>
      </c>
      <c r="D131" s="5">
        <v>41.5</v>
      </c>
      <c r="E131" s="5">
        <v>18.5</v>
      </c>
      <c r="F131" s="6">
        <v>37.340000000000003</v>
      </c>
      <c r="G131" s="5">
        <v>245</v>
      </c>
    </row>
    <row r="132" spans="1:7" ht="15.5">
      <c r="A132" s="38">
        <v>45166</v>
      </c>
      <c r="B132">
        <f t="shared" si="2"/>
        <v>2</v>
      </c>
      <c r="C132" s="5">
        <v>12</v>
      </c>
      <c r="D132" s="5">
        <v>11.6</v>
      </c>
      <c r="E132" s="5">
        <v>18.399999999999999</v>
      </c>
      <c r="F132" s="6">
        <v>3.4400000000000013</v>
      </c>
      <c r="G132" s="5">
        <v>90</v>
      </c>
    </row>
    <row r="133" spans="1:7" ht="15.5">
      <c r="A133" s="38">
        <v>45014</v>
      </c>
      <c r="B133">
        <f t="shared" si="2"/>
        <v>4</v>
      </c>
      <c r="C133" s="5">
        <v>14.84</v>
      </c>
      <c r="D133" s="5">
        <v>20.5</v>
      </c>
      <c r="E133" s="5">
        <v>18.3</v>
      </c>
      <c r="F133" s="6">
        <v>9.8500000000000014</v>
      </c>
      <c r="G133" s="5">
        <v>127</v>
      </c>
    </row>
    <row r="134" spans="1:7" ht="15.5">
      <c r="A134" s="38">
        <v>45020</v>
      </c>
      <c r="B134">
        <f t="shared" si="2"/>
        <v>3</v>
      </c>
      <c r="C134" s="5">
        <v>20.46</v>
      </c>
      <c r="D134" s="5">
        <v>12.6</v>
      </c>
      <c r="E134" s="5">
        <v>18.3</v>
      </c>
      <c r="F134" s="6">
        <v>5.2099999999999991</v>
      </c>
      <c r="G134" s="5">
        <v>110</v>
      </c>
    </row>
    <row r="135" spans="1:7" ht="15.5">
      <c r="A135" s="38">
        <v>45183</v>
      </c>
      <c r="B135">
        <f t="shared" si="2"/>
        <v>5</v>
      </c>
      <c r="C135" s="5">
        <v>41.22</v>
      </c>
      <c r="D135" s="5">
        <v>28.7</v>
      </c>
      <c r="E135" s="5">
        <v>18.2</v>
      </c>
      <c r="F135" s="6">
        <v>26.18</v>
      </c>
      <c r="G135" s="5">
        <v>186</v>
      </c>
    </row>
    <row r="136" spans="1:7" ht="15.5">
      <c r="A136" s="38">
        <v>45099</v>
      </c>
      <c r="B136">
        <f t="shared" si="2"/>
        <v>5</v>
      </c>
      <c r="C136" s="5">
        <v>38.58</v>
      </c>
      <c r="D136" s="5">
        <v>17.2</v>
      </c>
      <c r="E136" s="5">
        <v>17.899999999999999</v>
      </c>
      <c r="F136" s="6">
        <v>20.23</v>
      </c>
      <c r="G136" s="5">
        <v>163</v>
      </c>
    </row>
    <row r="137" spans="1:7" ht="15.5">
      <c r="A137" s="38">
        <v>45175</v>
      </c>
      <c r="B137">
        <f t="shared" si="2"/>
        <v>4</v>
      </c>
      <c r="C137" s="5">
        <v>41.12</v>
      </c>
      <c r="D137" s="5">
        <v>10</v>
      </c>
      <c r="E137" s="5">
        <v>17.600000000000001</v>
      </c>
      <c r="F137" s="6">
        <v>14.519999999999998</v>
      </c>
      <c r="G137" s="5">
        <v>135</v>
      </c>
    </row>
    <row r="138" spans="1:7" ht="15.5">
      <c r="A138" s="38">
        <v>45168</v>
      </c>
      <c r="B138">
        <f t="shared" si="2"/>
        <v>4</v>
      </c>
      <c r="C138" s="5">
        <v>9.92</v>
      </c>
      <c r="D138" s="5">
        <v>20.100000000000001</v>
      </c>
      <c r="E138" s="5">
        <v>17</v>
      </c>
      <c r="F138" s="6">
        <v>5.2100000000000009</v>
      </c>
      <c r="G138" s="5">
        <v>93</v>
      </c>
    </row>
    <row r="139" spans="1:7" ht="15.5">
      <c r="A139" s="38">
        <v>45053</v>
      </c>
      <c r="B139">
        <f t="shared" si="2"/>
        <v>1</v>
      </c>
      <c r="C139" s="5">
        <v>33.239999999999995</v>
      </c>
      <c r="D139" s="5">
        <v>19.2</v>
      </c>
      <c r="E139" s="5">
        <v>16.600000000000001</v>
      </c>
      <c r="F139" s="6">
        <v>16.579999999999998</v>
      </c>
      <c r="G139" s="5">
        <v>133</v>
      </c>
    </row>
    <row r="140" spans="1:7" ht="15.5">
      <c r="A140" s="38">
        <v>45082</v>
      </c>
      <c r="B140">
        <f t="shared" si="2"/>
        <v>2</v>
      </c>
      <c r="C140" s="5">
        <v>21.259999999999998</v>
      </c>
      <c r="D140" s="5">
        <v>27.5</v>
      </c>
      <c r="E140" s="5">
        <v>16</v>
      </c>
      <c r="F140" s="6">
        <v>14.979999999999999</v>
      </c>
      <c r="G140" s="5">
        <v>122</v>
      </c>
    </row>
    <row r="141" spans="1:7" ht="15.5">
      <c r="A141" s="38">
        <v>45050</v>
      </c>
      <c r="B141">
        <f t="shared" si="2"/>
        <v>5</v>
      </c>
      <c r="C141" s="5">
        <v>62.54</v>
      </c>
      <c r="D141" s="5">
        <v>28.8</v>
      </c>
      <c r="E141" s="5">
        <v>15.9</v>
      </c>
      <c r="F141" s="6">
        <v>34.31</v>
      </c>
      <c r="G141" s="5">
        <v>220</v>
      </c>
    </row>
    <row r="142" spans="1:7" ht="15.5">
      <c r="A142" s="38">
        <v>45118</v>
      </c>
      <c r="B142">
        <f t="shared" si="2"/>
        <v>3</v>
      </c>
      <c r="C142" s="5">
        <v>45.8</v>
      </c>
      <c r="D142" s="5">
        <v>2.4</v>
      </c>
      <c r="E142" s="5">
        <v>15.6</v>
      </c>
      <c r="F142" s="6">
        <v>17.36</v>
      </c>
      <c r="G142" s="5">
        <v>125</v>
      </c>
    </row>
    <row r="143" spans="1:7" ht="15.5">
      <c r="A143" s="38">
        <v>45113</v>
      </c>
      <c r="B143">
        <f t="shared" si="2"/>
        <v>5</v>
      </c>
      <c r="C143" s="5">
        <v>25.28</v>
      </c>
      <c r="D143" s="5">
        <v>0.8</v>
      </c>
      <c r="E143" s="5">
        <v>14.8</v>
      </c>
      <c r="F143" s="6">
        <v>2.12</v>
      </c>
      <c r="G143" s="5">
        <v>108</v>
      </c>
    </row>
    <row r="144" spans="1:7" ht="15.5">
      <c r="A144" s="38">
        <v>45073</v>
      </c>
      <c r="B144">
        <f t="shared" si="2"/>
        <v>7</v>
      </c>
      <c r="C144" s="5">
        <v>25.1</v>
      </c>
      <c r="D144" s="5">
        <v>28.5</v>
      </c>
      <c r="E144" s="5">
        <v>14.2</v>
      </c>
      <c r="F144" s="6">
        <v>20.62</v>
      </c>
      <c r="G144" s="5">
        <v>149</v>
      </c>
    </row>
    <row r="145" spans="1:7" ht="15.5">
      <c r="A145" s="38">
        <v>45148</v>
      </c>
      <c r="B145">
        <f t="shared" si="2"/>
        <v>5</v>
      </c>
      <c r="C145" s="5">
        <v>40.519999999999996</v>
      </c>
      <c r="D145" s="5">
        <v>23.3</v>
      </c>
      <c r="E145" s="5">
        <v>14.2</v>
      </c>
      <c r="F145" s="6">
        <v>25.729999999999997</v>
      </c>
      <c r="G145" s="5">
        <v>169</v>
      </c>
    </row>
    <row r="146" spans="1:7" ht="15.5">
      <c r="A146" s="38">
        <v>45191</v>
      </c>
      <c r="B146">
        <f t="shared" si="2"/>
        <v>6</v>
      </c>
      <c r="C146" s="5">
        <v>14.64</v>
      </c>
      <c r="D146" s="5">
        <v>3.7</v>
      </c>
      <c r="E146" s="5">
        <v>13.8</v>
      </c>
      <c r="F146" s="6">
        <v>0.14999999999999947</v>
      </c>
      <c r="G146" s="5">
        <v>91</v>
      </c>
    </row>
    <row r="147" spans="1:7" ht="15.5">
      <c r="A147" s="38">
        <v>45070</v>
      </c>
      <c r="B147">
        <f t="shared" si="2"/>
        <v>4</v>
      </c>
      <c r="C147" s="5">
        <v>50.68</v>
      </c>
      <c r="D147" s="5">
        <v>0</v>
      </c>
      <c r="E147" s="5">
        <v>13.1</v>
      </c>
      <c r="F147" s="6">
        <v>28.4</v>
      </c>
      <c r="G147" s="5">
        <v>187</v>
      </c>
    </row>
    <row r="148" spans="1:7" ht="15.5">
      <c r="A148" s="38">
        <v>45170</v>
      </c>
      <c r="B148">
        <f t="shared" si="2"/>
        <v>6</v>
      </c>
      <c r="C148" s="5">
        <v>53.480000000000004</v>
      </c>
      <c r="D148" s="5">
        <v>3.4</v>
      </c>
      <c r="E148" s="5">
        <v>13.1</v>
      </c>
      <c r="F148" s="6">
        <v>18.700000000000003</v>
      </c>
      <c r="G148" s="5">
        <v>127</v>
      </c>
    </row>
    <row r="149" spans="1:7" ht="15.5">
      <c r="A149" s="38">
        <v>45136</v>
      </c>
      <c r="B149">
        <f t="shared" si="2"/>
        <v>7</v>
      </c>
      <c r="C149" s="5"/>
      <c r="D149" s="5">
        <v>17</v>
      </c>
      <c r="E149" s="5">
        <v>12.9</v>
      </c>
      <c r="F149" s="6">
        <v>10.68</v>
      </c>
      <c r="G149" s="5">
        <v>113</v>
      </c>
    </row>
    <row r="150" spans="1:7" ht="15.5">
      <c r="A150" s="38">
        <v>45169</v>
      </c>
      <c r="B150">
        <f t="shared" si="2"/>
        <v>5</v>
      </c>
      <c r="C150" s="5">
        <v>36.68</v>
      </c>
      <c r="D150" s="5">
        <v>7.1</v>
      </c>
      <c r="E150" s="5">
        <v>12.8</v>
      </c>
      <c r="F150" s="6">
        <v>15.27</v>
      </c>
      <c r="G150" s="5">
        <v>129</v>
      </c>
    </row>
    <row r="151" spans="1:7" ht="15.5">
      <c r="A151" s="38">
        <v>45022</v>
      </c>
      <c r="B151">
        <f t="shared" si="2"/>
        <v>5</v>
      </c>
      <c r="C151" s="5">
        <v>38.58</v>
      </c>
      <c r="D151" s="5">
        <v>29.3</v>
      </c>
      <c r="E151" s="5">
        <v>12.6</v>
      </c>
      <c r="F151" s="6">
        <v>23.900000000000002</v>
      </c>
      <c r="G151" s="5">
        <v>167</v>
      </c>
    </row>
    <row r="152" spans="1:7" ht="15.5">
      <c r="A152" s="38">
        <v>45119</v>
      </c>
      <c r="B152">
        <f t="shared" si="2"/>
        <v>4</v>
      </c>
      <c r="C152" s="5">
        <v>33.619999999999997</v>
      </c>
      <c r="D152" s="5">
        <v>34.6</v>
      </c>
      <c r="E152" s="5">
        <v>12.4</v>
      </c>
      <c r="F152" s="6">
        <v>24.65</v>
      </c>
      <c r="G152" s="5">
        <v>171</v>
      </c>
    </row>
    <row r="153" spans="1:7" ht="15.5">
      <c r="A153" s="38">
        <v>45144</v>
      </c>
      <c r="B153">
        <f t="shared" si="2"/>
        <v>1</v>
      </c>
      <c r="C153" s="5">
        <v>15.6</v>
      </c>
      <c r="D153" s="5">
        <v>40.299999999999997</v>
      </c>
      <c r="E153" s="5">
        <v>11.9</v>
      </c>
      <c r="F153" s="6">
        <v>19.189999999999998</v>
      </c>
      <c r="G153" s="5">
        <v>110</v>
      </c>
    </row>
    <row r="154" spans="1:7" ht="15.5">
      <c r="A154" s="38">
        <v>45003</v>
      </c>
      <c r="B154">
        <f t="shared" si="2"/>
        <v>7</v>
      </c>
      <c r="C154" s="5">
        <v>31.04</v>
      </c>
      <c r="D154" s="5">
        <v>19.600000000000001</v>
      </c>
      <c r="E154" s="5">
        <v>11.6</v>
      </c>
      <c r="F154" s="6">
        <v>17.18</v>
      </c>
      <c r="G154" s="5">
        <v>152</v>
      </c>
    </row>
    <row r="155" spans="1:7" ht="15.5">
      <c r="A155" s="38">
        <v>45064</v>
      </c>
      <c r="B155">
        <f t="shared" si="2"/>
        <v>5</v>
      </c>
      <c r="C155" s="5">
        <v>51.480000000000004</v>
      </c>
      <c r="D155" s="5">
        <v>27.5</v>
      </c>
      <c r="E155" s="5">
        <v>11</v>
      </c>
      <c r="F155" s="6">
        <v>33.090000000000003</v>
      </c>
      <c r="G155" s="5">
        <v>196</v>
      </c>
    </row>
    <row r="156" spans="1:7" ht="15.5">
      <c r="A156" s="38">
        <v>45090</v>
      </c>
      <c r="B156">
        <f t="shared" si="2"/>
        <v>3</v>
      </c>
      <c r="C156" s="5">
        <v>30.48</v>
      </c>
      <c r="D156" s="5">
        <v>14</v>
      </c>
      <c r="E156" s="5">
        <v>10.9</v>
      </c>
      <c r="F156" s="6">
        <v>13.380000000000003</v>
      </c>
      <c r="G156" s="5">
        <v>117</v>
      </c>
    </row>
    <row r="157" spans="1:7" ht="15.5">
      <c r="A157" s="38">
        <v>45109</v>
      </c>
      <c r="B157">
        <f t="shared" si="2"/>
        <v>1</v>
      </c>
      <c r="C157" s="5">
        <v>44.92</v>
      </c>
      <c r="D157" s="5">
        <v>20.6</v>
      </c>
      <c r="E157" s="5">
        <v>10.7</v>
      </c>
      <c r="F157" s="6">
        <v>26.98</v>
      </c>
      <c r="G157" s="5">
        <v>167</v>
      </c>
    </row>
    <row r="158" spans="1:7" ht="15.5">
      <c r="A158" s="38">
        <v>45063</v>
      </c>
      <c r="B158">
        <f t="shared" si="2"/>
        <v>4</v>
      </c>
      <c r="C158" s="5">
        <v>30.860000000000003</v>
      </c>
      <c r="D158" s="5">
        <v>14.5</v>
      </c>
      <c r="E158" s="5">
        <v>10.199999999999999</v>
      </c>
      <c r="F158" s="6">
        <v>17.100000000000001</v>
      </c>
      <c r="G158" s="5">
        <v>135</v>
      </c>
    </row>
    <row r="159" spans="1:7" ht="15.5">
      <c r="A159" s="38">
        <v>45150</v>
      </c>
      <c r="B159">
        <f t="shared" si="2"/>
        <v>7</v>
      </c>
      <c r="C159" s="5">
        <v>43.56</v>
      </c>
      <c r="D159" s="5">
        <v>21.1</v>
      </c>
      <c r="E159" s="5">
        <v>9.5</v>
      </c>
      <c r="F159" s="6">
        <v>25.53</v>
      </c>
      <c r="G159" s="5">
        <v>166</v>
      </c>
    </row>
    <row r="160" spans="1:7" ht="15.5">
      <c r="A160" s="38">
        <v>45074</v>
      </c>
      <c r="B160">
        <f t="shared" si="2"/>
        <v>1</v>
      </c>
      <c r="C160" s="5">
        <v>8.08</v>
      </c>
      <c r="D160" s="5">
        <v>29.9</v>
      </c>
      <c r="E160" s="5">
        <v>9.4</v>
      </c>
      <c r="F160" s="6">
        <v>11.729999999999999</v>
      </c>
      <c r="G160" s="5">
        <v>62</v>
      </c>
    </row>
    <row r="161" spans="1:7" ht="15.5">
      <c r="A161" s="38">
        <v>45055</v>
      </c>
      <c r="B161">
        <f t="shared" si="2"/>
        <v>3</v>
      </c>
      <c r="C161" s="5">
        <v>50.14</v>
      </c>
      <c r="D161" s="5">
        <v>29.5</v>
      </c>
      <c r="E161" s="5">
        <v>9.3000000000000007</v>
      </c>
      <c r="F161" s="6">
        <v>32.1</v>
      </c>
      <c r="G161" s="5">
        <v>186</v>
      </c>
    </row>
    <row r="162" spans="1:7" ht="15.5">
      <c r="A162" s="38">
        <v>45086</v>
      </c>
      <c r="B162">
        <f t="shared" si="2"/>
        <v>6</v>
      </c>
      <c r="C162" s="5">
        <v>31.860000000000003</v>
      </c>
      <c r="D162" s="5">
        <v>4.9000000000000004</v>
      </c>
      <c r="E162" s="5">
        <v>9.3000000000000007</v>
      </c>
      <c r="F162" s="6">
        <v>12.160000000000002</v>
      </c>
      <c r="G162" s="5">
        <v>93</v>
      </c>
    </row>
    <row r="163" spans="1:7" ht="15.5">
      <c r="A163" s="38">
        <v>45132</v>
      </c>
      <c r="B163">
        <f t="shared" si="2"/>
        <v>3</v>
      </c>
      <c r="C163" s="5">
        <v>10.120000000000001</v>
      </c>
      <c r="D163" s="5">
        <v>39</v>
      </c>
      <c r="E163" s="5">
        <v>9.3000000000000007</v>
      </c>
      <c r="F163" s="6">
        <v>18.339999999999996</v>
      </c>
      <c r="G163" s="5">
        <v>98</v>
      </c>
    </row>
    <row r="164" spans="1:7" ht="15.5">
      <c r="A164" s="38">
        <v>45123</v>
      </c>
      <c r="B164">
        <f t="shared" si="2"/>
        <v>1</v>
      </c>
      <c r="C164" s="5">
        <v>71.06</v>
      </c>
      <c r="D164" s="5"/>
      <c r="E164" s="5">
        <v>9.1999999999999993</v>
      </c>
      <c r="F164" s="6">
        <v>31.35</v>
      </c>
      <c r="G164" s="5">
        <v>92</v>
      </c>
    </row>
    <row r="165" spans="1:7" ht="15.5">
      <c r="A165" s="38">
        <v>45141</v>
      </c>
      <c r="B165">
        <f t="shared" si="2"/>
        <v>5</v>
      </c>
      <c r="C165" s="5">
        <v>31.060000000000002</v>
      </c>
      <c r="D165" s="5">
        <v>1.9</v>
      </c>
      <c r="E165" s="5">
        <v>9</v>
      </c>
      <c r="F165" s="6">
        <v>11.38</v>
      </c>
      <c r="G165" s="5">
        <v>123</v>
      </c>
    </row>
    <row r="166" spans="1:7" ht="15.5">
      <c r="A166" s="38">
        <v>45126</v>
      </c>
      <c r="B166">
        <f t="shared" si="2"/>
        <v>4</v>
      </c>
      <c r="C166" s="5">
        <v>6</v>
      </c>
      <c r="D166" s="5">
        <v>39.6</v>
      </c>
      <c r="E166" s="5">
        <v>8.6999999999999993</v>
      </c>
      <c r="F166" s="6">
        <v>111</v>
      </c>
      <c r="G166" s="5">
        <v>28</v>
      </c>
    </row>
    <row r="167" spans="1:7" ht="15.5">
      <c r="A167" s="38">
        <v>45142</v>
      </c>
      <c r="B167">
        <f t="shared" si="2"/>
        <v>6</v>
      </c>
      <c r="C167" s="5">
        <v>55.019999999999996</v>
      </c>
      <c r="D167" s="5">
        <v>7.3</v>
      </c>
      <c r="E167" s="5">
        <v>8.6999999999999993</v>
      </c>
      <c r="F167" s="6">
        <v>24.179999999999996</v>
      </c>
      <c r="G167" s="5">
        <v>142</v>
      </c>
    </row>
    <row r="168" spans="1:7" ht="15.5">
      <c r="A168" s="38">
        <v>45195</v>
      </c>
      <c r="B168">
        <f t="shared" si="2"/>
        <v>3</v>
      </c>
      <c r="C168" s="5">
        <v>52.42</v>
      </c>
      <c r="D168" s="5">
        <v>8.6</v>
      </c>
      <c r="E168" s="5">
        <v>8.6999999999999993</v>
      </c>
      <c r="F168" s="6">
        <v>1</v>
      </c>
      <c r="G168" s="5">
        <v>139</v>
      </c>
    </row>
    <row r="169" spans="1:7" ht="15.5">
      <c r="A169" s="38">
        <v>45031</v>
      </c>
      <c r="B169">
        <f t="shared" si="2"/>
        <v>7</v>
      </c>
      <c r="C169" s="5">
        <v>62.14</v>
      </c>
      <c r="D169" s="5">
        <v>4.0999999999999996</v>
      </c>
      <c r="E169" s="5">
        <v>8.5</v>
      </c>
      <c r="F169" s="6">
        <v>27.72</v>
      </c>
      <c r="G169" s="5">
        <v>129</v>
      </c>
    </row>
    <row r="170" spans="1:7" ht="15.5">
      <c r="A170" s="38">
        <v>45131</v>
      </c>
      <c r="B170">
        <f t="shared" si="2"/>
        <v>2</v>
      </c>
      <c r="C170" s="5">
        <v>14.66</v>
      </c>
      <c r="D170" s="5">
        <v>47</v>
      </c>
      <c r="E170" s="5">
        <v>8.5</v>
      </c>
      <c r="F170" s="6">
        <v>24.93</v>
      </c>
      <c r="G170" s="5">
        <v>124</v>
      </c>
    </row>
    <row r="171" spans="1:7" ht="15.5">
      <c r="A171" s="38">
        <v>45059</v>
      </c>
      <c r="B171">
        <f t="shared" si="2"/>
        <v>7</v>
      </c>
      <c r="C171" s="5">
        <v>27.54</v>
      </c>
      <c r="D171" s="5">
        <v>29.6</v>
      </c>
      <c r="E171" s="5">
        <v>8.4</v>
      </c>
      <c r="F171" s="6">
        <v>21.71</v>
      </c>
      <c r="G171" s="5">
        <v>298.75</v>
      </c>
    </row>
    <row r="172" spans="1:7" ht="15.5">
      <c r="A172" s="38">
        <v>45176</v>
      </c>
      <c r="B172">
        <f t="shared" si="2"/>
        <v>5</v>
      </c>
      <c r="C172" s="5">
        <v>36.32</v>
      </c>
      <c r="D172" s="5">
        <v>2.6</v>
      </c>
      <c r="E172" s="5">
        <v>8.3000000000000007</v>
      </c>
      <c r="F172" s="6">
        <v>13.64</v>
      </c>
      <c r="G172" s="5">
        <v>108</v>
      </c>
    </row>
    <row r="173" spans="1:7" ht="15.5">
      <c r="A173" s="38">
        <v>45192</v>
      </c>
      <c r="B173">
        <f t="shared" si="2"/>
        <v>7</v>
      </c>
      <c r="C173" s="5">
        <v>27.84</v>
      </c>
      <c r="D173" s="5">
        <v>4.9000000000000004</v>
      </c>
      <c r="E173" s="5">
        <v>8.1</v>
      </c>
      <c r="F173" s="6">
        <v>8.6300000000000008</v>
      </c>
      <c r="G173" s="5">
        <v>116</v>
      </c>
    </row>
    <row r="174" spans="1:7" ht="15.5">
      <c r="A174" s="38">
        <v>45030</v>
      </c>
      <c r="B174">
        <f t="shared" si="2"/>
        <v>6</v>
      </c>
      <c r="C174" s="5">
        <v>24.14</v>
      </c>
      <c r="D174" s="5">
        <v>1.4</v>
      </c>
      <c r="E174" s="5">
        <v>7.4</v>
      </c>
      <c r="F174" s="6">
        <v>7.3099999999999987</v>
      </c>
      <c r="G174" s="5">
        <v>91.5</v>
      </c>
    </row>
    <row r="175" spans="1:7" ht="15.5">
      <c r="A175" s="38">
        <v>45159</v>
      </c>
      <c r="B175">
        <f t="shared" si="2"/>
        <v>2</v>
      </c>
      <c r="C175" s="5">
        <v>33.700000000000003</v>
      </c>
      <c r="D175" s="5">
        <v>36.799999999999997</v>
      </c>
      <c r="E175" s="5">
        <v>7.4</v>
      </c>
      <c r="F175" s="6">
        <v>31.79</v>
      </c>
      <c r="G175" s="5">
        <v>193</v>
      </c>
    </row>
    <row r="176" spans="1:7" ht="15.5">
      <c r="A176" s="38">
        <v>45009</v>
      </c>
      <c r="B176">
        <f t="shared" si="2"/>
        <v>6</v>
      </c>
      <c r="C176" s="5">
        <v>26.5</v>
      </c>
      <c r="D176" s="5">
        <v>7.6</v>
      </c>
      <c r="E176" s="5">
        <v>7.2</v>
      </c>
      <c r="F176" s="6"/>
      <c r="G176" s="5">
        <v>113</v>
      </c>
    </row>
    <row r="177" spans="1:7" ht="15.5">
      <c r="A177" s="38">
        <v>45165</v>
      </c>
      <c r="B177">
        <f t="shared" si="2"/>
        <v>1</v>
      </c>
      <c r="C177" s="5">
        <v>60.86</v>
      </c>
      <c r="D177" s="5">
        <v>10.6</v>
      </c>
      <c r="E177" s="5">
        <v>6.4</v>
      </c>
      <c r="F177" s="6">
        <v>31.169999999999995</v>
      </c>
      <c r="G177" s="5">
        <v>162</v>
      </c>
    </row>
    <row r="178" spans="1:7" ht="15.5">
      <c r="A178" s="38">
        <v>45193</v>
      </c>
      <c r="B178">
        <f t="shared" si="2"/>
        <v>1</v>
      </c>
      <c r="C178" s="5">
        <v>44.4</v>
      </c>
      <c r="D178" s="5">
        <v>9.3000000000000007</v>
      </c>
      <c r="E178" s="5">
        <v>6.4</v>
      </c>
      <c r="F178" s="6">
        <v>19.79</v>
      </c>
      <c r="G178" s="5">
        <v>139</v>
      </c>
    </row>
    <row r="179" spans="1:7" ht="15.5">
      <c r="A179" s="38">
        <v>45187</v>
      </c>
      <c r="B179">
        <f t="shared" si="2"/>
        <v>2</v>
      </c>
      <c r="C179" s="5">
        <v>21.1</v>
      </c>
      <c r="D179" s="5">
        <v>10.8</v>
      </c>
      <c r="E179" s="5">
        <v>6</v>
      </c>
      <c r="F179" s="6">
        <v>10.549999999999999</v>
      </c>
      <c r="G179" s="5">
        <v>116</v>
      </c>
    </row>
    <row r="180" spans="1:7" ht="15.5">
      <c r="A180" s="38">
        <v>45190</v>
      </c>
      <c r="B180">
        <f t="shared" si="2"/>
        <v>5</v>
      </c>
      <c r="C180" s="5">
        <v>32.94</v>
      </c>
      <c r="D180" s="5">
        <v>35.6</v>
      </c>
      <c r="E180" s="5">
        <v>6</v>
      </c>
      <c r="F180" s="6"/>
      <c r="G180" s="5">
        <v>184</v>
      </c>
    </row>
    <row r="181" spans="1:7" ht="15.5">
      <c r="A181" s="38">
        <v>45092</v>
      </c>
      <c r="B181">
        <f t="shared" si="2"/>
        <v>5</v>
      </c>
      <c r="C181" s="5">
        <v>46.519999999999996</v>
      </c>
      <c r="D181" s="5">
        <v>3.5</v>
      </c>
      <c r="E181" s="5">
        <v>5.9</v>
      </c>
      <c r="F181" s="6">
        <v>19.149999999999999</v>
      </c>
      <c r="G181" s="5">
        <v>132</v>
      </c>
    </row>
    <row r="182" spans="1:7" ht="15.5">
      <c r="A182" s="38">
        <v>45186</v>
      </c>
      <c r="B182">
        <f t="shared" si="2"/>
        <v>1</v>
      </c>
      <c r="C182" s="5">
        <v>15.9</v>
      </c>
      <c r="D182" s="5">
        <v>41.1</v>
      </c>
      <c r="E182" s="5">
        <v>5.8</v>
      </c>
      <c r="F182" s="6">
        <v>22.18</v>
      </c>
      <c r="G182" s="5">
        <v>114</v>
      </c>
    </row>
    <row r="183" spans="1:7" ht="15.5">
      <c r="A183" s="38">
        <v>45151</v>
      </c>
      <c r="B183">
        <f t="shared" si="2"/>
        <v>1</v>
      </c>
      <c r="C183" s="5">
        <v>9.82</v>
      </c>
      <c r="D183" s="5">
        <v>11.6</v>
      </c>
      <c r="E183" s="5">
        <v>5.7</v>
      </c>
      <c r="F183" s="6">
        <v>92</v>
      </c>
      <c r="G183" s="5">
        <v>35</v>
      </c>
    </row>
    <row r="184" spans="1:7" ht="15.5">
      <c r="A184" s="38">
        <v>45105</v>
      </c>
      <c r="B184">
        <f t="shared" si="2"/>
        <v>4</v>
      </c>
      <c r="C184" s="5">
        <v>53.08</v>
      </c>
      <c r="D184" s="5">
        <v>26.9</v>
      </c>
      <c r="E184" s="5">
        <v>5.5</v>
      </c>
      <c r="F184" s="6">
        <v>36.789999999999992</v>
      </c>
      <c r="G184" s="5"/>
    </row>
    <row r="185" spans="1:7" ht="15.5">
      <c r="A185" s="38">
        <v>45160</v>
      </c>
      <c r="B185">
        <f t="shared" si="2"/>
        <v>3</v>
      </c>
      <c r="C185" s="5">
        <v>28.44</v>
      </c>
      <c r="D185" s="5">
        <v>14.7</v>
      </c>
      <c r="E185" s="5">
        <v>5.4</v>
      </c>
      <c r="F185" s="6">
        <v>16.91</v>
      </c>
      <c r="G185" s="5">
        <v>132</v>
      </c>
    </row>
    <row r="186" spans="1:7" ht="15.5">
      <c r="A186" s="38">
        <v>45100</v>
      </c>
      <c r="B186">
        <f t="shared" si="2"/>
        <v>6</v>
      </c>
      <c r="C186" s="5">
        <v>54.64</v>
      </c>
      <c r="D186" s="5">
        <v>34.299999999999997</v>
      </c>
      <c r="E186" s="5">
        <v>5.3</v>
      </c>
      <c r="F186" s="6">
        <v>38.85</v>
      </c>
      <c r="G186" s="5">
        <v>208</v>
      </c>
    </row>
    <row r="187" spans="1:7" ht="15.5">
      <c r="A187" s="38">
        <v>45032</v>
      </c>
      <c r="B187">
        <f t="shared" si="2"/>
        <v>1</v>
      </c>
      <c r="C187" s="5">
        <v>56.379999999999995</v>
      </c>
      <c r="D187" s="5">
        <v>43.8</v>
      </c>
      <c r="E187" s="5">
        <v>5</v>
      </c>
      <c r="F187" s="6">
        <v>46.589999999999996</v>
      </c>
      <c r="G187" s="5">
        <v>256</v>
      </c>
    </row>
    <row r="188" spans="1:7" ht="15.5">
      <c r="A188" s="38">
        <v>45007</v>
      </c>
      <c r="B188">
        <f t="shared" si="2"/>
        <v>4</v>
      </c>
      <c r="C188" s="5">
        <v>50.94</v>
      </c>
      <c r="D188" s="5">
        <v>24</v>
      </c>
      <c r="E188" s="5">
        <v>4</v>
      </c>
      <c r="F188" s="6">
        <v>31.869999999999997</v>
      </c>
      <c r="G188" s="5">
        <v>151.5</v>
      </c>
    </row>
    <row r="189" spans="1:7" ht="15.5">
      <c r="A189" s="38">
        <v>45184</v>
      </c>
      <c r="B189">
        <f t="shared" si="2"/>
        <v>6</v>
      </c>
      <c r="C189" s="5">
        <v>59.2</v>
      </c>
      <c r="D189" s="5">
        <v>13.9</v>
      </c>
      <c r="E189" s="5">
        <v>3.7</v>
      </c>
      <c r="F189" s="6">
        <v>34.070000000000007</v>
      </c>
      <c r="G189" s="5">
        <v>167</v>
      </c>
    </row>
    <row r="190" spans="1:7" ht="15.5">
      <c r="A190" s="38">
        <v>45047</v>
      </c>
      <c r="B190">
        <f t="shared" si="2"/>
        <v>2</v>
      </c>
      <c r="C190" s="5">
        <v>29.080000000000002</v>
      </c>
      <c r="D190" s="5">
        <v>9.6</v>
      </c>
      <c r="E190" s="5">
        <v>3.6</v>
      </c>
      <c r="F190" s="6">
        <v>13.4</v>
      </c>
      <c r="G190" s="5">
        <v>112</v>
      </c>
    </row>
    <row r="191" spans="1:7" ht="15.5">
      <c r="A191" s="38">
        <v>45189</v>
      </c>
      <c r="B191">
        <f t="shared" si="2"/>
        <v>4</v>
      </c>
      <c r="C191" s="5">
        <v>41.36</v>
      </c>
      <c r="D191" s="5">
        <v>42</v>
      </c>
      <c r="E191" s="5">
        <v>3.6</v>
      </c>
      <c r="F191" s="6">
        <v>36.24</v>
      </c>
      <c r="G191" s="5">
        <v>204</v>
      </c>
    </row>
    <row r="192" spans="1:7" ht="15.5">
      <c r="A192" s="38">
        <v>45124</v>
      </c>
      <c r="B192">
        <f t="shared" si="2"/>
        <v>2</v>
      </c>
      <c r="C192" s="5">
        <v>54.06</v>
      </c>
      <c r="D192" s="5">
        <v>49</v>
      </c>
      <c r="E192" s="5">
        <v>3.2</v>
      </c>
      <c r="F192" s="6">
        <v>45.25</v>
      </c>
      <c r="G192" s="5">
        <v>264</v>
      </c>
    </row>
    <row r="193" spans="1:7" ht="15.5">
      <c r="A193" s="38">
        <v>45108</v>
      </c>
      <c r="B193">
        <f t="shared" si="2"/>
        <v>7</v>
      </c>
      <c r="C193" s="5">
        <v>39.14</v>
      </c>
      <c r="D193" s="5">
        <v>15.4</v>
      </c>
      <c r="E193" s="5">
        <v>2.4</v>
      </c>
      <c r="F193" s="6">
        <v>24.31</v>
      </c>
      <c r="G193" s="5">
        <v>159</v>
      </c>
    </row>
    <row r="194" spans="1:7" ht="15.5">
      <c r="A194" s="38">
        <v>45062</v>
      </c>
      <c r="B194">
        <f t="shared" si="2"/>
        <v>3</v>
      </c>
      <c r="C194" s="5">
        <v>15.3</v>
      </c>
      <c r="D194" s="5">
        <v>24.6</v>
      </c>
      <c r="E194" s="5">
        <v>2.2000000000000002</v>
      </c>
      <c r="F194" s="6">
        <v>14.57</v>
      </c>
      <c r="G194" s="5">
        <v>104</v>
      </c>
    </row>
    <row r="195" spans="1:7" ht="15.5">
      <c r="A195" s="38">
        <v>45128</v>
      </c>
      <c r="B195">
        <f t="shared" ref="B195:B201" si="3">WEEKDAY(A195)</f>
        <v>6</v>
      </c>
      <c r="C195" s="5">
        <v>5.68</v>
      </c>
      <c r="D195" s="5">
        <v>27.2</v>
      </c>
      <c r="E195" s="5">
        <v>2.1</v>
      </c>
      <c r="F195" s="6">
        <v>13.6</v>
      </c>
      <c r="G195" s="5">
        <v>71</v>
      </c>
    </row>
    <row r="196" spans="1:7" ht="15.5">
      <c r="A196" s="38">
        <v>45038</v>
      </c>
      <c r="B196">
        <f t="shared" si="3"/>
        <v>7</v>
      </c>
      <c r="C196" s="5">
        <v>67.72</v>
      </c>
      <c r="D196" s="5">
        <v>27.7</v>
      </c>
      <c r="E196" s="5">
        <v>1.8</v>
      </c>
      <c r="F196" s="6">
        <v>42.49</v>
      </c>
      <c r="G196" s="5">
        <v>226</v>
      </c>
    </row>
    <row r="197" spans="1:7" ht="15.5">
      <c r="A197" s="38">
        <v>45135</v>
      </c>
      <c r="B197">
        <f t="shared" si="3"/>
        <v>6</v>
      </c>
      <c r="C197" s="5">
        <v>196.98</v>
      </c>
      <c r="D197" s="5">
        <v>43.9</v>
      </c>
      <c r="E197" s="5">
        <v>1.7</v>
      </c>
      <c r="F197" s="6">
        <v>39.76</v>
      </c>
      <c r="G197" s="5">
        <v>227</v>
      </c>
    </row>
    <row r="198" spans="1:7" ht="15.5">
      <c r="A198" s="38">
        <v>45004</v>
      </c>
      <c r="B198">
        <f t="shared" si="3"/>
        <v>1</v>
      </c>
      <c r="C198" s="5">
        <v>9.7200000000000006</v>
      </c>
      <c r="D198" s="5">
        <v>2.1</v>
      </c>
      <c r="E198" s="5">
        <v>1</v>
      </c>
      <c r="F198" s="6">
        <v>1.5100000000000002</v>
      </c>
      <c r="G198" s="5">
        <v>54</v>
      </c>
    </row>
    <row r="199" spans="1:7" ht="15.5">
      <c r="A199" s="38">
        <v>45061</v>
      </c>
      <c r="B199">
        <f t="shared" si="3"/>
        <v>2</v>
      </c>
      <c r="C199" s="5">
        <v>21.8</v>
      </c>
      <c r="D199" s="5">
        <v>9.3000000000000007</v>
      </c>
      <c r="E199" s="5">
        <v>0.9</v>
      </c>
      <c r="F199" s="6">
        <v>11.190000000000001</v>
      </c>
      <c r="G199" s="5">
        <v>109</v>
      </c>
    </row>
    <row r="200" spans="1:7" ht="15.5">
      <c r="A200" s="38">
        <v>45029</v>
      </c>
      <c r="B200">
        <f t="shared" si="3"/>
        <v>5</v>
      </c>
      <c r="C200" s="5">
        <v>61.120000000000005</v>
      </c>
      <c r="D200" s="5">
        <v>20</v>
      </c>
      <c r="E200" s="5">
        <v>0.3</v>
      </c>
      <c r="F200" s="6">
        <v>36.440000000000005</v>
      </c>
      <c r="G200" s="5">
        <v>184</v>
      </c>
    </row>
    <row r="201" spans="1:7" ht="15.5">
      <c r="A201" s="38">
        <v>45158</v>
      </c>
      <c r="B201">
        <f t="shared" si="3"/>
        <v>1</v>
      </c>
      <c r="C201" s="5">
        <v>42.68</v>
      </c>
      <c r="D201" s="5"/>
      <c r="E201" s="5"/>
      <c r="F201" s="6">
        <v>17.649999999999999</v>
      </c>
      <c r="G201" s="5">
        <v>168</v>
      </c>
    </row>
  </sheetData>
  <autoFilter ref="A1:B201" xr:uid="{B30B42FA-5552-478B-A9A6-3386A05C77F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630D0-C801-460A-BD10-D322B963C71E}">
  <dimension ref="A1:AC201"/>
  <sheetViews>
    <sheetView topLeftCell="I1" workbookViewId="0">
      <selection activeCell="R1" sqref="R1:V1048576"/>
    </sheetView>
  </sheetViews>
  <sheetFormatPr defaultRowHeight="14.5"/>
  <cols>
    <col min="1" max="1" width="7.6328125" customWidth="1"/>
    <col min="2" max="2" width="11.6328125" style="4" bestFit="1" customWidth="1"/>
    <col min="3" max="3" width="11" bestFit="1" customWidth="1"/>
    <col min="4" max="4" width="8.453125" bestFit="1" customWidth="1"/>
    <col min="5" max="5" width="10.36328125" bestFit="1" customWidth="1"/>
    <col min="6" max="7" width="8.453125" bestFit="1" customWidth="1"/>
    <col min="9" max="9" width="2.81640625" customWidth="1"/>
    <col min="10" max="10" width="20.54296875" style="9" customWidth="1"/>
    <col min="11" max="11" width="14.26953125" customWidth="1"/>
    <col min="12" max="12" width="8.90625" bestFit="1" customWidth="1"/>
    <col min="13" max="13" width="15.36328125" customWidth="1"/>
    <col min="14" max="15" width="8.90625" bestFit="1" customWidth="1"/>
    <col min="18" max="18" width="14.6328125" customWidth="1"/>
    <col min="19" max="19" width="11.453125" customWidth="1"/>
    <col min="20" max="20" width="16.54296875" customWidth="1"/>
    <col min="21" max="21" width="13.6328125" customWidth="1"/>
    <col min="22" max="22" width="12.6328125" customWidth="1"/>
    <col min="25" max="25" width="14.81640625" customWidth="1"/>
    <col min="26" max="26" width="16" customWidth="1"/>
    <col min="27" max="27" width="16.26953125" customWidth="1"/>
    <col min="28" max="28" width="15.54296875" customWidth="1"/>
    <col min="29" max="29" width="12.08984375" customWidth="1"/>
  </cols>
  <sheetData>
    <row r="1" spans="1:29" ht="15.5">
      <c r="A1" s="7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J1" s="42"/>
      <c r="K1" s="35" t="s">
        <v>2</v>
      </c>
      <c r="L1" s="35" t="s">
        <v>3</v>
      </c>
      <c r="M1" s="35" t="s">
        <v>4</v>
      </c>
      <c r="N1" s="35" t="s">
        <v>5</v>
      </c>
      <c r="O1" s="36" t="s">
        <v>6</v>
      </c>
      <c r="Q1" s="129" t="s">
        <v>48</v>
      </c>
      <c r="R1" s="35" t="s">
        <v>49</v>
      </c>
      <c r="S1" s="35" t="s">
        <v>50</v>
      </c>
      <c r="T1" s="35" t="s">
        <v>51</v>
      </c>
      <c r="U1" s="35" t="s">
        <v>52</v>
      </c>
      <c r="V1" s="36" t="s">
        <v>53</v>
      </c>
      <c r="W1" s="15"/>
      <c r="X1" s="130" t="s">
        <v>54</v>
      </c>
      <c r="Y1" s="35" t="s">
        <v>55</v>
      </c>
      <c r="Z1" s="35" t="s">
        <v>56</v>
      </c>
      <c r="AA1" s="35" t="s">
        <v>57</v>
      </c>
      <c r="AB1" s="35" t="s">
        <v>58</v>
      </c>
      <c r="AC1" s="36" t="s">
        <v>59</v>
      </c>
    </row>
    <row r="2" spans="1:29" ht="15.5">
      <c r="A2" s="3">
        <v>17</v>
      </c>
      <c r="B2" s="5">
        <v>45012</v>
      </c>
      <c r="C2" s="5">
        <v>89.06</v>
      </c>
      <c r="D2" s="5">
        <v>36.6</v>
      </c>
      <c r="E2" s="5">
        <v>93.625</v>
      </c>
      <c r="F2" s="6">
        <v>23.379999999999995</v>
      </c>
      <c r="G2" s="5">
        <v>135</v>
      </c>
      <c r="J2" s="42" t="s">
        <v>7</v>
      </c>
      <c r="K2" s="43">
        <f>AVERAGE(C2:C201)</f>
        <v>38.152159090909095</v>
      </c>
      <c r="L2" s="43">
        <f>AVERAGE(D2:D201)</f>
        <v>24.888888888888903</v>
      </c>
      <c r="M2" s="43">
        <f>AVERAGE(E2:E201)</f>
        <v>30.439949748743697</v>
      </c>
      <c r="N2" s="43">
        <f>AVERAGE(F2:F201)</f>
        <v>18.896719543147203</v>
      </c>
      <c r="O2" s="43">
        <f>AVERAGE(G2:G201)</f>
        <v>154.12882653061226</v>
      </c>
      <c r="Q2" s="129"/>
      <c r="R2" s="44">
        <f>IF(ISBLANK(C2),$K$3,C2)</f>
        <v>89.06</v>
      </c>
      <c r="S2" s="44">
        <f>IF(ISBLANK(D2),$L$3,D2)</f>
        <v>36.6</v>
      </c>
      <c r="T2" s="44">
        <f>IF(ISBLANK(E2),$M$3,E2)</f>
        <v>93.625</v>
      </c>
      <c r="U2" s="44">
        <f>IF(ISBLANK(F2),$N$3,F2)</f>
        <v>23.379999999999995</v>
      </c>
      <c r="V2" s="52">
        <f t="shared" ref="V2:V33" si="0">IF(ISBLANK(G2),$O$3,G2)</f>
        <v>135</v>
      </c>
      <c r="W2" s="15"/>
      <c r="X2" s="130"/>
      <c r="Y2" s="53">
        <f ca="1">IF(ISBLANK(C2),(AVERAGE(OFFSET(C2,-3,0,3),OFFSET(C2,1,0,3))), C2)</f>
        <v>89.06</v>
      </c>
      <c r="Z2" s="53">
        <f t="shared" ref="Z2:AC17" ca="1" si="1">IF(ISBLANK(D2),(AVERAGE(OFFSET(D2,-3,0,3),OFFSET(D2,1,0,3))), D2)</f>
        <v>36.6</v>
      </c>
      <c r="AA2" s="53">
        <f ca="1">IF(ISBLANK(E2),(AVERAGE(OFFSET(E2,-3,0,3),OFFSET(E2,1,0,3))), E2)</f>
        <v>93.625</v>
      </c>
      <c r="AB2" s="53">
        <f t="shared" ca="1" si="1"/>
        <v>23.379999999999995</v>
      </c>
      <c r="AC2" s="53">
        <f t="shared" ca="1" si="1"/>
        <v>135</v>
      </c>
    </row>
    <row r="3" spans="1:29" ht="15.5">
      <c r="A3" s="3">
        <v>102</v>
      </c>
      <c r="B3" s="5">
        <v>45097</v>
      </c>
      <c r="C3" s="5">
        <v>63.279999999999994</v>
      </c>
      <c r="D3" s="5">
        <v>36.299999999999997</v>
      </c>
      <c r="E3" s="5">
        <v>93.625</v>
      </c>
      <c r="F3" s="6">
        <v>10.339999999999989</v>
      </c>
      <c r="G3" s="5">
        <v>254</v>
      </c>
      <c r="J3" s="42" t="s">
        <v>17</v>
      </c>
      <c r="K3" s="43">
        <f>MEDIAN(C2:C201)</f>
        <v>38.209999999999994</v>
      </c>
      <c r="L3" s="43">
        <f>MEDIAN(D2:D201)</f>
        <v>23.450000000000003</v>
      </c>
      <c r="M3" s="43">
        <f>MEDIAN(E2:E201)</f>
        <v>25.9</v>
      </c>
      <c r="N3" s="43">
        <f>MEDIAN(F2:F201)</f>
        <v>17.100000000000001</v>
      </c>
      <c r="O3" s="43">
        <f>MEDIAN(G2:G201)</f>
        <v>139</v>
      </c>
      <c r="Q3" s="129"/>
      <c r="R3" s="44">
        <f t="shared" ref="R3:R66" si="2">IF(ISBLANK(C3),$K$3,C3)</f>
        <v>63.279999999999994</v>
      </c>
      <c r="S3" s="44">
        <f t="shared" ref="S3:S66" si="3">IF(ISBLANK(D3),$L$3,D3)</f>
        <v>36.299999999999997</v>
      </c>
      <c r="T3" s="44">
        <f t="shared" ref="T3:T66" si="4">IF(ISBLANK(E3),$M$3,E3)</f>
        <v>93.625</v>
      </c>
      <c r="U3" s="44">
        <f t="shared" ref="U3:U66" si="5">IF(ISBLANK(F3),$N$3,F3)</f>
        <v>10.339999999999989</v>
      </c>
      <c r="V3" s="53">
        <f t="shared" si="0"/>
        <v>254</v>
      </c>
      <c r="W3" s="15"/>
      <c r="X3" s="130"/>
      <c r="Y3" s="53">
        <f t="shared" ref="Y3:Z66" ca="1" si="6">IF(ISBLANK(C3),(AVERAGE(OFFSET(C3,-3,0,3),OFFSET(C3,1,0,3))), C3)</f>
        <v>63.279999999999994</v>
      </c>
      <c r="Z3" s="53">
        <f t="shared" ca="1" si="1"/>
        <v>36.299999999999997</v>
      </c>
      <c r="AA3" s="53">
        <f t="shared" ref="AA3:AC66" ca="1" si="7">IF(ISBLANK(E3),(AVERAGE(OFFSET(E3,-3,0,3),OFFSET(E3,1,0,3))), E3)</f>
        <v>93.625</v>
      </c>
      <c r="AB3" s="53">
        <f t="shared" ca="1" si="1"/>
        <v>10.339999999999989</v>
      </c>
      <c r="AC3" s="53">
        <f t="shared" ca="1" si="1"/>
        <v>254</v>
      </c>
    </row>
    <row r="4" spans="1:29" ht="15.5">
      <c r="A4" s="3">
        <v>76</v>
      </c>
      <c r="B4" s="5">
        <v>45071</v>
      </c>
      <c r="C4" s="5">
        <v>12.379999999999999</v>
      </c>
      <c r="D4" s="5">
        <v>43.7</v>
      </c>
      <c r="E4" s="5">
        <v>89.4</v>
      </c>
      <c r="F4" s="6">
        <v>7.7799999999999976</v>
      </c>
      <c r="G4" s="5">
        <v>105</v>
      </c>
      <c r="J4" s="42" t="s">
        <v>8</v>
      </c>
      <c r="K4" s="43">
        <f>MODE(C2:C201)</f>
        <v>6.74</v>
      </c>
      <c r="L4" s="43">
        <f>MODE(D2:D201)</f>
        <v>4.0999999999999996</v>
      </c>
      <c r="M4" s="43">
        <f>MODE(E2:E201)</f>
        <v>9.3000000000000007</v>
      </c>
      <c r="N4" s="43">
        <f>MODE(F2:F201)</f>
        <v>19.339999999999996</v>
      </c>
      <c r="O4" s="43">
        <f>MODE(G2:G201)</f>
        <v>129</v>
      </c>
      <c r="Q4" s="129"/>
      <c r="R4" s="44">
        <f t="shared" si="2"/>
        <v>12.379999999999999</v>
      </c>
      <c r="S4" s="44">
        <f t="shared" si="3"/>
        <v>43.7</v>
      </c>
      <c r="T4" s="44">
        <f t="shared" si="4"/>
        <v>89.4</v>
      </c>
      <c r="U4" s="44">
        <f t="shared" si="5"/>
        <v>7.7799999999999976</v>
      </c>
      <c r="V4" s="53">
        <f t="shared" si="0"/>
        <v>105</v>
      </c>
      <c r="W4" s="15"/>
      <c r="X4" s="130"/>
      <c r="Y4" s="53">
        <f t="shared" ca="1" si="6"/>
        <v>12.379999999999999</v>
      </c>
      <c r="Z4" s="53">
        <f t="shared" ca="1" si="1"/>
        <v>43.7</v>
      </c>
      <c r="AA4" s="53">
        <f t="shared" ca="1" si="7"/>
        <v>89.4</v>
      </c>
      <c r="AB4" s="53">
        <f t="shared" ca="1" si="1"/>
        <v>7.7799999999999976</v>
      </c>
      <c r="AC4" s="53">
        <f t="shared" ca="1" si="1"/>
        <v>105</v>
      </c>
    </row>
    <row r="5" spans="1:29" ht="15.5">
      <c r="A5" s="3">
        <v>166</v>
      </c>
      <c r="B5" s="5">
        <v>45161</v>
      </c>
      <c r="C5" s="5">
        <v>56.9</v>
      </c>
      <c r="D5" s="5">
        <v>3.4</v>
      </c>
      <c r="E5" s="5">
        <v>84.8</v>
      </c>
      <c r="F5" s="6">
        <v>11.229999999999997</v>
      </c>
      <c r="G5" s="5">
        <v>131</v>
      </c>
      <c r="J5" s="42" t="s">
        <v>9</v>
      </c>
      <c r="K5" s="43">
        <f>STDEV(C2:C201)</f>
        <v>24.552814614595071</v>
      </c>
      <c r="L5" s="43">
        <f>STDEV(D2:D201)</f>
        <v>21.823662884660941</v>
      </c>
      <c r="M5" s="43">
        <f>STDEV(E2:E201)</f>
        <v>21.367909202454324</v>
      </c>
      <c r="N5" s="43">
        <f>STDEV(F2:F201)</f>
        <v>13.919959942153552</v>
      </c>
      <c r="O5" s="43">
        <f>STDEV(G2:G201)</f>
        <v>70.608856117385542</v>
      </c>
      <c r="Q5" s="129"/>
      <c r="R5" s="44">
        <f t="shared" si="2"/>
        <v>56.9</v>
      </c>
      <c r="S5" s="44">
        <f t="shared" si="3"/>
        <v>3.4</v>
      </c>
      <c r="T5" s="44">
        <f t="shared" si="4"/>
        <v>84.8</v>
      </c>
      <c r="U5" s="44">
        <f t="shared" si="5"/>
        <v>11.229999999999997</v>
      </c>
      <c r="V5" s="53">
        <f t="shared" si="0"/>
        <v>131</v>
      </c>
      <c r="W5" s="15"/>
      <c r="X5" s="130"/>
      <c r="Y5" s="53">
        <f t="shared" ca="1" si="6"/>
        <v>56.9</v>
      </c>
      <c r="Z5" s="53">
        <f t="shared" ca="1" si="1"/>
        <v>3.4</v>
      </c>
      <c r="AA5" s="53">
        <f t="shared" ca="1" si="7"/>
        <v>84.8</v>
      </c>
      <c r="AB5" s="53">
        <f t="shared" ca="1" si="1"/>
        <v>11.229999999999997</v>
      </c>
      <c r="AC5" s="53">
        <f t="shared" ca="1" si="1"/>
        <v>131</v>
      </c>
    </row>
    <row r="6" spans="1:29" ht="15.5">
      <c r="A6" s="3">
        <v>119</v>
      </c>
      <c r="B6" s="5">
        <v>45114</v>
      </c>
      <c r="C6" s="5">
        <v>29.14</v>
      </c>
      <c r="D6" s="5">
        <v>36.9</v>
      </c>
      <c r="E6" s="5">
        <v>79.2</v>
      </c>
      <c r="F6" s="6">
        <v>19.339999999999996</v>
      </c>
      <c r="G6" s="5">
        <v>172</v>
      </c>
      <c r="J6" s="42" t="s">
        <v>10</v>
      </c>
      <c r="K6" s="43">
        <f>VAR(C2:C201)</f>
        <v>602.84070549867329</v>
      </c>
      <c r="L6" s="43">
        <f>VAR(D2:D201)</f>
        <v>476.27226170332744</v>
      </c>
      <c r="M6" s="43">
        <f>VAR(E2:E201)</f>
        <v>456.58754368433216</v>
      </c>
      <c r="N6" s="43">
        <f>VAR(F2:F201)</f>
        <v>193.7652847911595</v>
      </c>
      <c r="O6" s="43">
        <f>VAR(G2:G201)</f>
        <v>4985.6105622056539</v>
      </c>
      <c r="Q6" s="129"/>
      <c r="R6" s="44">
        <f t="shared" si="2"/>
        <v>29.14</v>
      </c>
      <c r="S6" s="44">
        <f t="shared" si="3"/>
        <v>36.9</v>
      </c>
      <c r="T6" s="44">
        <f t="shared" si="4"/>
        <v>79.2</v>
      </c>
      <c r="U6" s="44">
        <f t="shared" si="5"/>
        <v>19.339999999999996</v>
      </c>
      <c r="V6" s="53">
        <f t="shared" si="0"/>
        <v>172</v>
      </c>
      <c r="W6" s="15"/>
      <c r="X6" s="130"/>
      <c r="Y6" s="53">
        <f t="shared" ca="1" si="6"/>
        <v>29.14</v>
      </c>
      <c r="Z6" s="53">
        <f t="shared" ca="1" si="1"/>
        <v>36.9</v>
      </c>
      <c r="AA6" s="53">
        <f t="shared" ca="1" si="7"/>
        <v>79.2</v>
      </c>
      <c r="AB6" s="53">
        <f t="shared" ca="1" si="1"/>
        <v>19.339999999999996</v>
      </c>
      <c r="AC6" s="53">
        <f t="shared" ca="1" si="1"/>
        <v>172</v>
      </c>
    </row>
    <row r="7" spans="1:29" ht="15.5">
      <c r="A7" s="3">
        <v>142</v>
      </c>
      <c r="B7" s="5">
        <v>45137</v>
      </c>
      <c r="C7" s="50"/>
      <c r="D7" s="5">
        <v>35.4</v>
      </c>
      <c r="E7" s="5">
        <v>75.599999999999994</v>
      </c>
      <c r="F7" s="6">
        <v>6.8299999999999947</v>
      </c>
      <c r="G7" s="5">
        <v>207</v>
      </c>
      <c r="J7" s="42" t="s">
        <v>11</v>
      </c>
      <c r="K7" s="43">
        <f t="shared" ref="K7:O7" si="8">K9-K8</f>
        <v>193.51999999999998</v>
      </c>
      <c r="L7" s="43">
        <f t="shared" si="8"/>
        <v>225.5</v>
      </c>
      <c r="M7" s="43">
        <f t="shared" si="8"/>
        <v>93.325000000000003</v>
      </c>
      <c r="N7" s="43">
        <f t="shared" si="8"/>
        <v>110.88</v>
      </c>
      <c r="O7" s="43">
        <f t="shared" si="8"/>
        <v>783</v>
      </c>
      <c r="Q7" s="129"/>
      <c r="R7" s="47">
        <f t="shared" si="2"/>
        <v>38.209999999999994</v>
      </c>
      <c r="S7" s="44">
        <f t="shared" si="3"/>
        <v>35.4</v>
      </c>
      <c r="T7" s="44">
        <f t="shared" si="4"/>
        <v>75.599999999999994</v>
      </c>
      <c r="U7" s="44">
        <f t="shared" si="5"/>
        <v>6.8299999999999947</v>
      </c>
      <c r="V7" s="53">
        <f t="shared" si="0"/>
        <v>207</v>
      </c>
      <c r="W7" s="15"/>
      <c r="X7" s="130"/>
      <c r="Y7" s="54">
        <f t="shared" ca="1" si="6"/>
        <v>30.786666666666665</v>
      </c>
      <c r="Z7" s="53">
        <f t="shared" ca="1" si="1"/>
        <v>35.4</v>
      </c>
      <c r="AA7" s="53">
        <f t="shared" ca="1" si="7"/>
        <v>75.599999999999994</v>
      </c>
      <c r="AB7" s="53">
        <f t="shared" ca="1" si="1"/>
        <v>6.8299999999999947</v>
      </c>
      <c r="AC7" s="53">
        <f t="shared" ca="1" si="1"/>
        <v>207</v>
      </c>
    </row>
    <row r="8" spans="1:29" ht="15.5">
      <c r="A8" s="3">
        <v>6</v>
      </c>
      <c r="B8" s="5">
        <v>45001</v>
      </c>
      <c r="C8" s="5">
        <v>6.74</v>
      </c>
      <c r="D8" s="5">
        <v>48.9</v>
      </c>
      <c r="E8" s="5">
        <v>75</v>
      </c>
      <c r="F8" s="6">
        <v>15.32</v>
      </c>
      <c r="G8" s="5">
        <v>86</v>
      </c>
      <c r="J8" s="42" t="s">
        <v>13</v>
      </c>
      <c r="K8" s="43">
        <f>MIN(C2:C201)</f>
        <v>3.46</v>
      </c>
      <c r="L8" s="43">
        <f>MIN(D2:D201)</f>
        <v>0</v>
      </c>
      <c r="M8" s="43">
        <f>MIN(E2:E201)</f>
        <v>0.3</v>
      </c>
      <c r="N8" s="43">
        <f>MIN(F2:F201)</f>
        <v>0.12000000000000455</v>
      </c>
      <c r="O8" s="43">
        <f>MIN(G2:G201)</f>
        <v>28</v>
      </c>
      <c r="P8" s="10"/>
      <c r="Q8" s="129"/>
      <c r="R8" s="44">
        <f t="shared" si="2"/>
        <v>6.74</v>
      </c>
      <c r="S8" s="44">
        <f t="shared" si="3"/>
        <v>48.9</v>
      </c>
      <c r="T8" s="44">
        <f t="shared" si="4"/>
        <v>75</v>
      </c>
      <c r="U8" s="44">
        <f t="shared" si="5"/>
        <v>15.32</v>
      </c>
      <c r="V8" s="53">
        <f t="shared" si="0"/>
        <v>86</v>
      </c>
      <c r="W8" s="15"/>
      <c r="X8" s="130"/>
      <c r="Y8" s="53">
        <f t="shared" ca="1" si="6"/>
        <v>6.74</v>
      </c>
      <c r="Z8" s="53">
        <f t="shared" ca="1" si="1"/>
        <v>48.9</v>
      </c>
      <c r="AA8" s="53">
        <f t="shared" ca="1" si="7"/>
        <v>75</v>
      </c>
      <c r="AB8" s="53">
        <f t="shared" ca="1" si="1"/>
        <v>15.32</v>
      </c>
      <c r="AC8" s="53">
        <f t="shared" ca="1" si="1"/>
        <v>86</v>
      </c>
    </row>
    <row r="9" spans="1:29" ht="15.5">
      <c r="A9" s="3">
        <v>125</v>
      </c>
      <c r="B9" s="5">
        <v>45120</v>
      </c>
      <c r="C9" s="5">
        <v>51.9</v>
      </c>
      <c r="D9" s="5">
        <v>32.299999999999997</v>
      </c>
      <c r="E9" s="5">
        <v>74.2</v>
      </c>
      <c r="F9" s="6">
        <v>9.419999999999991</v>
      </c>
      <c r="G9" s="5">
        <v>201</v>
      </c>
      <c r="J9" s="42" t="s">
        <v>14</v>
      </c>
      <c r="K9" s="43">
        <f>MAX(C2:C201)</f>
        <v>196.98</v>
      </c>
      <c r="L9" s="43">
        <f>MAX(D2:D201)</f>
        <v>225.5</v>
      </c>
      <c r="M9" s="43">
        <f>MAX(E2:E201)</f>
        <v>93.625</v>
      </c>
      <c r="N9" s="43">
        <f>MAX(F2:F201)</f>
        <v>111</v>
      </c>
      <c r="O9" s="43">
        <f>MAX(G2:G201)</f>
        <v>811</v>
      </c>
      <c r="Q9" s="129"/>
      <c r="R9" s="44">
        <f t="shared" si="2"/>
        <v>51.9</v>
      </c>
      <c r="S9" s="44">
        <f t="shared" si="3"/>
        <v>32.299999999999997</v>
      </c>
      <c r="T9" s="44">
        <f t="shared" si="4"/>
        <v>74.2</v>
      </c>
      <c r="U9" s="44">
        <f t="shared" si="5"/>
        <v>9.419999999999991</v>
      </c>
      <c r="V9" s="53">
        <f t="shared" si="0"/>
        <v>201</v>
      </c>
      <c r="W9" s="15"/>
      <c r="X9" s="130"/>
      <c r="Y9" s="53">
        <f t="shared" ca="1" si="6"/>
        <v>51.9</v>
      </c>
      <c r="Z9" s="53">
        <f t="shared" ca="1" si="1"/>
        <v>32.299999999999997</v>
      </c>
      <c r="AA9" s="53">
        <f t="shared" ca="1" si="7"/>
        <v>74.2</v>
      </c>
      <c r="AB9" s="53">
        <f t="shared" ca="1" si="1"/>
        <v>9.419999999999991</v>
      </c>
      <c r="AC9" s="53">
        <f t="shared" ca="1" si="1"/>
        <v>201</v>
      </c>
    </row>
    <row r="10" spans="1:29" ht="15.5">
      <c r="A10" s="3">
        <v>89</v>
      </c>
      <c r="B10" s="5">
        <v>45084</v>
      </c>
      <c r="C10" s="5">
        <v>27.66</v>
      </c>
      <c r="D10" s="5">
        <v>225.5</v>
      </c>
      <c r="E10" s="5">
        <v>73.400000000000006</v>
      </c>
      <c r="F10" s="6">
        <v>12.219999999999995</v>
      </c>
      <c r="G10" s="5">
        <v>147</v>
      </c>
      <c r="J10" s="42" t="s">
        <v>12</v>
      </c>
      <c r="K10" s="43">
        <f>SUM(C2:C201)</f>
        <v>7554.1275000000014</v>
      </c>
      <c r="L10" s="43">
        <f>SUM(D2:D201)</f>
        <v>4928.0000000000027</v>
      </c>
      <c r="M10" s="43">
        <f>SUM(E2:E201)</f>
        <v>6057.5499999999956</v>
      </c>
      <c r="N10" s="43">
        <f>SUM(F2:F201)</f>
        <v>3722.653749999999</v>
      </c>
      <c r="O10" s="43">
        <f>SUM(G2:G201)</f>
        <v>30209.25</v>
      </c>
      <c r="Q10" s="129"/>
      <c r="R10" s="44">
        <f t="shared" si="2"/>
        <v>27.66</v>
      </c>
      <c r="S10" s="44">
        <f t="shared" si="3"/>
        <v>225.5</v>
      </c>
      <c r="T10" s="44">
        <f t="shared" si="4"/>
        <v>73.400000000000006</v>
      </c>
      <c r="U10" s="44">
        <f t="shared" si="5"/>
        <v>12.219999999999995</v>
      </c>
      <c r="V10" s="53">
        <f t="shared" si="0"/>
        <v>147</v>
      </c>
      <c r="W10" s="15"/>
      <c r="X10" s="130"/>
      <c r="Y10" s="53">
        <f t="shared" ca="1" si="6"/>
        <v>27.66</v>
      </c>
      <c r="Z10" s="53">
        <f t="shared" ca="1" si="1"/>
        <v>225.5</v>
      </c>
      <c r="AA10" s="53">
        <f t="shared" ca="1" si="7"/>
        <v>73.400000000000006</v>
      </c>
      <c r="AB10" s="53">
        <f t="shared" ca="1" si="1"/>
        <v>12.219999999999995</v>
      </c>
      <c r="AC10" s="53">
        <f t="shared" ca="1" si="1"/>
        <v>147</v>
      </c>
    </row>
    <row r="11" spans="1:29" ht="15.5">
      <c r="A11" s="3">
        <v>94</v>
      </c>
      <c r="B11" s="5">
        <v>45089</v>
      </c>
      <c r="C11" s="5">
        <v>56.18</v>
      </c>
      <c r="D11" s="5">
        <v>36.5</v>
      </c>
      <c r="E11" s="5">
        <v>72.3</v>
      </c>
      <c r="F11" s="6">
        <v>14.420000000000002</v>
      </c>
      <c r="G11" s="5">
        <v>225</v>
      </c>
      <c r="J11" s="42" t="s">
        <v>15</v>
      </c>
      <c r="K11" s="43">
        <f>COUNTA(C2:C201)</f>
        <v>198</v>
      </c>
      <c r="L11" s="43">
        <f>COUNTA(D2:D201)</f>
        <v>198</v>
      </c>
      <c r="M11" s="43">
        <f>COUNTA(E2:E201)</f>
        <v>199</v>
      </c>
      <c r="N11" s="43">
        <f>COUNTA(F2:F201)</f>
        <v>197</v>
      </c>
      <c r="O11" s="43">
        <f>COUNTA(G2:G201)</f>
        <v>196</v>
      </c>
      <c r="Q11" s="129"/>
      <c r="R11" s="44">
        <f t="shared" si="2"/>
        <v>56.18</v>
      </c>
      <c r="S11" s="44">
        <f t="shared" si="3"/>
        <v>36.5</v>
      </c>
      <c r="T11" s="44">
        <f t="shared" si="4"/>
        <v>72.3</v>
      </c>
      <c r="U11" s="44">
        <f t="shared" si="5"/>
        <v>14.420000000000002</v>
      </c>
      <c r="V11" s="53">
        <f t="shared" si="0"/>
        <v>225</v>
      </c>
      <c r="W11" s="15"/>
      <c r="X11" s="130"/>
      <c r="Y11" s="53">
        <f t="shared" ca="1" si="6"/>
        <v>56.18</v>
      </c>
      <c r="Z11" s="53">
        <f t="shared" ca="1" si="1"/>
        <v>36.5</v>
      </c>
      <c r="AA11" s="53">
        <f t="shared" ca="1" si="7"/>
        <v>72.3</v>
      </c>
      <c r="AB11" s="53">
        <f t="shared" ca="1" si="1"/>
        <v>14.420000000000002</v>
      </c>
      <c r="AC11" s="53">
        <f t="shared" ca="1" si="1"/>
        <v>225</v>
      </c>
    </row>
    <row r="12" spans="1:29" ht="15.5">
      <c r="A12" s="3">
        <v>184</v>
      </c>
      <c r="B12" s="5">
        <v>45179</v>
      </c>
      <c r="C12" s="5">
        <v>65.52000000000001</v>
      </c>
      <c r="D12" s="5">
        <v>43</v>
      </c>
      <c r="E12" s="5">
        <v>71.8</v>
      </c>
      <c r="F12" s="6">
        <v>21.540000000000006</v>
      </c>
      <c r="G12" s="5">
        <v>272</v>
      </c>
      <c r="J12" s="46" t="s">
        <v>16</v>
      </c>
      <c r="K12" s="47">
        <f>COUNTBLANK(C2:C201)</f>
        <v>2</v>
      </c>
      <c r="L12" s="47">
        <f>COUNTBLANK(D2:D201)</f>
        <v>2</v>
      </c>
      <c r="M12" s="47">
        <f>COUNTBLANK(E2:E201)</f>
        <v>1</v>
      </c>
      <c r="N12" s="47">
        <f>COUNTBLANK(F2:F201)</f>
        <v>3</v>
      </c>
      <c r="O12" s="47">
        <f>COUNTBLANK(G2:G201)</f>
        <v>4</v>
      </c>
      <c r="Q12" s="129"/>
      <c r="R12" s="44">
        <f t="shared" si="2"/>
        <v>65.52000000000001</v>
      </c>
      <c r="S12" s="44">
        <f t="shared" si="3"/>
        <v>43</v>
      </c>
      <c r="T12" s="44">
        <f t="shared" si="4"/>
        <v>71.8</v>
      </c>
      <c r="U12" s="44">
        <f t="shared" si="5"/>
        <v>21.540000000000006</v>
      </c>
      <c r="V12" s="53">
        <f t="shared" si="0"/>
        <v>272</v>
      </c>
      <c r="W12" s="15"/>
      <c r="X12" s="130"/>
      <c r="Y12" s="53">
        <f t="shared" ca="1" si="6"/>
        <v>65.52000000000001</v>
      </c>
      <c r="Z12" s="53">
        <f t="shared" ca="1" si="1"/>
        <v>43</v>
      </c>
      <c r="AA12" s="53">
        <f t="shared" ca="1" si="7"/>
        <v>71.8</v>
      </c>
      <c r="AB12" s="53">
        <f t="shared" ca="1" si="1"/>
        <v>21.540000000000006</v>
      </c>
      <c r="AC12" s="53">
        <f t="shared" ca="1" si="1"/>
        <v>272</v>
      </c>
    </row>
    <row r="13" spans="1:29" ht="15.5">
      <c r="A13" s="3">
        <v>3</v>
      </c>
      <c r="B13" s="5">
        <v>44998</v>
      </c>
      <c r="C13" s="5">
        <v>12.44</v>
      </c>
      <c r="D13" s="5">
        <v>45.9</v>
      </c>
      <c r="E13" s="5">
        <v>69.3</v>
      </c>
      <c r="F13" s="6">
        <v>16.95</v>
      </c>
      <c r="G13" s="5">
        <v>96</v>
      </c>
      <c r="J13" s="45" t="s">
        <v>44</v>
      </c>
      <c r="K13" s="15">
        <f>QUARTILE(C2:C201,1)</f>
        <v>20.445</v>
      </c>
      <c r="L13" s="15">
        <f t="shared" ref="L13:O13" si="9">QUARTILE(D2:D201,1)</f>
        <v>10.025</v>
      </c>
      <c r="M13" s="15">
        <f t="shared" si="9"/>
        <v>12.7</v>
      </c>
      <c r="N13" s="15">
        <f t="shared" si="9"/>
        <v>11.129999999999999</v>
      </c>
      <c r="O13" s="15">
        <f t="shared" si="9"/>
        <v>114</v>
      </c>
      <c r="Q13" s="129"/>
      <c r="R13" s="44">
        <f t="shared" si="2"/>
        <v>12.44</v>
      </c>
      <c r="S13" s="44">
        <f t="shared" si="3"/>
        <v>45.9</v>
      </c>
      <c r="T13" s="44">
        <f t="shared" si="4"/>
        <v>69.3</v>
      </c>
      <c r="U13" s="44">
        <f t="shared" si="5"/>
        <v>16.95</v>
      </c>
      <c r="V13" s="53">
        <f t="shared" si="0"/>
        <v>96</v>
      </c>
      <c r="W13" s="15"/>
      <c r="X13" s="130"/>
      <c r="Y13" s="53">
        <f t="shared" ca="1" si="6"/>
        <v>12.44</v>
      </c>
      <c r="Z13" s="53">
        <f t="shared" ca="1" si="1"/>
        <v>45.9</v>
      </c>
      <c r="AA13" s="53">
        <f t="shared" ca="1" si="7"/>
        <v>69.3</v>
      </c>
      <c r="AB13" s="53">
        <f t="shared" ca="1" si="1"/>
        <v>16.95</v>
      </c>
      <c r="AC13" s="53">
        <f t="shared" ca="1" si="1"/>
        <v>96</v>
      </c>
    </row>
    <row r="14" spans="1:29" ht="15.5">
      <c r="A14" s="3">
        <v>1</v>
      </c>
      <c r="B14" s="5">
        <v>44996</v>
      </c>
      <c r="C14" s="5">
        <v>56.02</v>
      </c>
      <c r="D14" s="5">
        <v>37.799999999999997</v>
      </c>
      <c r="E14" s="5">
        <v>69.2</v>
      </c>
      <c r="F14" s="6">
        <v>14.229999999999993</v>
      </c>
      <c r="G14" s="5">
        <v>236</v>
      </c>
      <c r="J14" s="45" t="s">
        <v>45</v>
      </c>
      <c r="K14" s="15">
        <f>QUARTILE(C2:C201,2)</f>
        <v>38.209999999999994</v>
      </c>
      <c r="L14" s="15">
        <f t="shared" ref="L14:O14" si="10">QUARTILE(D2:D201,2)</f>
        <v>23.450000000000003</v>
      </c>
      <c r="M14" s="15">
        <f t="shared" si="10"/>
        <v>25.9</v>
      </c>
      <c r="N14" s="15">
        <f t="shared" si="10"/>
        <v>17.100000000000001</v>
      </c>
      <c r="O14" s="15">
        <f t="shared" si="10"/>
        <v>139</v>
      </c>
      <c r="Q14" s="129"/>
      <c r="R14" s="44">
        <f t="shared" si="2"/>
        <v>56.02</v>
      </c>
      <c r="S14" s="44">
        <f t="shared" si="3"/>
        <v>37.799999999999997</v>
      </c>
      <c r="T14" s="44">
        <f t="shared" si="4"/>
        <v>69.2</v>
      </c>
      <c r="U14" s="44">
        <f t="shared" si="5"/>
        <v>14.229999999999993</v>
      </c>
      <c r="V14" s="53">
        <f t="shared" si="0"/>
        <v>236</v>
      </c>
      <c r="W14" s="15"/>
      <c r="X14" s="130"/>
      <c r="Y14" s="53">
        <f t="shared" ca="1" si="6"/>
        <v>56.02</v>
      </c>
      <c r="Z14" s="53">
        <f t="shared" ca="1" si="1"/>
        <v>37.799999999999997</v>
      </c>
      <c r="AA14" s="53">
        <f t="shared" ca="1" si="7"/>
        <v>69.2</v>
      </c>
      <c r="AB14" s="53">
        <f t="shared" ca="1" si="1"/>
        <v>14.229999999999993</v>
      </c>
      <c r="AC14" s="53">
        <f t="shared" ca="1" si="1"/>
        <v>236</v>
      </c>
    </row>
    <row r="15" spans="1:29" ht="15.5">
      <c r="A15" s="3">
        <v>199</v>
      </c>
      <c r="B15" s="5">
        <v>45194</v>
      </c>
      <c r="C15" s="5">
        <v>57.720000000000006</v>
      </c>
      <c r="D15" s="5">
        <v>42</v>
      </c>
      <c r="E15" s="5">
        <v>66.2</v>
      </c>
      <c r="F15" s="6">
        <v>22.879999999999995</v>
      </c>
      <c r="G15" s="5">
        <v>235.5</v>
      </c>
      <c r="J15" s="45" t="s">
        <v>46</v>
      </c>
      <c r="K15" s="15">
        <f>QUARTILE(C2:C201,3)</f>
        <v>50.875</v>
      </c>
      <c r="L15" s="15">
        <f t="shared" ref="L15:O15" si="11">QUARTILE(D2:D201,3)</f>
        <v>36.875</v>
      </c>
      <c r="M15" s="15">
        <f t="shared" si="11"/>
        <v>45.1</v>
      </c>
      <c r="N15" s="15">
        <f t="shared" si="11"/>
        <v>23.490000000000006</v>
      </c>
      <c r="O15" s="15">
        <f t="shared" si="11"/>
        <v>186</v>
      </c>
      <c r="Q15" s="129"/>
      <c r="R15" s="44">
        <f t="shared" si="2"/>
        <v>57.720000000000006</v>
      </c>
      <c r="S15" s="44">
        <f t="shared" si="3"/>
        <v>42</v>
      </c>
      <c r="T15" s="44">
        <f t="shared" si="4"/>
        <v>66.2</v>
      </c>
      <c r="U15" s="44">
        <f t="shared" si="5"/>
        <v>22.879999999999995</v>
      </c>
      <c r="V15" s="53">
        <f t="shared" si="0"/>
        <v>235.5</v>
      </c>
      <c r="W15" s="15"/>
      <c r="X15" s="130"/>
      <c r="Y15" s="53">
        <f t="shared" ca="1" si="6"/>
        <v>57.720000000000006</v>
      </c>
      <c r="Z15" s="53">
        <f t="shared" ca="1" si="1"/>
        <v>42</v>
      </c>
      <c r="AA15" s="53">
        <f t="shared" ca="1" si="7"/>
        <v>66.2</v>
      </c>
      <c r="AB15" s="53">
        <f t="shared" ca="1" si="1"/>
        <v>22.879999999999995</v>
      </c>
      <c r="AC15" s="53">
        <f t="shared" ca="1" si="1"/>
        <v>235.5</v>
      </c>
    </row>
    <row r="16" spans="1:29" ht="15.5">
      <c r="A16" s="3">
        <v>13</v>
      </c>
      <c r="B16" s="5">
        <v>45008</v>
      </c>
      <c r="C16" s="5">
        <v>10.76</v>
      </c>
      <c r="D16" s="5">
        <v>35.1</v>
      </c>
      <c r="E16" s="5">
        <v>65.900000000000006</v>
      </c>
      <c r="F16" s="51"/>
      <c r="G16" s="5">
        <v>95</v>
      </c>
      <c r="J16" s="45" t="s">
        <v>47</v>
      </c>
      <c r="K16" s="15">
        <f>K15-K13</f>
        <v>30.43</v>
      </c>
      <c r="L16" s="15">
        <f t="shared" ref="L16:O16" si="12">L15-L13</f>
        <v>26.85</v>
      </c>
      <c r="M16" s="15">
        <f t="shared" si="12"/>
        <v>32.400000000000006</v>
      </c>
      <c r="N16" s="15">
        <f t="shared" si="12"/>
        <v>12.360000000000007</v>
      </c>
      <c r="O16" s="15">
        <f t="shared" si="12"/>
        <v>72</v>
      </c>
      <c r="Q16" s="129"/>
      <c r="R16" s="44">
        <f t="shared" si="2"/>
        <v>10.76</v>
      </c>
      <c r="S16" s="44">
        <f t="shared" si="3"/>
        <v>35.1</v>
      </c>
      <c r="T16" s="44">
        <f t="shared" si="4"/>
        <v>65.900000000000006</v>
      </c>
      <c r="U16" s="47">
        <f t="shared" si="5"/>
        <v>17.100000000000001</v>
      </c>
      <c r="V16" s="53">
        <f t="shared" si="0"/>
        <v>95</v>
      </c>
      <c r="W16" s="15"/>
      <c r="X16" s="130"/>
      <c r="Y16" s="53">
        <f t="shared" ca="1" si="6"/>
        <v>10.76</v>
      </c>
      <c r="Z16" s="53">
        <f t="shared" ca="1" si="1"/>
        <v>35.1</v>
      </c>
      <c r="AA16" s="53">
        <f t="shared" ca="1" si="7"/>
        <v>65.900000000000006</v>
      </c>
      <c r="AB16" s="54">
        <f t="shared" ca="1" si="1"/>
        <v>13.189999999999998</v>
      </c>
      <c r="AC16" s="53">
        <f t="shared" ca="1" si="1"/>
        <v>95</v>
      </c>
    </row>
    <row r="17" spans="1:29" ht="15.5">
      <c r="A17" s="3">
        <v>86</v>
      </c>
      <c r="B17" s="5">
        <v>45081</v>
      </c>
      <c r="C17" s="5">
        <v>42.64</v>
      </c>
      <c r="D17" s="5">
        <v>18.399999999999999</v>
      </c>
      <c r="E17" s="5">
        <v>65.7</v>
      </c>
      <c r="F17" s="6">
        <v>2.2399999999999984</v>
      </c>
      <c r="G17" s="5">
        <v>159</v>
      </c>
      <c r="J17" s="45" t="s">
        <v>41</v>
      </c>
      <c r="K17" s="15">
        <f>K15+1.5*K16</f>
        <v>96.52</v>
      </c>
      <c r="L17" s="15">
        <f t="shared" ref="L17:O17" si="13">L15+1.5*L16</f>
        <v>77.150000000000006</v>
      </c>
      <c r="M17" s="15">
        <f t="shared" si="13"/>
        <v>93.700000000000017</v>
      </c>
      <c r="N17" s="15">
        <f t="shared" si="13"/>
        <v>42.030000000000015</v>
      </c>
      <c r="O17" s="15">
        <f t="shared" si="13"/>
        <v>294</v>
      </c>
      <c r="Q17" s="129"/>
      <c r="R17" s="44">
        <f t="shared" si="2"/>
        <v>42.64</v>
      </c>
      <c r="S17" s="44">
        <f t="shared" si="3"/>
        <v>18.399999999999999</v>
      </c>
      <c r="T17" s="44">
        <f t="shared" si="4"/>
        <v>65.7</v>
      </c>
      <c r="U17" s="44">
        <f t="shared" si="5"/>
        <v>2.2399999999999984</v>
      </c>
      <c r="V17" s="53">
        <f t="shared" si="0"/>
        <v>159</v>
      </c>
      <c r="W17" s="15"/>
      <c r="X17" s="130"/>
      <c r="Y17" s="53">
        <f t="shared" ca="1" si="6"/>
        <v>42.64</v>
      </c>
      <c r="Z17" s="53">
        <f t="shared" ca="1" si="1"/>
        <v>18.399999999999999</v>
      </c>
      <c r="AA17" s="53">
        <f t="shared" ca="1" si="7"/>
        <v>65.7</v>
      </c>
      <c r="AB17" s="53">
        <f t="shared" ca="1" si="1"/>
        <v>2.2399999999999984</v>
      </c>
      <c r="AC17" s="53">
        <f t="shared" ca="1" si="1"/>
        <v>159</v>
      </c>
    </row>
    <row r="18" spans="1:29" ht="15.5">
      <c r="A18" s="3">
        <v>135</v>
      </c>
      <c r="B18" s="5">
        <v>45130</v>
      </c>
      <c r="C18" s="5">
        <v>14.379999999999999</v>
      </c>
      <c r="D18" s="5">
        <v>38.6</v>
      </c>
      <c r="E18" s="5">
        <v>65.599999999999994</v>
      </c>
      <c r="F18" s="6">
        <v>16.750000000000004</v>
      </c>
      <c r="G18" s="5">
        <v>124</v>
      </c>
      <c r="J18" s="45" t="s">
        <v>42</v>
      </c>
      <c r="K18" s="15">
        <f>K13-1.5*K16</f>
        <v>-25.199999999999996</v>
      </c>
      <c r="L18" s="15">
        <f t="shared" ref="L18:O18" si="14">L13-1.5*L16</f>
        <v>-30.250000000000007</v>
      </c>
      <c r="M18" s="15">
        <f t="shared" si="14"/>
        <v>-35.900000000000006</v>
      </c>
      <c r="N18" s="15">
        <f t="shared" si="14"/>
        <v>-7.4100000000000108</v>
      </c>
      <c r="O18" s="15">
        <f t="shared" si="14"/>
        <v>6</v>
      </c>
      <c r="Q18" s="129"/>
      <c r="R18" s="44">
        <f t="shared" si="2"/>
        <v>14.379999999999999</v>
      </c>
      <c r="S18" s="44">
        <f t="shared" si="3"/>
        <v>38.6</v>
      </c>
      <c r="T18" s="44">
        <f t="shared" si="4"/>
        <v>65.599999999999994</v>
      </c>
      <c r="U18" s="44">
        <f t="shared" si="5"/>
        <v>16.750000000000004</v>
      </c>
      <c r="V18" s="53">
        <f t="shared" si="0"/>
        <v>124</v>
      </c>
      <c r="W18" s="15"/>
      <c r="X18" s="130"/>
      <c r="Y18" s="53">
        <f t="shared" ca="1" si="6"/>
        <v>14.379999999999999</v>
      </c>
      <c r="Z18" s="53">
        <f t="shared" ca="1" si="6"/>
        <v>38.6</v>
      </c>
      <c r="AA18" s="53">
        <f t="shared" ca="1" si="7"/>
        <v>65.599999999999994</v>
      </c>
      <c r="AB18" s="53">
        <f t="shared" ca="1" si="7"/>
        <v>16.750000000000004</v>
      </c>
      <c r="AC18" s="53">
        <f t="shared" ca="1" si="7"/>
        <v>124</v>
      </c>
    </row>
    <row r="19" spans="1:29" ht="15.5">
      <c r="A19" s="3">
        <v>88</v>
      </c>
      <c r="B19" s="5">
        <v>45083</v>
      </c>
      <c r="C19" s="5">
        <v>28.14</v>
      </c>
      <c r="D19" s="5">
        <v>40.6</v>
      </c>
      <c r="E19" s="5">
        <v>63.2</v>
      </c>
      <c r="F19" s="6">
        <v>6.09</v>
      </c>
      <c r="G19" s="5">
        <v>180</v>
      </c>
      <c r="J19" s="48" t="s">
        <v>43</v>
      </c>
      <c r="K19" s="49">
        <f>COUNTIF(C:C,"&gt;"&amp;QUARTILE(C:C,3)+1.5*(QUARTILE(C:C,3)-QUARTILE(C:C,1))) + COUNTIF(C:C,"&lt;"&amp;QUARTILE(C:C,1)-1.5*(QUARTILE(C:C,3)-QUARTILE(C:C,1)))</f>
        <v>3</v>
      </c>
      <c r="L19" s="49">
        <f t="shared" ref="L19:O19" si="15">COUNTIF(D:D,"&gt;"&amp;QUARTILE(D:D,3)+1.5*(QUARTILE(D:D,3)-QUARTILE(D:D,1))) + COUNTIF(D:D,"&lt;"&amp;QUARTILE(D:D,1)-1.5*(QUARTILE(D:D,3)-QUARTILE(D:D,1)))</f>
        <v>2</v>
      </c>
      <c r="M19" s="49">
        <f t="shared" si="15"/>
        <v>0</v>
      </c>
      <c r="N19" s="49">
        <f t="shared" si="15"/>
        <v>6</v>
      </c>
      <c r="O19" s="49">
        <f t="shared" si="15"/>
        <v>2</v>
      </c>
      <c r="Q19" s="129"/>
      <c r="R19" s="44">
        <f t="shared" si="2"/>
        <v>28.14</v>
      </c>
      <c r="S19" s="44">
        <f t="shared" si="3"/>
        <v>40.6</v>
      </c>
      <c r="T19" s="44">
        <f t="shared" si="4"/>
        <v>63.2</v>
      </c>
      <c r="U19" s="44">
        <f t="shared" si="5"/>
        <v>6.09</v>
      </c>
      <c r="V19" s="53">
        <f t="shared" si="0"/>
        <v>180</v>
      </c>
      <c r="W19" s="15"/>
      <c r="X19" s="130"/>
      <c r="Y19" s="53">
        <f t="shared" ca="1" si="6"/>
        <v>28.14</v>
      </c>
      <c r="Z19" s="53">
        <f t="shared" ca="1" si="6"/>
        <v>40.6</v>
      </c>
      <c r="AA19" s="53">
        <f t="shared" ca="1" si="7"/>
        <v>63.2</v>
      </c>
      <c r="AB19" s="53">
        <f t="shared" ca="1" si="7"/>
        <v>6.09</v>
      </c>
      <c r="AC19" s="53">
        <f t="shared" ca="1" si="7"/>
        <v>180</v>
      </c>
    </row>
    <row r="20" spans="1:29" ht="15.5">
      <c r="A20" s="3">
        <v>56</v>
      </c>
      <c r="B20" s="5">
        <v>45051</v>
      </c>
      <c r="C20" s="5">
        <v>40.78</v>
      </c>
      <c r="D20" s="5">
        <v>49.4</v>
      </c>
      <c r="E20" s="5">
        <v>60</v>
      </c>
      <c r="F20" s="6">
        <v>20.590000000000003</v>
      </c>
      <c r="G20" s="5">
        <v>240</v>
      </c>
      <c r="R20" s="44">
        <f t="shared" si="2"/>
        <v>40.78</v>
      </c>
      <c r="S20" s="44">
        <f t="shared" si="3"/>
        <v>49.4</v>
      </c>
      <c r="T20" s="44">
        <f t="shared" si="4"/>
        <v>60</v>
      </c>
      <c r="U20" s="44">
        <f t="shared" si="5"/>
        <v>20.590000000000003</v>
      </c>
      <c r="V20" s="53">
        <f t="shared" si="0"/>
        <v>240</v>
      </c>
      <c r="W20" s="15"/>
      <c r="X20" s="15"/>
      <c r="Y20" s="53">
        <f t="shared" ca="1" si="6"/>
        <v>40.78</v>
      </c>
      <c r="Z20" s="53">
        <f t="shared" ca="1" si="6"/>
        <v>49.4</v>
      </c>
      <c r="AA20" s="53">
        <f t="shared" ca="1" si="7"/>
        <v>60</v>
      </c>
      <c r="AB20" s="53">
        <f t="shared" ca="1" si="7"/>
        <v>20.590000000000003</v>
      </c>
      <c r="AC20" s="53">
        <f t="shared" ca="1" si="7"/>
        <v>240</v>
      </c>
    </row>
    <row r="21" spans="1:29" ht="15.5">
      <c r="A21" s="3">
        <v>138</v>
      </c>
      <c r="B21" s="5">
        <v>45133</v>
      </c>
      <c r="C21" s="5">
        <v>58.739999999999995</v>
      </c>
      <c r="D21" s="5">
        <v>28.9</v>
      </c>
      <c r="E21" s="5">
        <v>59.7</v>
      </c>
      <c r="F21" s="6">
        <v>17.939999999999991</v>
      </c>
      <c r="G21" s="5">
        <v>210</v>
      </c>
      <c r="R21" s="44">
        <f t="shared" si="2"/>
        <v>58.739999999999995</v>
      </c>
      <c r="S21" s="44">
        <f t="shared" si="3"/>
        <v>28.9</v>
      </c>
      <c r="T21" s="44">
        <f t="shared" si="4"/>
        <v>59.7</v>
      </c>
      <c r="U21" s="44">
        <f t="shared" si="5"/>
        <v>17.939999999999991</v>
      </c>
      <c r="V21" s="53">
        <f t="shared" si="0"/>
        <v>210</v>
      </c>
      <c r="W21" s="15"/>
      <c r="X21" s="15"/>
      <c r="Y21" s="53">
        <f t="shared" ca="1" si="6"/>
        <v>58.739999999999995</v>
      </c>
      <c r="Z21" s="53">
        <f t="shared" ca="1" si="6"/>
        <v>28.9</v>
      </c>
      <c r="AA21" s="53">
        <f t="shared" ca="1" si="7"/>
        <v>59.7</v>
      </c>
      <c r="AB21" s="53">
        <f t="shared" ca="1" si="7"/>
        <v>17.939999999999991</v>
      </c>
      <c r="AC21" s="53">
        <f t="shared" ca="1" si="7"/>
        <v>210</v>
      </c>
    </row>
    <row r="22" spans="1:29" ht="15.5">
      <c r="A22" s="3">
        <v>93</v>
      </c>
      <c r="B22" s="5">
        <v>45088</v>
      </c>
      <c r="C22" s="5">
        <v>47.54</v>
      </c>
      <c r="D22" s="5">
        <v>33.5</v>
      </c>
      <c r="E22" s="5">
        <v>59</v>
      </c>
      <c r="F22" s="6">
        <v>14.919999999999995</v>
      </c>
      <c r="G22" s="5">
        <v>811</v>
      </c>
      <c r="R22" s="44">
        <f t="shared" si="2"/>
        <v>47.54</v>
      </c>
      <c r="S22" s="44">
        <f t="shared" si="3"/>
        <v>33.5</v>
      </c>
      <c r="T22" s="44">
        <f t="shared" si="4"/>
        <v>59</v>
      </c>
      <c r="U22" s="44">
        <f t="shared" si="5"/>
        <v>14.919999999999995</v>
      </c>
      <c r="V22" s="53">
        <f t="shared" si="0"/>
        <v>811</v>
      </c>
      <c r="W22" s="15"/>
      <c r="X22" s="15"/>
      <c r="Y22" s="53">
        <f t="shared" ca="1" si="6"/>
        <v>47.54</v>
      </c>
      <c r="Z22" s="53">
        <f t="shared" ca="1" si="6"/>
        <v>33.5</v>
      </c>
      <c r="AA22" s="53">
        <f t="shared" ca="1" si="7"/>
        <v>59</v>
      </c>
      <c r="AB22" s="53">
        <f t="shared" ca="1" si="7"/>
        <v>14.919999999999995</v>
      </c>
      <c r="AC22" s="53">
        <f t="shared" ca="1" si="7"/>
        <v>811</v>
      </c>
    </row>
    <row r="23" spans="1:29" ht="15.5">
      <c r="A23" s="3">
        <v>106</v>
      </c>
      <c r="B23" s="5">
        <v>45101</v>
      </c>
      <c r="C23" s="5">
        <v>37.58</v>
      </c>
      <c r="D23" s="5">
        <v>46.4</v>
      </c>
      <c r="E23" s="5">
        <v>59</v>
      </c>
      <c r="F23" s="6">
        <v>13.39</v>
      </c>
      <c r="G23" s="5">
        <v>196</v>
      </c>
      <c r="R23" s="44">
        <f t="shared" si="2"/>
        <v>37.58</v>
      </c>
      <c r="S23" s="44">
        <f t="shared" si="3"/>
        <v>46.4</v>
      </c>
      <c r="T23" s="44">
        <f t="shared" si="4"/>
        <v>59</v>
      </c>
      <c r="U23" s="44">
        <f t="shared" si="5"/>
        <v>13.39</v>
      </c>
      <c r="V23" s="53">
        <f t="shared" si="0"/>
        <v>196</v>
      </c>
      <c r="W23" s="15"/>
      <c r="X23" s="15"/>
      <c r="Y23" s="53">
        <f t="shared" ca="1" si="6"/>
        <v>37.58</v>
      </c>
      <c r="Z23" s="53">
        <f t="shared" ca="1" si="6"/>
        <v>46.4</v>
      </c>
      <c r="AA23" s="53">
        <f t="shared" ca="1" si="7"/>
        <v>59</v>
      </c>
      <c r="AB23" s="53">
        <f t="shared" ca="1" si="7"/>
        <v>13.39</v>
      </c>
      <c r="AC23" s="53">
        <f t="shared" ca="1" si="7"/>
        <v>196</v>
      </c>
    </row>
    <row r="24" spans="1:29" ht="15.5">
      <c r="A24" s="3">
        <v>54</v>
      </c>
      <c r="B24" s="5">
        <v>45049</v>
      </c>
      <c r="C24" s="5">
        <v>41.519999999999996</v>
      </c>
      <c r="D24" s="5">
        <v>46.2</v>
      </c>
      <c r="E24" s="5">
        <v>58.7</v>
      </c>
      <c r="F24" s="6">
        <v>17.879999999999995</v>
      </c>
      <c r="G24" s="5">
        <v>225</v>
      </c>
      <c r="R24" s="44">
        <f t="shared" si="2"/>
        <v>41.519999999999996</v>
      </c>
      <c r="S24" s="44">
        <f t="shared" si="3"/>
        <v>46.2</v>
      </c>
      <c r="T24" s="44">
        <f t="shared" si="4"/>
        <v>58.7</v>
      </c>
      <c r="U24" s="44">
        <f t="shared" si="5"/>
        <v>17.879999999999995</v>
      </c>
      <c r="V24" s="53">
        <f t="shared" si="0"/>
        <v>225</v>
      </c>
      <c r="W24" s="15"/>
      <c r="X24" s="15"/>
      <c r="Y24" s="53">
        <f t="shared" ca="1" si="6"/>
        <v>41.519999999999996</v>
      </c>
      <c r="Z24" s="53">
        <f t="shared" ca="1" si="6"/>
        <v>46.2</v>
      </c>
      <c r="AA24" s="53">
        <f t="shared" ca="1" si="7"/>
        <v>58.7</v>
      </c>
      <c r="AB24" s="53">
        <f t="shared" ca="1" si="7"/>
        <v>17.879999999999995</v>
      </c>
      <c r="AC24" s="53">
        <f t="shared" ca="1" si="7"/>
        <v>225</v>
      </c>
    </row>
    <row r="25" spans="1:29" ht="15.5">
      <c r="A25" s="3">
        <v>4</v>
      </c>
      <c r="B25" s="5">
        <v>44999</v>
      </c>
      <c r="C25" s="5">
        <v>31.3</v>
      </c>
      <c r="D25" s="5">
        <v>41.3</v>
      </c>
      <c r="E25" s="5">
        <v>58.5</v>
      </c>
      <c r="F25" s="6">
        <v>12.399999999999995</v>
      </c>
      <c r="G25" s="5">
        <v>197</v>
      </c>
      <c r="R25" s="44">
        <f t="shared" si="2"/>
        <v>31.3</v>
      </c>
      <c r="S25" s="44">
        <f t="shared" si="3"/>
        <v>41.3</v>
      </c>
      <c r="T25" s="44">
        <f t="shared" si="4"/>
        <v>58.5</v>
      </c>
      <c r="U25" s="44">
        <f t="shared" si="5"/>
        <v>12.399999999999995</v>
      </c>
      <c r="V25" s="53">
        <f t="shared" si="0"/>
        <v>197</v>
      </c>
      <c r="W25" s="15"/>
      <c r="X25" s="15"/>
      <c r="Y25" s="53">
        <f t="shared" ca="1" si="6"/>
        <v>31.3</v>
      </c>
      <c r="Z25" s="53">
        <f t="shared" ca="1" si="6"/>
        <v>41.3</v>
      </c>
      <c r="AA25" s="53">
        <f t="shared" ca="1" si="7"/>
        <v>58.5</v>
      </c>
      <c r="AB25" s="53">
        <f t="shared" ca="1" si="7"/>
        <v>12.399999999999995</v>
      </c>
      <c r="AC25" s="53">
        <f t="shared" ca="1" si="7"/>
        <v>197</v>
      </c>
    </row>
    <row r="26" spans="1:29" ht="15.5">
      <c r="A26" s="3">
        <v>5</v>
      </c>
      <c r="B26" s="5">
        <v>45000</v>
      </c>
      <c r="C26" s="5">
        <v>46.160000000000004</v>
      </c>
      <c r="D26" s="5">
        <v>10.8</v>
      </c>
      <c r="E26" s="5">
        <v>58.4</v>
      </c>
      <c r="F26" s="6">
        <v>0.12000000000000455</v>
      </c>
      <c r="G26" s="5">
        <v>137</v>
      </c>
      <c r="R26" s="44">
        <f t="shared" si="2"/>
        <v>46.160000000000004</v>
      </c>
      <c r="S26" s="44">
        <f t="shared" si="3"/>
        <v>10.8</v>
      </c>
      <c r="T26" s="44">
        <f t="shared" si="4"/>
        <v>58.4</v>
      </c>
      <c r="U26" s="44">
        <f t="shared" si="5"/>
        <v>0.12000000000000455</v>
      </c>
      <c r="V26" s="53">
        <f t="shared" si="0"/>
        <v>137</v>
      </c>
      <c r="W26" s="15"/>
      <c r="X26" s="15"/>
      <c r="Y26" s="53">
        <f t="shared" ca="1" si="6"/>
        <v>46.160000000000004</v>
      </c>
      <c r="Z26" s="53">
        <f t="shared" ca="1" si="6"/>
        <v>10.8</v>
      </c>
      <c r="AA26" s="53">
        <f t="shared" ca="1" si="7"/>
        <v>58.4</v>
      </c>
      <c r="AB26" s="53">
        <f t="shared" ca="1" si="7"/>
        <v>0.12000000000000455</v>
      </c>
      <c r="AC26" s="53">
        <f t="shared" ca="1" si="7"/>
        <v>137</v>
      </c>
    </row>
    <row r="27" spans="1:29" ht="15.5">
      <c r="A27" s="3">
        <v>169</v>
      </c>
      <c r="B27" s="5">
        <v>45164</v>
      </c>
      <c r="C27" s="5">
        <v>45.08</v>
      </c>
      <c r="D27" s="5">
        <v>23.6</v>
      </c>
      <c r="E27" s="5">
        <v>57.6</v>
      </c>
      <c r="F27" s="6">
        <v>10.3</v>
      </c>
      <c r="G27" s="5">
        <v>185</v>
      </c>
      <c r="R27" s="44">
        <f t="shared" si="2"/>
        <v>45.08</v>
      </c>
      <c r="S27" s="44">
        <f t="shared" si="3"/>
        <v>23.6</v>
      </c>
      <c r="T27" s="44">
        <f t="shared" si="4"/>
        <v>57.6</v>
      </c>
      <c r="U27" s="44">
        <f t="shared" si="5"/>
        <v>10.3</v>
      </c>
      <c r="V27" s="53">
        <f t="shared" si="0"/>
        <v>185</v>
      </c>
      <c r="W27" s="15"/>
      <c r="X27" s="15"/>
      <c r="Y27" s="53">
        <f t="shared" ca="1" si="6"/>
        <v>45.08</v>
      </c>
      <c r="Z27" s="53">
        <f t="shared" ca="1" si="6"/>
        <v>23.6</v>
      </c>
      <c r="AA27" s="53">
        <f t="shared" ca="1" si="7"/>
        <v>57.6</v>
      </c>
      <c r="AB27" s="53">
        <f t="shared" ca="1" si="7"/>
        <v>10.3</v>
      </c>
      <c r="AC27" s="53">
        <f t="shared" ca="1" si="7"/>
        <v>185</v>
      </c>
    </row>
    <row r="28" spans="1:29" ht="15.5">
      <c r="A28" s="3">
        <v>111</v>
      </c>
      <c r="B28" s="5">
        <v>45106</v>
      </c>
      <c r="C28" s="5">
        <v>54.160000000000004</v>
      </c>
      <c r="D28" s="5">
        <v>8.1999999999999993</v>
      </c>
      <c r="E28" s="5">
        <v>56.5</v>
      </c>
      <c r="F28" s="6">
        <v>4.0799999999999983</v>
      </c>
      <c r="G28" s="5">
        <v>150</v>
      </c>
      <c r="R28" s="44">
        <f t="shared" si="2"/>
        <v>54.160000000000004</v>
      </c>
      <c r="S28" s="44">
        <f t="shared" si="3"/>
        <v>8.1999999999999993</v>
      </c>
      <c r="T28" s="44">
        <f t="shared" si="4"/>
        <v>56.5</v>
      </c>
      <c r="U28" s="44">
        <f t="shared" si="5"/>
        <v>4.0799999999999983</v>
      </c>
      <c r="V28" s="53">
        <f t="shared" si="0"/>
        <v>150</v>
      </c>
      <c r="W28" s="15"/>
      <c r="X28" s="15"/>
      <c r="Y28" s="53">
        <f t="shared" ca="1" si="6"/>
        <v>54.160000000000004</v>
      </c>
      <c r="Z28" s="53">
        <f t="shared" ca="1" si="6"/>
        <v>8.1999999999999993</v>
      </c>
      <c r="AA28" s="53">
        <f t="shared" ca="1" si="7"/>
        <v>56.5</v>
      </c>
      <c r="AB28" s="53">
        <f t="shared" ca="1" si="7"/>
        <v>4.0799999999999983</v>
      </c>
      <c r="AC28" s="53">
        <f t="shared" ca="1" si="7"/>
        <v>150</v>
      </c>
    </row>
    <row r="29" spans="1:29" ht="15.5">
      <c r="A29" s="3">
        <v>18</v>
      </c>
      <c r="B29" s="5">
        <v>45013</v>
      </c>
      <c r="C29" s="5">
        <v>62.279999999999994</v>
      </c>
      <c r="D29" s="5">
        <v>39.6</v>
      </c>
      <c r="E29" s="5">
        <v>55.8</v>
      </c>
      <c r="F29" s="6">
        <v>25.619999999999997</v>
      </c>
      <c r="G29" s="5">
        <v>258</v>
      </c>
      <c r="R29" s="44">
        <f t="shared" si="2"/>
        <v>62.279999999999994</v>
      </c>
      <c r="S29" s="44">
        <f t="shared" si="3"/>
        <v>39.6</v>
      </c>
      <c r="T29" s="44">
        <f t="shared" si="4"/>
        <v>55.8</v>
      </c>
      <c r="U29" s="44">
        <f t="shared" si="5"/>
        <v>25.619999999999997</v>
      </c>
      <c r="V29" s="53">
        <f t="shared" si="0"/>
        <v>258</v>
      </c>
      <c r="W29" s="15"/>
      <c r="X29" s="15"/>
      <c r="Y29" s="53">
        <f t="shared" ca="1" si="6"/>
        <v>62.279999999999994</v>
      </c>
      <c r="Z29" s="53">
        <f t="shared" ca="1" si="6"/>
        <v>39.6</v>
      </c>
      <c r="AA29" s="53">
        <f t="shared" ca="1" si="7"/>
        <v>55.8</v>
      </c>
      <c r="AB29" s="53">
        <f t="shared" ca="1" si="7"/>
        <v>25.619999999999997</v>
      </c>
      <c r="AC29" s="53">
        <f t="shared" ca="1" si="7"/>
        <v>258</v>
      </c>
    </row>
    <row r="30" spans="1:29" ht="15.5">
      <c r="A30" s="3">
        <v>62</v>
      </c>
      <c r="B30" s="5">
        <v>45057</v>
      </c>
      <c r="C30" s="5">
        <v>61.260000000000005</v>
      </c>
      <c r="D30" s="5">
        <v>42.7</v>
      </c>
      <c r="E30" s="5">
        <v>54.7</v>
      </c>
      <c r="F30" s="6">
        <v>25.6</v>
      </c>
      <c r="G30" s="5">
        <v>240</v>
      </c>
      <c r="R30" s="44">
        <f t="shared" si="2"/>
        <v>61.260000000000005</v>
      </c>
      <c r="S30" s="44">
        <f t="shared" si="3"/>
        <v>42.7</v>
      </c>
      <c r="T30" s="44">
        <f t="shared" si="4"/>
        <v>54.7</v>
      </c>
      <c r="U30" s="44">
        <f t="shared" si="5"/>
        <v>25.6</v>
      </c>
      <c r="V30" s="53">
        <f t="shared" si="0"/>
        <v>240</v>
      </c>
      <c r="W30" s="15"/>
      <c r="X30" s="15"/>
      <c r="Y30" s="53">
        <f t="shared" ca="1" si="6"/>
        <v>61.260000000000005</v>
      </c>
      <c r="Z30" s="53">
        <f t="shared" ca="1" si="6"/>
        <v>42.7</v>
      </c>
      <c r="AA30" s="53">
        <f t="shared" ca="1" si="7"/>
        <v>54.7</v>
      </c>
      <c r="AB30" s="53">
        <f t="shared" ca="1" si="7"/>
        <v>25.6</v>
      </c>
      <c r="AC30" s="53">
        <f t="shared" ca="1" si="7"/>
        <v>240</v>
      </c>
    </row>
    <row r="31" spans="1:29" ht="15.5">
      <c r="A31" s="3">
        <v>21</v>
      </c>
      <c r="B31" s="5">
        <v>45016</v>
      </c>
      <c r="C31" s="5">
        <v>46.68</v>
      </c>
      <c r="D31" s="5">
        <v>27.7</v>
      </c>
      <c r="E31" s="5">
        <v>53.4</v>
      </c>
      <c r="F31" s="6">
        <v>14.329999999999998</v>
      </c>
      <c r="G31" s="5">
        <v>188</v>
      </c>
      <c r="R31" s="44">
        <f t="shared" si="2"/>
        <v>46.68</v>
      </c>
      <c r="S31" s="44">
        <f t="shared" si="3"/>
        <v>27.7</v>
      </c>
      <c r="T31" s="44">
        <f t="shared" si="4"/>
        <v>53.4</v>
      </c>
      <c r="U31" s="44">
        <f t="shared" si="5"/>
        <v>14.329999999999998</v>
      </c>
      <c r="V31" s="53">
        <f t="shared" si="0"/>
        <v>188</v>
      </c>
      <c r="W31" s="15"/>
      <c r="X31" s="15"/>
      <c r="Y31" s="53">
        <f t="shared" ca="1" si="6"/>
        <v>46.68</v>
      </c>
      <c r="Z31" s="53">
        <f t="shared" ca="1" si="6"/>
        <v>27.7</v>
      </c>
      <c r="AA31" s="53">
        <f t="shared" ca="1" si="7"/>
        <v>53.4</v>
      </c>
      <c r="AB31" s="53">
        <f t="shared" ca="1" si="7"/>
        <v>14.329999999999998</v>
      </c>
      <c r="AC31" s="53">
        <f t="shared" ca="1" si="7"/>
        <v>188</v>
      </c>
    </row>
    <row r="32" spans="1:29" ht="15.5">
      <c r="A32" s="3">
        <v>16</v>
      </c>
      <c r="B32" s="5">
        <v>45011</v>
      </c>
      <c r="C32" s="5">
        <v>42.08</v>
      </c>
      <c r="D32" s="5">
        <v>47.7</v>
      </c>
      <c r="E32" s="5">
        <v>52.9</v>
      </c>
      <c r="F32" s="6">
        <v>22.23</v>
      </c>
      <c r="G32" s="5">
        <v>240</v>
      </c>
      <c r="R32" s="44">
        <f t="shared" si="2"/>
        <v>42.08</v>
      </c>
      <c r="S32" s="44">
        <f t="shared" si="3"/>
        <v>47.7</v>
      </c>
      <c r="T32" s="44">
        <f t="shared" si="4"/>
        <v>52.9</v>
      </c>
      <c r="U32" s="44">
        <f t="shared" si="5"/>
        <v>22.23</v>
      </c>
      <c r="V32" s="53">
        <f t="shared" si="0"/>
        <v>240</v>
      </c>
      <c r="W32" s="15"/>
      <c r="X32" s="15"/>
      <c r="Y32" s="53">
        <f t="shared" ca="1" si="6"/>
        <v>42.08</v>
      </c>
      <c r="Z32" s="53">
        <f t="shared" ca="1" si="6"/>
        <v>47.7</v>
      </c>
      <c r="AA32" s="53">
        <f t="shared" ca="1" si="7"/>
        <v>52.9</v>
      </c>
      <c r="AB32" s="53">
        <f t="shared" ca="1" si="7"/>
        <v>22.23</v>
      </c>
      <c r="AC32" s="53">
        <f t="shared" ca="1" si="7"/>
        <v>240</v>
      </c>
    </row>
    <row r="33" spans="1:29" ht="15.5">
      <c r="A33" s="3">
        <v>96</v>
      </c>
      <c r="B33" s="5">
        <v>45091</v>
      </c>
      <c r="C33" s="5">
        <v>40.660000000000004</v>
      </c>
      <c r="D33" s="5">
        <v>31.6</v>
      </c>
      <c r="E33" s="5">
        <v>52.9</v>
      </c>
      <c r="F33" s="6">
        <v>10.970000000000002</v>
      </c>
      <c r="G33" s="5">
        <v>175</v>
      </c>
      <c r="R33" s="44">
        <f t="shared" si="2"/>
        <v>40.660000000000004</v>
      </c>
      <c r="S33" s="44">
        <f t="shared" si="3"/>
        <v>31.6</v>
      </c>
      <c r="T33" s="44">
        <f t="shared" si="4"/>
        <v>52.9</v>
      </c>
      <c r="U33" s="44">
        <f t="shared" si="5"/>
        <v>10.970000000000002</v>
      </c>
      <c r="V33" s="53">
        <f t="shared" si="0"/>
        <v>175</v>
      </c>
      <c r="W33" s="15"/>
      <c r="X33" s="15"/>
      <c r="Y33" s="53">
        <f t="shared" ca="1" si="6"/>
        <v>40.660000000000004</v>
      </c>
      <c r="Z33" s="53">
        <f t="shared" ca="1" si="6"/>
        <v>31.6</v>
      </c>
      <c r="AA33" s="53">
        <f t="shared" ca="1" si="7"/>
        <v>52.9</v>
      </c>
      <c r="AB33" s="53">
        <f t="shared" ca="1" si="7"/>
        <v>10.970000000000002</v>
      </c>
      <c r="AC33" s="53">
        <f t="shared" ca="1" si="7"/>
        <v>175</v>
      </c>
    </row>
    <row r="34" spans="1:29" ht="15.5">
      <c r="A34" s="3">
        <v>116</v>
      </c>
      <c r="B34" s="5">
        <v>45111</v>
      </c>
      <c r="C34" s="5">
        <v>24.02</v>
      </c>
      <c r="D34" s="5">
        <v>35</v>
      </c>
      <c r="E34" s="5">
        <v>52.7</v>
      </c>
      <c r="F34" s="6">
        <v>3.9299999999999962</v>
      </c>
      <c r="G34" s="5">
        <v>133</v>
      </c>
      <c r="R34" s="44">
        <f t="shared" si="2"/>
        <v>24.02</v>
      </c>
      <c r="S34" s="44">
        <f t="shared" si="3"/>
        <v>35</v>
      </c>
      <c r="T34" s="44">
        <f t="shared" si="4"/>
        <v>52.7</v>
      </c>
      <c r="U34" s="44">
        <f t="shared" si="5"/>
        <v>3.9299999999999962</v>
      </c>
      <c r="V34" s="53">
        <f t="shared" ref="V34:V65" si="16">IF(ISBLANK(G34),$O$3,G34)</f>
        <v>133</v>
      </c>
      <c r="W34" s="15"/>
      <c r="X34" s="15"/>
      <c r="Y34" s="53">
        <f t="shared" ca="1" si="6"/>
        <v>24.02</v>
      </c>
      <c r="Z34" s="53">
        <f t="shared" ca="1" si="6"/>
        <v>35</v>
      </c>
      <c r="AA34" s="53">
        <f t="shared" ca="1" si="7"/>
        <v>52.7</v>
      </c>
      <c r="AB34" s="53">
        <f t="shared" ca="1" si="7"/>
        <v>3.9299999999999962</v>
      </c>
      <c r="AC34" s="53">
        <f t="shared" ca="1" si="7"/>
        <v>133</v>
      </c>
    </row>
    <row r="35" spans="1:29" ht="15.5">
      <c r="A35" s="3">
        <v>90</v>
      </c>
      <c r="B35" s="5">
        <v>45085</v>
      </c>
      <c r="C35" s="5">
        <v>23.96</v>
      </c>
      <c r="D35" s="5">
        <v>47.8</v>
      </c>
      <c r="E35" s="5">
        <v>51.4</v>
      </c>
      <c r="F35" s="6">
        <v>14.319999999999993</v>
      </c>
      <c r="G35" s="5">
        <v>177</v>
      </c>
      <c r="R35" s="44">
        <f t="shared" si="2"/>
        <v>23.96</v>
      </c>
      <c r="S35" s="44">
        <f t="shared" si="3"/>
        <v>47.8</v>
      </c>
      <c r="T35" s="44">
        <f t="shared" si="4"/>
        <v>51.4</v>
      </c>
      <c r="U35" s="44">
        <f t="shared" si="5"/>
        <v>14.319999999999993</v>
      </c>
      <c r="V35" s="53">
        <f t="shared" si="16"/>
        <v>177</v>
      </c>
      <c r="W35" s="15"/>
      <c r="X35" s="15"/>
      <c r="Y35" s="53">
        <f t="shared" ca="1" si="6"/>
        <v>23.96</v>
      </c>
      <c r="Z35" s="53">
        <f t="shared" ca="1" si="6"/>
        <v>47.8</v>
      </c>
      <c r="AA35" s="53">
        <f t="shared" ca="1" si="7"/>
        <v>51.4</v>
      </c>
      <c r="AB35" s="53">
        <f t="shared" ca="1" si="7"/>
        <v>14.319999999999993</v>
      </c>
      <c r="AC35" s="53">
        <f t="shared" ca="1" si="7"/>
        <v>177</v>
      </c>
    </row>
    <row r="36" spans="1:29" ht="15.5">
      <c r="A36" s="3">
        <v>99</v>
      </c>
      <c r="B36" s="5">
        <v>45094</v>
      </c>
      <c r="C36" s="5">
        <v>64.94</v>
      </c>
      <c r="D36" s="5">
        <v>42.3</v>
      </c>
      <c r="E36" s="5">
        <v>51.2</v>
      </c>
      <c r="F36" s="6">
        <v>29.639999999999993</v>
      </c>
      <c r="G36" s="5">
        <v>257</v>
      </c>
      <c r="R36" s="44">
        <f t="shared" si="2"/>
        <v>64.94</v>
      </c>
      <c r="S36" s="44">
        <f t="shared" si="3"/>
        <v>42.3</v>
      </c>
      <c r="T36" s="44">
        <f t="shared" si="4"/>
        <v>51.2</v>
      </c>
      <c r="U36" s="44">
        <f t="shared" si="5"/>
        <v>29.639999999999993</v>
      </c>
      <c r="V36" s="53">
        <f t="shared" si="16"/>
        <v>257</v>
      </c>
      <c r="W36" s="15"/>
      <c r="X36" s="15"/>
      <c r="Y36" s="53">
        <f t="shared" ca="1" si="6"/>
        <v>64.94</v>
      </c>
      <c r="Z36" s="53">
        <f t="shared" ca="1" si="6"/>
        <v>42.3</v>
      </c>
      <c r="AA36" s="53">
        <f t="shared" ca="1" si="7"/>
        <v>51.2</v>
      </c>
      <c r="AB36" s="53">
        <f t="shared" ca="1" si="7"/>
        <v>29.639999999999993</v>
      </c>
      <c r="AC36" s="53">
        <f t="shared" ca="1" si="7"/>
        <v>257</v>
      </c>
    </row>
    <row r="37" spans="1:29" ht="15.5">
      <c r="A37" s="3">
        <v>127</v>
      </c>
      <c r="B37" s="5">
        <v>45122</v>
      </c>
      <c r="C37" s="5">
        <v>8.56</v>
      </c>
      <c r="D37" s="5">
        <v>38.9</v>
      </c>
      <c r="E37" s="5">
        <v>50.6</v>
      </c>
      <c r="F37" s="6">
        <v>19.989999999999998</v>
      </c>
      <c r="G37" s="5">
        <v>78</v>
      </c>
      <c r="R37" s="44">
        <f t="shared" si="2"/>
        <v>8.56</v>
      </c>
      <c r="S37" s="44">
        <f t="shared" si="3"/>
        <v>38.9</v>
      </c>
      <c r="T37" s="44">
        <f t="shared" si="4"/>
        <v>50.6</v>
      </c>
      <c r="U37" s="44">
        <f t="shared" si="5"/>
        <v>19.989999999999998</v>
      </c>
      <c r="V37" s="53">
        <f t="shared" si="16"/>
        <v>78</v>
      </c>
      <c r="W37" s="15"/>
      <c r="X37" s="15"/>
      <c r="Y37" s="53">
        <f t="shared" ca="1" si="6"/>
        <v>8.56</v>
      </c>
      <c r="Z37" s="53">
        <f t="shared" ca="1" si="6"/>
        <v>38.9</v>
      </c>
      <c r="AA37" s="53">
        <f t="shared" ca="1" si="7"/>
        <v>50.6</v>
      </c>
      <c r="AB37" s="53">
        <f t="shared" ca="1" si="7"/>
        <v>19.989999999999998</v>
      </c>
      <c r="AC37" s="53">
        <f t="shared" ca="1" si="7"/>
        <v>78</v>
      </c>
    </row>
    <row r="38" spans="1:29" ht="15.5">
      <c r="A38" s="3">
        <v>157</v>
      </c>
      <c r="B38" s="5">
        <v>45152</v>
      </c>
      <c r="C38" s="5">
        <v>25.78</v>
      </c>
      <c r="D38" s="5">
        <v>43.5</v>
      </c>
      <c r="E38" s="5">
        <v>50.5</v>
      </c>
      <c r="F38" s="6">
        <v>10.939999999999998</v>
      </c>
      <c r="G38" s="5">
        <v>173</v>
      </c>
      <c r="R38" s="44">
        <f t="shared" si="2"/>
        <v>25.78</v>
      </c>
      <c r="S38" s="44">
        <f t="shared" si="3"/>
        <v>43.5</v>
      </c>
      <c r="T38" s="44">
        <f t="shared" si="4"/>
        <v>50.5</v>
      </c>
      <c r="U38" s="44">
        <f t="shared" si="5"/>
        <v>10.939999999999998</v>
      </c>
      <c r="V38" s="53">
        <f t="shared" si="16"/>
        <v>173</v>
      </c>
      <c r="W38" s="15"/>
      <c r="X38" s="15"/>
      <c r="Y38" s="53">
        <f t="shared" ca="1" si="6"/>
        <v>25.78</v>
      </c>
      <c r="Z38" s="53">
        <f t="shared" ca="1" si="6"/>
        <v>43.5</v>
      </c>
      <c r="AA38" s="53">
        <f t="shared" ca="1" si="7"/>
        <v>50.5</v>
      </c>
      <c r="AB38" s="53">
        <f t="shared" ca="1" si="7"/>
        <v>10.939999999999998</v>
      </c>
      <c r="AC38" s="53">
        <f t="shared" ca="1" si="7"/>
        <v>173</v>
      </c>
    </row>
    <row r="39" spans="1:29" ht="15.5">
      <c r="A39" s="3">
        <v>122</v>
      </c>
      <c r="B39" s="5">
        <v>45117</v>
      </c>
      <c r="C39" s="5">
        <v>7.76</v>
      </c>
      <c r="D39" s="5">
        <v>21.7</v>
      </c>
      <c r="E39" s="5">
        <v>50.4</v>
      </c>
      <c r="F39" s="6">
        <v>12.57</v>
      </c>
      <c r="G39" s="5">
        <v>81</v>
      </c>
      <c r="R39" s="44">
        <f t="shared" si="2"/>
        <v>7.76</v>
      </c>
      <c r="S39" s="44">
        <f t="shared" si="3"/>
        <v>21.7</v>
      </c>
      <c r="T39" s="44">
        <f t="shared" si="4"/>
        <v>50.4</v>
      </c>
      <c r="U39" s="44">
        <f t="shared" si="5"/>
        <v>12.57</v>
      </c>
      <c r="V39" s="53">
        <f t="shared" si="16"/>
        <v>81</v>
      </c>
      <c r="W39" s="15"/>
      <c r="X39" s="15"/>
      <c r="Y39" s="53">
        <f t="shared" ca="1" si="6"/>
        <v>7.76</v>
      </c>
      <c r="Z39" s="53">
        <f t="shared" ca="1" si="6"/>
        <v>21.7</v>
      </c>
      <c r="AA39" s="53">
        <f t="shared" ca="1" si="7"/>
        <v>50.4</v>
      </c>
      <c r="AB39" s="53">
        <f t="shared" ca="1" si="7"/>
        <v>12.57</v>
      </c>
      <c r="AC39" s="53">
        <f t="shared" ca="1" si="7"/>
        <v>81</v>
      </c>
    </row>
    <row r="40" spans="1:29" ht="15.5">
      <c r="A40" s="3">
        <v>49</v>
      </c>
      <c r="B40" s="5">
        <v>45044</v>
      </c>
      <c r="C40" s="5">
        <v>46.44</v>
      </c>
      <c r="D40" s="5">
        <v>15.8</v>
      </c>
      <c r="E40" s="5">
        <v>49.9</v>
      </c>
      <c r="F40" s="6">
        <v>10.659999999999997</v>
      </c>
      <c r="G40" s="5">
        <v>149</v>
      </c>
      <c r="R40" s="44">
        <f t="shared" si="2"/>
        <v>46.44</v>
      </c>
      <c r="S40" s="44">
        <f t="shared" si="3"/>
        <v>15.8</v>
      </c>
      <c r="T40" s="44">
        <f t="shared" si="4"/>
        <v>49.9</v>
      </c>
      <c r="U40" s="44">
        <f t="shared" si="5"/>
        <v>10.659999999999997</v>
      </c>
      <c r="V40" s="53">
        <f t="shared" si="16"/>
        <v>149</v>
      </c>
      <c r="W40" s="15"/>
      <c r="X40" s="15"/>
      <c r="Y40" s="53">
        <f t="shared" ca="1" si="6"/>
        <v>46.44</v>
      </c>
      <c r="Z40" s="53">
        <f t="shared" ca="1" si="6"/>
        <v>15.8</v>
      </c>
      <c r="AA40" s="53">
        <f t="shared" ca="1" si="7"/>
        <v>49.9</v>
      </c>
      <c r="AB40" s="53">
        <f t="shared" ca="1" si="7"/>
        <v>10.659999999999997</v>
      </c>
      <c r="AC40" s="53">
        <f t="shared" ca="1" si="7"/>
        <v>149</v>
      </c>
    </row>
    <row r="41" spans="1:29" ht="15.5">
      <c r="A41" s="3">
        <v>101</v>
      </c>
      <c r="B41" s="5">
        <v>45096</v>
      </c>
      <c r="C41" s="5">
        <v>51.480000000000004</v>
      </c>
      <c r="D41" s="5">
        <v>4.3</v>
      </c>
      <c r="E41" s="5">
        <v>49.8</v>
      </c>
      <c r="F41" s="6">
        <v>4.4699999999999989</v>
      </c>
      <c r="G41" s="5">
        <v>137</v>
      </c>
      <c r="R41" s="44">
        <f t="shared" si="2"/>
        <v>51.480000000000004</v>
      </c>
      <c r="S41" s="44">
        <f t="shared" si="3"/>
        <v>4.3</v>
      </c>
      <c r="T41" s="44">
        <f t="shared" si="4"/>
        <v>49.8</v>
      </c>
      <c r="U41" s="44">
        <f t="shared" si="5"/>
        <v>4.4699999999999989</v>
      </c>
      <c r="V41" s="53">
        <f t="shared" si="16"/>
        <v>137</v>
      </c>
      <c r="W41" s="15"/>
      <c r="X41" s="15"/>
      <c r="Y41" s="53">
        <f t="shared" ca="1" si="6"/>
        <v>51.480000000000004</v>
      </c>
      <c r="Z41" s="53">
        <f t="shared" ca="1" si="6"/>
        <v>4.3</v>
      </c>
      <c r="AA41" s="53">
        <f t="shared" ca="1" si="7"/>
        <v>49.8</v>
      </c>
      <c r="AB41" s="53">
        <f t="shared" ca="1" si="7"/>
        <v>4.4699999999999989</v>
      </c>
      <c r="AC41" s="53">
        <f t="shared" ca="1" si="7"/>
        <v>137</v>
      </c>
    </row>
    <row r="42" spans="1:29" ht="15.5">
      <c r="A42" s="3">
        <v>23</v>
      </c>
      <c r="B42" s="5">
        <v>45018</v>
      </c>
      <c r="C42" s="5">
        <v>11.64</v>
      </c>
      <c r="D42" s="5">
        <v>15.9</v>
      </c>
      <c r="E42" s="5">
        <v>49.6</v>
      </c>
      <c r="F42" s="6">
        <v>9.4299999999999962</v>
      </c>
      <c r="G42" s="50"/>
      <c r="R42" s="44">
        <f t="shared" si="2"/>
        <v>11.64</v>
      </c>
      <c r="S42" s="44">
        <f t="shared" si="3"/>
        <v>15.9</v>
      </c>
      <c r="T42" s="44">
        <f t="shared" si="4"/>
        <v>49.6</v>
      </c>
      <c r="U42" s="44">
        <f t="shared" si="5"/>
        <v>9.4299999999999962</v>
      </c>
      <c r="V42" s="54">
        <f t="shared" si="16"/>
        <v>139</v>
      </c>
      <c r="W42" s="15"/>
      <c r="X42" s="15"/>
      <c r="Y42" s="53">
        <f t="shared" ca="1" si="6"/>
        <v>11.64</v>
      </c>
      <c r="Z42" s="53">
        <f t="shared" ca="1" si="6"/>
        <v>15.9</v>
      </c>
      <c r="AA42" s="53">
        <f t="shared" ca="1" si="7"/>
        <v>49.6</v>
      </c>
      <c r="AB42" s="53">
        <f t="shared" ca="1" si="7"/>
        <v>9.4299999999999962</v>
      </c>
      <c r="AC42" s="54">
        <f t="shared" ca="1" si="7"/>
        <v>134.33333333333334</v>
      </c>
    </row>
    <row r="43" spans="1:29" ht="15.5">
      <c r="A43" s="3">
        <v>162</v>
      </c>
      <c r="B43" s="5">
        <v>45157</v>
      </c>
      <c r="C43" s="5">
        <v>19.14</v>
      </c>
      <c r="D43" s="5">
        <v>35.799999999999997</v>
      </c>
      <c r="E43" s="5">
        <v>49.3</v>
      </c>
      <c r="F43" s="6">
        <v>6.75</v>
      </c>
      <c r="G43" s="5">
        <v>151</v>
      </c>
      <c r="R43" s="44">
        <f t="shared" si="2"/>
        <v>19.14</v>
      </c>
      <c r="S43" s="44">
        <f t="shared" si="3"/>
        <v>35.799999999999997</v>
      </c>
      <c r="T43" s="44">
        <f t="shared" si="4"/>
        <v>49.3</v>
      </c>
      <c r="U43" s="44">
        <f t="shared" si="5"/>
        <v>6.75</v>
      </c>
      <c r="V43" s="53">
        <f t="shared" si="16"/>
        <v>151</v>
      </c>
      <c r="W43" s="15"/>
      <c r="X43" s="15"/>
      <c r="Y43" s="53">
        <f t="shared" ca="1" si="6"/>
        <v>19.14</v>
      </c>
      <c r="Z43" s="53">
        <f t="shared" ca="1" si="6"/>
        <v>35.799999999999997</v>
      </c>
      <c r="AA43" s="53">
        <f t="shared" ca="1" si="7"/>
        <v>49.3</v>
      </c>
      <c r="AB43" s="53">
        <f t="shared" ca="1" si="7"/>
        <v>6.75</v>
      </c>
      <c r="AC43" s="53">
        <f t="shared" ca="1" si="7"/>
        <v>151</v>
      </c>
    </row>
    <row r="44" spans="1:29" ht="15.5">
      <c r="A44" s="3">
        <v>152</v>
      </c>
      <c r="B44" s="5">
        <v>45147</v>
      </c>
      <c r="C44" s="5">
        <v>31.2</v>
      </c>
      <c r="D44" s="5">
        <v>8.4</v>
      </c>
      <c r="E44" s="5">
        <v>48.7</v>
      </c>
      <c r="F44" s="6">
        <v>16.819999999999997</v>
      </c>
      <c r="G44" s="5">
        <v>125</v>
      </c>
      <c r="R44" s="44">
        <f t="shared" si="2"/>
        <v>31.2</v>
      </c>
      <c r="S44" s="44">
        <f t="shared" si="3"/>
        <v>8.4</v>
      </c>
      <c r="T44" s="44">
        <f t="shared" si="4"/>
        <v>48.7</v>
      </c>
      <c r="U44" s="44">
        <f t="shared" si="5"/>
        <v>16.819999999999997</v>
      </c>
      <c r="V44" s="53">
        <f t="shared" si="16"/>
        <v>125</v>
      </c>
      <c r="W44" s="15"/>
      <c r="X44" s="15"/>
      <c r="Y44" s="53">
        <f t="shared" ca="1" si="6"/>
        <v>31.2</v>
      </c>
      <c r="Z44" s="53">
        <f t="shared" ca="1" si="6"/>
        <v>8.4</v>
      </c>
      <c r="AA44" s="53">
        <f t="shared" ca="1" si="7"/>
        <v>48.7</v>
      </c>
      <c r="AB44" s="53">
        <f t="shared" ca="1" si="7"/>
        <v>16.819999999999997</v>
      </c>
      <c r="AC44" s="53">
        <f t="shared" ca="1" si="7"/>
        <v>125</v>
      </c>
    </row>
    <row r="45" spans="1:29" ht="15.5">
      <c r="A45" s="3">
        <v>172</v>
      </c>
      <c r="B45" s="5">
        <v>45167</v>
      </c>
      <c r="C45" s="5">
        <v>42.9</v>
      </c>
      <c r="D45" s="5">
        <v>20.9</v>
      </c>
      <c r="E45" s="5">
        <v>47.4</v>
      </c>
      <c r="F45" s="6">
        <v>7.9399999999999977</v>
      </c>
      <c r="G45" s="5">
        <v>163</v>
      </c>
      <c r="R45" s="44">
        <f t="shared" si="2"/>
        <v>42.9</v>
      </c>
      <c r="S45" s="44">
        <f t="shared" si="3"/>
        <v>20.9</v>
      </c>
      <c r="T45" s="44">
        <f t="shared" si="4"/>
        <v>47.4</v>
      </c>
      <c r="U45" s="44">
        <f t="shared" si="5"/>
        <v>7.9399999999999977</v>
      </c>
      <c r="V45" s="53">
        <f t="shared" si="16"/>
        <v>163</v>
      </c>
      <c r="W45" s="15"/>
      <c r="X45" s="15"/>
      <c r="Y45" s="53">
        <f t="shared" ca="1" si="6"/>
        <v>42.9</v>
      </c>
      <c r="Z45" s="53">
        <f t="shared" ca="1" si="6"/>
        <v>20.9</v>
      </c>
      <c r="AA45" s="53">
        <f t="shared" ca="1" si="7"/>
        <v>47.4</v>
      </c>
      <c r="AB45" s="53">
        <f t="shared" ca="1" si="7"/>
        <v>7.9399999999999977</v>
      </c>
      <c r="AC45" s="53">
        <f t="shared" ca="1" si="7"/>
        <v>163</v>
      </c>
    </row>
    <row r="46" spans="1:29" ht="15.5">
      <c r="A46" s="3">
        <v>121</v>
      </c>
      <c r="B46" s="5">
        <v>45116</v>
      </c>
      <c r="C46" s="5">
        <v>36.260000000000005</v>
      </c>
      <c r="D46" s="5">
        <v>26.8</v>
      </c>
      <c r="E46" s="5">
        <v>46.2</v>
      </c>
      <c r="F46" s="6">
        <v>9.0500000000000007</v>
      </c>
      <c r="G46" s="5">
        <v>163</v>
      </c>
      <c r="R46" s="44">
        <f t="shared" si="2"/>
        <v>36.260000000000005</v>
      </c>
      <c r="S46" s="44">
        <f t="shared" si="3"/>
        <v>26.8</v>
      </c>
      <c r="T46" s="44">
        <f t="shared" si="4"/>
        <v>46.2</v>
      </c>
      <c r="U46" s="44">
        <f t="shared" si="5"/>
        <v>9.0500000000000007</v>
      </c>
      <c r="V46" s="53">
        <f t="shared" si="16"/>
        <v>163</v>
      </c>
      <c r="W46" s="15"/>
      <c r="X46" s="15"/>
      <c r="Y46" s="53">
        <f t="shared" ca="1" si="6"/>
        <v>36.260000000000005</v>
      </c>
      <c r="Z46" s="53">
        <f t="shared" ca="1" si="6"/>
        <v>26.8</v>
      </c>
      <c r="AA46" s="53">
        <f t="shared" ca="1" si="7"/>
        <v>46.2</v>
      </c>
      <c r="AB46" s="53">
        <f t="shared" ca="1" si="7"/>
        <v>9.0500000000000007</v>
      </c>
      <c r="AC46" s="53">
        <f t="shared" ca="1" si="7"/>
        <v>163</v>
      </c>
    </row>
    <row r="47" spans="1:29" ht="15.5">
      <c r="A47" s="3">
        <v>15</v>
      </c>
      <c r="B47" s="5">
        <v>45010</v>
      </c>
      <c r="C47" s="5">
        <v>44.82</v>
      </c>
      <c r="D47" s="5">
        <v>32.9</v>
      </c>
      <c r="E47" s="5">
        <v>46</v>
      </c>
      <c r="F47" s="6">
        <v>18.459999999999997</v>
      </c>
      <c r="G47" s="5">
        <v>191</v>
      </c>
      <c r="R47" s="44">
        <f t="shared" si="2"/>
        <v>44.82</v>
      </c>
      <c r="S47" s="44">
        <f t="shared" si="3"/>
        <v>32.9</v>
      </c>
      <c r="T47" s="44">
        <f t="shared" si="4"/>
        <v>46</v>
      </c>
      <c r="U47" s="44">
        <f t="shared" si="5"/>
        <v>18.459999999999997</v>
      </c>
      <c r="V47" s="53">
        <f t="shared" si="16"/>
        <v>191</v>
      </c>
      <c r="W47" s="15"/>
      <c r="X47" s="15"/>
      <c r="Y47" s="53">
        <f t="shared" ca="1" si="6"/>
        <v>44.82</v>
      </c>
      <c r="Z47" s="53">
        <f t="shared" ca="1" si="6"/>
        <v>32.9</v>
      </c>
      <c r="AA47" s="53">
        <f t="shared" ca="1" si="7"/>
        <v>46</v>
      </c>
      <c r="AB47" s="53">
        <f t="shared" ca="1" si="7"/>
        <v>18.459999999999997</v>
      </c>
      <c r="AC47" s="53">
        <f t="shared" ca="1" si="7"/>
        <v>191</v>
      </c>
    </row>
    <row r="48" spans="1:29" ht="15.5">
      <c r="A48" s="3">
        <v>100</v>
      </c>
      <c r="B48" s="5">
        <v>45095</v>
      </c>
      <c r="C48" s="5">
        <v>28.04</v>
      </c>
      <c r="D48" s="5">
        <v>41.7</v>
      </c>
      <c r="E48" s="5">
        <v>45.9</v>
      </c>
      <c r="F48" s="6">
        <v>16.010000000000005</v>
      </c>
      <c r="G48" s="5">
        <v>183</v>
      </c>
      <c r="R48" s="44">
        <f t="shared" si="2"/>
        <v>28.04</v>
      </c>
      <c r="S48" s="44">
        <f t="shared" si="3"/>
        <v>41.7</v>
      </c>
      <c r="T48" s="44">
        <f t="shared" si="4"/>
        <v>45.9</v>
      </c>
      <c r="U48" s="44">
        <f t="shared" si="5"/>
        <v>16.010000000000005</v>
      </c>
      <c r="V48" s="53">
        <f t="shared" si="16"/>
        <v>183</v>
      </c>
      <c r="W48" s="15"/>
      <c r="X48" s="15"/>
      <c r="Y48" s="53">
        <f t="shared" ca="1" si="6"/>
        <v>28.04</v>
      </c>
      <c r="Z48" s="53">
        <f t="shared" ca="1" si="6"/>
        <v>41.7</v>
      </c>
      <c r="AA48" s="53">
        <f t="shared" ca="1" si="7"/>
        <v>45.9</v>
      </c>
      <c r="AB48" s="53">
        <f t="shared" ca="1" si="7"/>
        <v>16.010000000000005</v>
      </c>
      <c r="AC48" s="53">
        <f t="shared" ca="1" si="7"/>
        <v>183</v>
      </c>
    </row>
    <row r="49" spans="1:29" ht="15.5">
      <c r="A49" s="3">
        <v>38</v>
      </c>
      <c r="B49" s="5">
        <v>45033</v>
      </c>
      <c r="C49" s="5">
        <v>24.94</v>
      </c>
      <c r="D49" s="5">
        <v>49.4</v>
      </c>
      <c r="E49" s="5">
        <v>45.7</v>
      </c>
      <c r="F49" s="6">
        <v>13.89</v>
      </c>
      <c r="G49" s="5">
        <v>152</v>
      </c>
      <c r="R49" s="44">
        <f t="shared" si="2"/>
        <v>24.94</v>
      </c>
      <c r="S49" s="44">
        <f t="shared" si="3"/>
        <v>49.4</v>
      </c>
      <c r="T49" s="44">
        <f t="shared" si="4"/>
        <v>45.7</v>
      </c>
      <c r="U49" s="44">
        <f t="shared" si="5"/>
        <v>13.89</v>
      </c>
      <c r="V49" s="53">
        <f t="shared" si="16"/>
        <v>152</v>
      </c>
      <c r="W49" s="15"/>
      <c r="X49" s="15"/>
      <c r="Y49" s="53">
        <f t="shared" ca="1" si="6"/>
        <v>24.94</v>
      </c>
      <c r="Z49" s="53">
        <f t="shared" ca="1" si="6"/>
        <v>49.4</v>
      </c>
      <c r="AA49" s="53">
        <f t="shared" ca="1" si="7"/>
        <v>45.7</v>
      </c>
      <c r="AB49" s="53">
        <f t="shared" ca="1" si="7"/>
        <v>13.89</v>
      </c>
      <c r="AC49" s="53">
        <f t="shared" ca="1" si="7"/>
        <v>152</v>
      </c>
    </row>
    <row r="50" spans="1:29" ht="15.5">
      <c r="A50" s="3">
        <v>159</v>
      </c>
      <c r="B50" s="5">
        <v>45154</v>
      </c>
      <c r="C50" s="5">
        <v>12.34</v>
      </c>
      <c r="D50" s="5">
        <v>36.9</v>
      </c>
      <c r="E50" s="5">
        <v>45.2</v>
      </c>
      <c r="F50" s="6">
        <v>1.5399999999999956</v>
      </c>
      <c r="G50" s="5">
        <v>85</v>
      </c>
      <c r="R50" s="44">
        <f t="shared" si="2"/>
        <v>12.34</v>
      </c>
      <c r="S50" s="44">
        <f t="shared" si="3"/>
        <v>36.9</v>
      </c>
      <c r="T50" s="44">
        <f t="shared" si="4"/>
        <v>45.2</v>
      </c>
      <c r="U50" s="44">
        <f t="shared" si="5"/>
        <v>1.5399999999999956</v>
      </c>
      <c r="V50" s="53">
        <f t="shared" si="16"/>
        <v>85</v>
      </c>
      <c r="W50" s="15"/>
      <c r="X50" s="15"/>
      <c r="Y50" s="53">
        <f t="shared" ca="1" si="6"/>
        <v>12.34</v>
      </c>
      <c r="Z50" s="53">
        <f t="shared" ca="1" si="6"/>
        <v>36.9</v>
      </c>
      <c r="AA50" s="53">
        <f t="shared" ca="1" si="7"/>
        <v>45.2</v>
      </c>
      <c r="AB50" s="53">
        <f t="shared" ca="1" si="7"/>
        <v>1.5399999999999956</v>
      </c>
      <c r="AC50" s="53">
        <f t="shared" ca="1" si="7"/>
        <v>85</v>
      </c>
    </row>
    <row r="51" spans="1:29" ht="15.5">
      <c r="A51" s="3">
        <v>2</v>
      </c>
      <c r="B51" s="5">
        <v>44997</v>
      </c>
      <c r="C51" s="5">
        <v>10.9</v>
      </c>
      <c r="D51" s="5">
        <v>39.299999999999997</v>
      </c>
      <c r="E51" s="5">
        <v>45.1</v>
      </c>
      <c r="F51" s="6">
        <v>6.0599999999999952</v>
      </c>
      <c r="G51" s="5">
        <v>122</v>
      </c>
      <c r="R51" s="44">
        <f t="shared" si="2"/>
        <v>10.9</v>
      </c>
      <c r="S51" s="44">
        <f t="shared" si="3"/>
        <v>39.299999999999997</v>
      </c>
      <c r="T51" s="44">
        <f t="shared" si="4"/>
        <v>45.1</v>
      </c>
      <c r="U51" s="44">
        <f t="shared" si="5"/>
        <v>6.0599999999999952</v>
      </c>
      <c r="V51" s="53">
        <f t="shared" si="16"/>
        <v>122</v>
      </c>
      <c r="W51" s="15"/>
      <c r="X51" s="15"/>
      <c r="Y51" s="53">
        <f t="shared" ca="1" si="6"/>
        <v>10.9</v>
      </c>
      <c r="Z51" s="53">
        <f t="shared" ca="1" si="6"/>
        <v>39.299999999999997</v>
      </c>
      <c r="AA51" s="53">
        <f t="shared" ca="1" si="7"/>
        <v>45.1</v>
      </c>
      <c r="AB51" s="53">
        <f t="shared" ca="1" si="7"/>
        <v>6.0599999999999952</v>
      </c>
      <c r="AC51" s="53">
        <f t="shared" ca="1" si="7"/>
        <v>122</v>
      </c>
    </row>
    <row r="52" spans="1:29" ht="15.5">
      <c r="A52" s="3">
        <v>134</v>
      </c>
      <c r="B52" s="5">
        <v>45129</v>
      </c>
      <c r="C52" s="5">
        <v>45.96</v>
      </c>
      <c r="D52" s="5">
        <v>33.5</v>
      </c>
      <c r="E52" s="5">
        <v>45.1</v>
      </c>
      <c r="F52" s="6">
        <v>20.69</v>
      </c>
      <c r="G52" s="50"/>
      <c r="R52" s="44">
        <f t="shared" si="2"/>
        <v>45.96</v>
      </c>
      <c r="S52" s="44">
        <f t="shared" si="3"/>
        <v>33.5</v>
      </c>
      <c r="T52" s="44">
        <f t="shared" si="4"/>
        <v>45.1</v>
      </c>
      <c r="U52" s="44">
        <f t="shared" si="5"/>
        <v>20.69</v>
      </c>
      <c r="V52" s="54">
        <f t="shared" si="16"/>
        <v>139</v>
      </c>
      <c r="W52" s="15"/>
      <c r="X52" s="15"/>
      <c r="Y52" s="53">
        <f t="shared" ca="1" si="6"/>
        <v>45.96</v>
      </c>
      <c r="Z52" s="53">
        <f t="shared" ca="1" si="6"/>
        <v>33.5</v>
      </c>
      <c r="AA52" s="53">
        <f t="shared" ca="1" si="7"/>
        <v>45.1</v>
      </c>
      <c r="AB52" s="53">
        <f t="shared" ca="1" si="7"/>
        <v>20.69</v>
      </c>
      <c r="AC52" s="54">
        <f t="shared" ca="1" si="7"/>
        <v>157.33333333333334</v>
      </c>
    </row>
    <row r="53" spans="1:29" ht="15.5">
      <c r="A53" s="3">
        <v>148</v>
      </c>
      <c r="B53" s="5">
        <v>45143</v>
      </c>
      <c r="C53" s="5">
        <v>50.64</v>
      </c>
      <c r="D53" s="5">
        <v>49</v>
      </c>
      <c r="E53" s="5">
        <v>44.3</v>
      </c>
      <c r="F53" s="6">
        <v>31.1</v>
      </c>
      <c r="G53" s="5">
        <v>265</v>
      </c>
      <c r="R53" s="44">
        <f t="shared" si="2"/>
        <v>50.64</v>
      </c>
      <c r="S53" s="44">
        <f t="shared" si="3"/>
        <v>49</v>
      </c>
      <c r="T53" s="44">
        <f t="shared" si="4"/>
        <v>44.3</v>
      </c>
      <c r="U53" s="44">
        <f t="shared" si="5"/>
        <v>31.1</v>
      </c>
      <c r="V53" s="53">
        <f t="shared" si="16"/>
        <v>265</v>
      </c>
      <c r="W53" s="15"/>
      <c r="X53" s="15"/>
      <c r="Y53" s="53">
        <f t="shared" ca="1" si="6"/>
        <v>50.64</v>
      </c>
      <c r="Z53" s="53">
        <f t="shared" ca="1" si="6"/>
        <v>49</v>
      </c>
      <c r="AA53" s="53">
        <f t="shared" ca="1" si="7"/>
        <v>44.3</v>
      </c>
      <c r="AB53" s="53">
        <f t="shared" ca="1" si="7"/>
        <v>31.1</v>
      </c>
      <c r="AC53" s="53">
        <f t="shared" ca="1" si="7"/>
        <v>265</v>
      </c>
    </row>
    <row r="54" spans="1:29" ht="15.5">
      <c r="A54" s="3">
        <v>45</v>
      </c>
      <c r="B54" s="5">
        <v>45040</v>
      </c>
      <c r="C54" s="5">
        <v>12.02</v>
      </c>
      <c r="D54" s="5">
        <v>25.7</v>
      </c>
      <c r="E54" s="5">
        <v>43.3</v>
      </c>
      <c r="F54" s="6">
        <v>18.04</v>
      </c>
      <c r="G54" s="5">
        <v>89</v>
      </c>
      <c r="R54" s="44">
        <f t="shared" si="2"/>
        <v>12.02</v>
      </c>
      <c r="S54" s="44">
        <f t="shared" si="3"/>
        <v>25.7</v>
      </c>
      <c r="T54" s="44">
        <f t="shared" si="4"/>
        <v>43.3</v>
      </c>
      <c r="U54" s="44">
        <f t="shared" si="5"/>
        <v>18.04</v>
      </c>
      <c r="V54" s="53">
        <f t="shared" si="16"/>
        <v>89</v>
      </c>
      <c r="W54" s="15"/>
      <c r="X54" s="15"/>
      <c r="Y54" s="53">
        <f t="shared" ca="1" si="6"/>
        <v>12.02</v>
      </c>
      <c r="Z54" s="53">
        <f t="shared" ca="1" si="6"/>
        <v>25.7</v>
      </c>
      <c r="AA54" s="53">
        <f t="shared" ca="1" si="7"/>
        <v>43.3</v>
      </c>
      <c r="AB54" s="53">
        <f t="shared" ca="1" si="7"/>
        <v>18.04</v>
      </c>
      <c r="AC54" s="53">
        <f t="shared" ca="1" si="7"/>
        <v>89</v>
      </c>
    </row>
    <row r="55" spans="1:29" ht="15.5">
      <c r="A55" s="3">
        <v>31</v>
      </c>
      <c r="B55" s="5">
        <v>45026</v>
      </c>
      <c r="C55" s="5">
        <v>59.58</v>
      </c>
      <c r="D55" s="5">
        <v>28.3</v>
      </c>
      <c r="E55" s="5">
        <v>43.2</v>
      </c>
      <c r="F55" s="6">
        <v>26.159999999999997</v>
      </c>
      <c r="G55" s="5">
        <v>231</v>
      </c>
      <c r="R55" s="44">
        <f t="shared" si="2"/>
        <v>59.58</v>
      </c>
      <c r="S55" s="44">
        <f t="shared" si="3"/>
        <v>28.3</v>
      </c>
      <c r="T55" s="44">
        <f t="shared" si="4"/>
        <v>43.2</v>
      </c>
      <c r="U55" s="44">
        <f t="shared" si="5"/>
        <v>26.159999999999997</v>
      </c>
      <c r="V55" s="53">
        <f t="shared" si="16"/>
        <v>231</v>
      </c>
      <c r="W55" s="15"/>
      <c r="X55" s="15"/>
      <c r="Y55" s="53">
        <f t="shared" ca="1" si="6"/>
        <v>59.58</v>
      </c>
      <c r="Z55" s="53">
        <f t="shared" ca="1" si="6"/>
        <v>28.3</v>
      </c>
      <c r="AA55" s="53">
        <f t="shared" ca="1" si="7"/>
        <v>43.2</v>
      </c>
      <c r="AB55" s="53">
        <f t="shared" ca="1" si="7"/>
        <v>26.159999999999997</v>
      </c>
      <c r="AC55" s="53">
        <f t="shared" ca="1" si="7"/>
        <v>231</v>
      </c>
    </row>
    <row r="56" spans="1:29" ht="15.5">
      <c r="A56" s="3">
        <v>130</v>
      </c>
      <c r="B56" s="5">
        <v>45125</v>
      </c>
      <c r="C56" s="5">
        <v>18.920000000000002</v>
      </c>
      <c r="D56" s="5">
        <v>12</v>
      </c>
      <c r="E56" s="5">
        <v>43.1</v>
      </c>
      <c r="F56" s="6">
        <v>14.719999999999999</v>
      </c>
      <c r="G56" s="5">
        <v>116</v>
      </c>
      <c r="R56" s="44">
        <f t="shared" si="2"/>
        <v>18.920000000000002</v>
      </c>
      <c r="S56" s="44">
        <f t="shared" si="3"/>
        <v>12</v>
      </c>
      <c r="T56" s="44">
        <f t="shared" si="4"/>
        <v>43.1</v>
      </c>
      <c r="U56" s="44">
        <f t="shared" si="5"/>
        <v>14.719999999999999</v>
      </c>
      <c r="V56" s="53">
        <f t="shared" si="16"/>
        <v>116</v>
      </c>
      <c r="W56" s="15"/>
      <c r="X56" s="15"/>
      <c r="Y56" s="53">
        <f t="shared" ca="1" si="6"/>
        <v>18.920000000000002</v>
      </c>
      <c r="Z56" s="53">
        <f t="shared" ca="1" si="6"/>
        <v>12</v>
      </c>
      <c r="AA56" s="53">
        <f t="shared" ca="1" si="7"/>
        <v>43.1</v>
      </c>
      <c r="AB56" s="53">
        <f t="shared" ca="1" si="7"/>
        <v>14.719999999999999</v>
      </c>
      <c r="AC56" s="53">
        <f t="shared" ca="1" si="7"/>
        <v>116</v>
      </c>
    </row>
    <row r="57" spans="1:29" ht="15.5">
      <c r="A57" s="3">
        <v>132</v>
      </c>
      <c r="B57" s="5">
        <v>45127</v>
      </c>
      <c r="C57" s="5">
        <v>55.04</v>
      </c>
      <c r="D57" s="5">
        <v>2.9</v>
      </c>
      <c r="E57" s="5">
        <v>43</v>
      </c>
      <c r="F57" s="6">
        <v>10.77</v>
      </c>
      <c r="G57" s="5">
        <v>147</v>
      </c>
      <c r="R57" s="44">
        <f t="shared" si="2"/>
        <v>55.04</v>
      </c>
      <c r="S57" s="44">
        <f t="shared" si="3"/>
        <v>2.9</v>
      </c>
      <c r="T57" s="44">
        <f t="shared" si="4"/>
        <v>43</v>
      </c>
      <c r="U57" s="44">
        <f t="shared" si="5"/>
        <v>10.77</v>
      </c>
      <c r="V57" s="53">
        <f t="shared" si="16"/>
        <v>147</v>
      </c>
      <c r="W57" s="15"/>
      <c r="X57" s="15"/>
      <c r="Y57" s="53">
        <f t="shared" ca="1" si="6"/>
        <v>55.04</v>
      </c>
      <c r="Z57" s="53">
        <f t="shared" ca="1" si="6"/>
        <v>2.9</v>
      </c>
      <c r="AA57" s="53">
        <f t="shared" ca="1" si="7"/>
        <v>43</v>
      </c>
      <c r="AB57" s="53">
        <f t="shared" ca="1" si="7"/>
        <v>10.77</v>
      </c>
      <c r="AC57" s="53">
        <f t="shared" ca="1" si="7"/>
        <v>147</v>
      </c>
    </row>
    <row r="58" spans="1:29" ht="15.5">
      <c r="A58" s="3">
        <v>176</v>
      </c>
      <c r="B58" s="5">
        <v>45171</v>
      </c>
      <c r="C58" s="5">
        <v>64.38</v>
      </c>
      <c r="D58" s="5">
        <v>48.9</v>
      </c>
      <c r="E58" s="5">
        <v>41.8</v>
      </c>
      <c r="F58" s="6">
        <v>35.42</v>
      </c>
      <c r="G58" s="5">
        <v>271</v>
      </c>
      <c r="R58" s="44">
        <f t="shared" si="2"/>
        <v>64.38</v>
      </c>
      <c r="S58" s="44">
        <f t="shared" si="3"/>
        <v>48.9</v>
      </c>
      <c r="T58" s="44">
        <f t="shared" si="4"/>
        <v>41.8</v>
      </c>
      <c r="U58" s="44">
        <f t="shared" si="5"/>
        <v>35.42</v>
      </c>
      <c r="V58" s="53">
        <f t="shared" si="16"/>
        <v>271</v>
      </c>
      <c r="W58" s="15"/>
      <c r="X58" s="15"/>
      <c r="Y58" s="53">
        <f t="shared" ca="1" si="6"/>
        <v>64.38</v>
      </c>
      <c r="Z58" s="53">
        <f t="shared" ca="1" si="6"/>
        <v>48.9</v>
      </c>
      <c r="AA58" s="53">
        <f t="shared" ca="1" si="7"/>
        <v>41.8</v>
      </c>
      <c r="AB58" s="53">
        <f t="shared" ca="1" si="7"/>
        <v>35.42</v>
      </c>
      <c r="AC58" s="53">
        <f t="shared" ca="1" si="7"/>
        <v>271</v>
      </c>
    </row>
    <row r="59" spans="1:29" ht="15.5">
      <c r="A59" s="3">
        <v>57</v>
      </c>
      <c r="B59" s="5">
        <v>45052</v>
      </c>
      <c r="C59" s="5">
        <v>3.46</v>
      </c>
      <c r="D59" s="5">
        <v>28.1</v>
      </c>
      <c r="E59" s="5">
        <v>41.4</v>
      </c>
      <c r="F59" s="6">
        <v>18.220000000000002</v>
      </c>
      <c r="G59" s="5">
        <v>71</v>
      </c>
      <c r="R59" s="44">
        <f t="shared" si="2"/>
        <v>3.46</v>
      </c>
      <c r="S59" s="44">
        <f t="shared" si="3"/>
        <v>28.1</v>
      </c>
      <c r="T59" s="44">
        <f t="shared" si="4"/>
        <v>41.4</v>
      </c>
      <c r="U59" s="44">
        <f t="shared" si="5"/>
        <v>18.220000000000002</v>
      </c>
      <c r="V59" s="53">
        <f t="shared" si="16"/>
        <v>71</v>
      </c>
      <c r="W59" s="15"/>
      <c r="X59" s="15"/>
      <c r="Y59" s="53">
        <f t="shared" ca="1" si="6"/>
        <v>3.46</v>
      </c>
      <c r="Z59" s="53">
        <f t="shared" ca="1" si="6"/>
        <v>28.1</v>
      </c>
      <c r="AA59" s="53">
        <f t="shared" ca="1" si="7"/>
        <v>41.4</v>
      </c>
      <c r="AB59" s="53">
        <f t="shared" ca="1" si="7"/>
        <v>18.220000000000002</v>
      </c>
      <c r="AC59" s="53">
        <f t="shared" ca="1" si="7"/>
        <v>71</v>
      </c>
    </row>
    <row r="60" spans="1:29" ht="15.5">
      <c r="A60" s="3">
        <v>30</v>
      </c>
      <c r="B60" s="5">
        <v>45025</v>
      </c>
      <c r="C60" s="5">
        <v>15.12</v>
      </c>
      <c r="D60" s="5">
        <v>16</v>
      </c>
      <c r="E60" s="5">
        <v>40.799999999999997</v>
      </c>
      <c r="F60" s="6">
        <v>18.739999999999998</v>
      </c>
      <c r="G60" s="5">
        <v>123</v>
      </c>
      <c r="R60" s="44">
        <f t="shared" si="2"/>
        <v>15.12</v>
      </c>
      <c r="S60" s="44">
        <f t="shared" si="3"/>
        <v>16</v>
      </c>
      <c r="T60" s="44">
        <f t="shared" si="4"/>
        <v>40.799999999999997</v>
      </c>
      <c r="U60" s="44">
        <f t="shared" si="5"/>
        <v>18.739999999999998</v>
      </c>
      <c r="V60" s="53">
        <f t="shared" si="16"/>
        <v>123</v>
      </c>
      <c r="W60" s="15"/>
      <c r="X60" s="15"/>
      <c r="Y60" s="53">
        <f t="shared" ca="1" si="6"/>
        <v>15.12</v>
      </c>
      <c r="Z60" s="53">
        <f t="shared" ca="1" si="6"/>
        <v>16</v>
      </c>
      <c r="AA60" s="53">
        <f t="shared" ca="1" si="7"/>
        <v>40.799999999999997</v>
      </c>
      <c r="AB60" s="53">
        <f t="shared" ca="1" si="7"/>
        <v>18.739999999999998</v>
      </c>
      <c r="AC60" s="53">
        <f t="shared" ca="1" si="7"/>
        <v>123</v>
      </c>
    </row>
    <row r="61" spans="1:29" ht="15.5">
      <c r="A61" s="3">
        <v>53</v>
      </c>
      <c r="B61" s="5">
        <v>45048</v>
      </c>
      <c r="C61" s="5">
        <v>44.28</v>
      </c>
      <c r="D61" s="5">
        <v>41.7</v>
      </c>
      <c r="E61" s="5">
        <v>39.6</v>
      </c>
      <c r="F61" s="6">
        <v>26.65</v>
      </c>
      <c r="G61" s="5">
        <v>235</v>
      </c>
      <c r="R61" s="44">
        <f t="shared" si="2"/>
        <v>44.28</v>
      </c>
      <c r="S61" s="44">
        <f t="shared" si="3"/>
        <v>41.7</v>
      </c>
      <c r="T61" s="44">
        <f t="shared" si="4"/>
        <v>39.6</v>
      </c>
      <c r="U61" s="44">
        <f t="shared" si="5"/>
        <v>26.65</v>
      </c>
      <c r="V61" s="53">
        <f t="shared" si="16"/>
        <v>235</v>
      </c>
      <c r="W61" s="15"/>
      <c r="X61" s="15"/>
      <c r="Y61" s="53">
        <f t="shared" ca="1" si="6"/>
        <v>44.28</v>
      </c>
      <c r="Z61" s="53">
        <f t="shared" ca="1" si="6"/>
        <v>41.7</v>
      </c>
      <c r="AA61" s="53">
        <f t="shared" ca="1" si="7"/>
        <v>39.6</v>
      </c>
      <c r="AB61" s="53">
        <f t="shared" ca="1" si="7"/>
        <v>26.65</v>
      </c>
      <c r="AC61" s="53">
        <f t="shared" ca="1" si="7"/>
        <v>235</v>
      </c>
    </row>
    <row r="62" spans="1:29" ht="15.5">
      <c r="A62" s="3">
        <v>145</v>
      </c>
      <c r="B62" s="5">
        <v>45140</v>
      </c>
      <c r="C62" s="5">
        <v>29.240000000000002</v>
      </c>
      <c r="D62" s="5">
        <v>14.8</v>
      </c>
      <c r="E62" s="5">
        <v>38.9</v>
      </c>
      <c r="F62" s="6">
        <v>1.4600000000000026</v>
      </c>
      <c r="G62" s="5">
        <v>127</v>
      </c>
      <c r="R62" s="44">
        <f t="shared" si="2"/>
        <v>29.240000000000002</v>
      </c>
      <c r="S62" s="44">
        <f t="shared" si="3"/>
        <v>14.8</v>
      </c>
      <c r="T62" s="44">
        <f t="shared" si="4"/>
        <v>38.9</v>
      </c>
      <c r="U62" s="44">
        <f t="shared" si="5"/>
        <v>1.4600000000000026</v>
      </c>
      <c r="V62" s="53">
        <f t="shared" si="16"/>
        <v>127</v>
      </c>
      <c r="W62" s="15"/>
      <c r="X62" s="15"/>
      <c r="Y62" s="53">
        <f t="shared" ca="1" si="6"/>
        <v>29.240000000000002</v>
      </c>
      <c r="Z62" s="53">
        <f t="shared" ca="1" si="6"/>
        <v>14.8</v>
      </c>
      <c r="AA62" s="53">
        <f t="shared" ca="1" si="7"/>
        <v>38.9</v>
      </c>
      <c r="AB62" s="53">
        <f t="shared" ca="1" si="7"/>
        <v>1.4600000000000026</v>
      </c>
      <c r="AC62" s="53">
        <f t="shared" ca="1" si="7"/>
        <v>127</v>
      </c>
    </row>
    <row r="63" spans="1:29" ht="15.5">
      <c r="A63" s="3">
        <v>42</v>
      </c>
      <c r="B63" s="5">
        <v>45037</v>
      </c>
      <c r="C63" s="5">
        <v>40.4</v>
      </c>
      <c r="D63" s="5">
        <v>33.4</v>
      </c>
      <c r="E63" s="5">
        <v>38.700000000000003</v>
      </c>
      <c r="F63" s="6">
        <v>18.919999999999995</v>
      </c>
      <c r="G63" s="5">
        <v>186</v>
      </c>
      <c r="R63" s="44">
        <f t="shared" si="2"/>
        <v>40.4</v>
      </c>
      <c r="S63" s="44">
        <f t="shared" si="3"/>
        <v>33.4</v>
      </c>
      <c r="T63" s="44">
        <f t="shared" si="4"/>
        <v>38.700000000000003</v>
      </c>
      <c r="U63" s="44">
        <f t="shared" si="5"/>
        <v>18.919999999999995</v>
      </c>
      <c r="V63" s="53">
        <f t="shared" si="16"/>
        <v>186</v>
      </c>
      <c r="W63" s="15"/>
      <c r="X63" s="15"/>
      <c r="Y63" s="53">
        <f t="shared" ca="1" si="6"/>
        <v>40.4</v>
      </c>
      <c r="Z63" s="53">
        <f t="shared" ca="1" si="6"/>
        <v>33.4</v>
      </c>
      <c r="AA63" s="53">
        <f t="shared" ca="1" si="7"/>
        <v>38.700000000000003</v>
      </c>
      <c r="AB63" s="53">
        <f t="shared" ca="1" si="7"/>
        <v>18.919999999999995</v>
      </c>
      <c r="AC63" s="53">
        <f t="shared" ca="1" si="7"/>
        <v>186</v>
      </c>
    </row>
    <row r="64" spans="1:29" ht="15.5">
      <c r="A64" s="3">
        <v>71</v>
      </c>
      <c r="B64" s="5">
        <v>45066</v>
      </c>
      <c r="C64" s="5">
        <v>44.82</v>
      </c>
      <c r="D64" s="5">
        <v>30.6</v>
      </c>
      <c r="E64" s="5">
        <v>38.700000000000003</v>
      </c>
      <c r="F64" s="6">
        <v>19.729999999999997</v>
      </c>
      <c r="G64" s="5">
        <v>196</v>
      </c>
      <c r="R64" s="44">
        <f t="shared" si="2"/>
        <v>44.82</v>
      </c>
      <c r="S64" s="44">
        <f t="shared" si="3"/>
        <v>30.6</v>
      </c>
      <c r="T64" s="44">
        <f t="shared" si="4"/>
        <v>38.700000000000003</v>
      </c>
      <c r="U64" s="44">
        <f t="shared" si="5"/>
        <v>19.729999999999997</v>
      </c>
      <c r="V64" s="53">
        <f t="shared" si="16"/>
        <v>196</v>
      </c>
      <c r="W64" s="15"/>
      <c r="X64" s="15"/>
      <c r="Y64" s="53">
        <f t="shared" ca="1" si="6"/>
        <v>44.82</v>
      </c>
      <c r="Z64" s="53">
        <f t="shared" ca="1" si="6"/>
        <v>30.6</v>
      </c>
      <c r="AA64" s="53">
        <f t="shared" ca="1" si="7"/>
        <v>38.700000000000003</v>
      </c>
      <c r="AB64" s="53">
        <f t="shared" ca="1" si="7"/>
        <v>19.729999999999997</v>
      </c>
      <c r="AC64" s="53">
        <f t="shared" ca="1" si="7"/>
        <v>196</v>
      </c>
    </row>
    <row r="65" spans="1:29" ht="15.5">
      <c r="A65" s="3">
        <v>32</v>
      </c>
      <c r="B65" s="5">
        <v>45027</v>
      </c>
      <c r="C65" s="5">
        <v>92.987500000000011</v>
      </c>
      <c r="D65" s="5">
        <v>17.399999999999999</v>
      </c>
      <c r="E65" s="5">
        <v>38.6</v>
      </c>
      <c r="F65" s="6">
        <v>37.253750000000011</v>
      </c>
      <c r="G65" s="5">
        <v>126</v>
      </c>
      <c r="R65" s="44">
        <f t="shared" si="2"/>
        <v>92.987500000000011</v>
      </c>
      <c r="S65" s="44">
        <f t="shared" si="3"/>
        <v>17.399999999999999</v>
      </c>
      <c r="T65" s="44">
        <f t="shared" si="4"/>
        <v>38.6</v>
      </c>
      <c r="U65" s="44">
        <f t="shared" si="5"/>
        <v>37.253750000000011</v>
      </c>
      <c r="V65" s="53">
        <f t="shared" si="16"/>
        <v>126</v>
      </c>
      <c r="W65" s="15"/>
      <c r="X65" s="15"/>
      <c r="Y65" s="53">
        <f t="shared" ca="1" si="6"/>
        <v>92.987500000000011</v>
      </c>
      <c r="Z65" s="53">
        <f t="shared" ca="1" si="6"/>
        <v>17.399999999999999</v>
      </c>
      <c r="AA65" s="53">
        <f t="shared" ca="1" si="7"/>
        <v>38.6</v>
      </c>
      <c r="AB65" s="53">
        <f t="shared" ca="1" si="7"/>
        <v>37.253750000000011</v>
      </c>
      <c r="AC65" s="53">
        <f t="shared" ca="1" si="7"/>
        <v>126</v>
      </c>
    </row>
    <row r="66" spans="1:29" ht="15.5">
      <c r="A66" s="3">
        <v>143</v>
      </c>
      <c r="B66" s="5">
        <v>45138</v>
      </c>
      <c r="C66" s="5">
        <v>50.1</v>
      </c>
      <c r="D66" s="5">
        <v>33.200000000000003</v>
      </c>
      <c r="E66" s="5">
        <v>37.9</v>
      </c>
      <c r="F66" s="6">
        <v>23.490000000000006</v>
      </c>
      <c r="G66" s="5">
        <v>218</v>
      </c>
      <c r="R66" s="44">
        <f t="shared" si="2"/>
        <v>50.1</v>
      </c>
      <c r="S66" s="44">
        <f t="shared" si="3"/>
        <v>33.200000000000003</v>
      </c>
      <c r="T66" s="44">
        <f t="shared" si="4"/>
        <v>37.9</v>
      </c>
      <c r="U66" s="44">
        <f t="shared" si="5"/>
        <v>23.490000000000006</v>
      </c>
      <c r="V66" s="53">
        <f t="shared" ref="V66:V97" si="17">IF(ISBLANK(G66),$O$3,G66)</f>
        <v>218</v>
      </c>
      <c r="W66" s="15"/>
      <c r="X66" s="15"/>
      <c r="Y66" s="53">
        <f t="shared" ca="1" si="6"/>
        <v>50.1</v>
      </c>
      <c r="Z66" s="53">
        <f t="shared" ca="1" si="6"/>
        <v>33.200000000000003</v>
      </c>
      <c r="AA66" s="53">
        <f t="shared" ca="1" si="7"/>
        <v>37.9</v>
      </c>
      <c r="AB66" s="53">
        <f t="shared" ca="1" si="7"/>
        <v>23.490000000000006</v>
      </c>
      <c r="AC66" s="53">
        <f t="shared" ca="1" si="7"/>
        <v>218</v>
      </c>
    </row>
    <row r="67" spans="1:29" ht="15.5">
      <c r="A67" s="3">
        <v>59</v>
      </c>
      <c r="B67" s="5">
        <v>45054</v>
      </c>
      <c r="C67" s="5">
        <v>49.160000000000004</v>
      </c>
      <c r="D67" s="5">
        <v>49.6</v>
      </c>
      <c r="E67" s="5">
        <v>37.700000000000003</v>
      </c>
      <c r="F67" s="6">
        <v>30.8</v>
      </c>
      <c r="G67" s="5">
        <v>239</v>
      </c>
      <c r="R67" s="44">
        <f t="shared" ref="R67:R130" si="18">IF(ISBLANK(C67),$K$3,C67)</f>
        <v>49.160000000000004</v>
      </c>
      <c r="S67" s="44">
        <f t="shared" ref="S67:S130" si="19">IF(ISBLANK(D67),$L$3,D67)</f>
        <v>49.6</v>
      </c>
      <c r="T67" s="44">
        <f t="shared" ref="T67:T130" si="20">IF(ISBLANK(E67),$M$3,E67)</f>
        <v>37.700000000000003</v>
      </c>
      <c r="U67" s="44">
        <f t="shared" ref="U67:U130" si="21">IF(ISBLANK(F67),$N$3,F67)</f>
        <v>30.8</v>
      </c>
      <c r="V67" s="53">
        <f t="shared" si="17"/>
        <v>239</v>
      </c>
      <c r="W67" s="15"/>
      <c r="X67" s="15"/>
      <c r="Y67" s="53">
        <f t="shared" ref="Y67:AA130" ca="1" si="22">IF(ISBLANK(C67),(AVERAGE(OFFSET(C67,-3,0,3),OFFSET(C67,1,0,3))), C67)</f>
        <v>49.160000000000004</v>
      </c>
      <c r="Z67" s="53">
        <f t="shared" ca="1" si="22"/>
        <v>49.6</v>
      </c>
      <c r="AA67" s="53">
        <f t="shared" ca="1" si="22"/>
        <v>37.700000000000003</v>
      </c>
      <c r="AB67" s="53">
        <f t="shared" ref="AB67:AC130" ca="1" si="23">IF(ISBLANK(F67),(AVERAGE(OFFSET(F67,-3,0,3),OFFSET(F67,1,0,3))), F67)</f>
        <v>30.8</v>
      </c>
      <c r="AC67" s="53">
        <f t="shared" ca="1" si="23"/>
        <v>239</v>
      </c>
    </row>
    <row r="68" spans="1:29" ht="15.5">
      <c r="A68" s="3">
        <v>154</v>
      </c>
      <c r="B68" s="5">
        <v>45149</v>
      </c>
      <c r="C68" s="5">
        <v>37.260000000000005</v>
      </c>
      <c r="D68" s="5">
        <v>39.700000000000003</v>
      </c>
      <c r="E68" s="5">
        <v>37.700000000000003</v>
      </c>
      <c r="F68" s="6">
        <v>21.900000000000002</v>
      </c>
      <c r="G68" s="5">
        <v>208</v>
      </c>
      <c r="R68" s="44">
        <f t="shared" si="18"/>
        <v>37.260000000000005</v>
      </c>
      <c r="S68" s="44">
        <f t="shared" si="19"/>
        <v>39.700000000000003</v>
      </c>
      <c r="T68" s="44">
        <f t="shared" si="20"/>
        <v>37.700000000000003</v>
      </c>
      <c r="U68" s="44">
        <f t="shared" si="21"/>
        <v>21.900000000000002</v>
      </c>
      <c r="V68" s="53">
        <f t="shared" si="17"/>
        <v>208</v>
      </c>
      <c r="W68" s="15"/>
      <c r="X68" s="15"/>
      <c r="Y68" s="53">
        <f t="shared" ca="1" si="22"/>
        <v>37.260000000000005</v>
      </c>
      <c r="Z68" s="53">
        <f t="shared" ca="1" si="22"/>
        <v>39.700000000000003</v>
      </c>
      <c r="AA68" s="53">
        <f t="shared" ca="1" si="22"/>
        <v>37.700000000000003</v>
      </c>
      <c r="AB68" s="53">
        <f t="shared" ca="1" si="23"/>
        <v>21.900000000000002</v>
      </c>
      <c r="AC68" s="53">
        <f t="shared" ca="1" si="23"/>
        <v>208</v>
      </c>
    </row>
    <row r="69" spans="1:29" ht="15.5">
      <c r="A69" s="3">
        <v>151</v>
      </c>
      <c r="B69" s="5">
        <v>45146</v>
      </c>
      <c r="C69" s="5">
        <v>66.14</v>
      </c>
      <c r="D69" s="5">
        <v>13.9</v>
      </c>
      <c r="E69" s="5">
        <v>37</v>
      </c>
      <c r="F69" s="6">
        <v>20.220000000000002</v>
      </c>
      <c r="G69" s="5">
        <v>166</v>
      </c>
      <c r="R69" s="44">
        <f t="shared" si="18"/>
        <v>66.14</v>
      </c>
      <c r="S69" s="44">
        <f t="shared" si="19"/>
        <v>13.9</v>
      </c>
      <c r="T69" s="44">
        <f t="shared" si="20"/>
        <v>37</v>
      </c>
      <c r="U69" s="44">
        <f t="shared" si="21"/>
        <v>20.220000000000002</v>
      </c>
      <c r="V69" s="53">
        <f t="shared" si="17"/>
        <v>166</v>
      </c>
      <c r="W69" s="15"/>
      <c r="X69" s="15"/>
      <c r="Y69" s="53">
        <f t="shared" ca="1" si="22"/>
        <v>66.14</v>
      </c>
      <c r="Z69" s="53">
        <f t="shared" ca="1" si="22"/>
        <v>13.9</v>
      </c>
      <c r="AA69" s="53">
        <f t="shared" ca="1" si="22"/>
        <v>37</v>
      </c>
      <c r="AB69" s="53">
        <f t="shared" ca="1" si="23"/>
        <v>20.220000000000002</v>
      </c>
      <c r="AC69" s="53">
        <f t="shared" ca="1" si="23"/>
        <v>166</v>
      </c>
    </row>
    <row r="70" spans="1:29" ht="15.5">
      <c r="A70" s="3">
        <v>82</v>
      </c>
      <c r="B70" s="5">
        <v>45077</v>
      </c>
      <c r="C70" s="5">
        <v>151.96</v>
      </c>
      <c r="D70" s="5">
        <v>4.0999999999999996</v>
      </c>
      <c r="E70" s="5">
        <v>36.9</v>
      </c>
      <c r="F70" s="6">
        <v>11.270000000000001</v>
      </c>
      <c r="G70" s="5">
        <v>128</v>
      </c>
      <c r="R70" s="44">
        <f t="shared" si="18"/>
        <v>151.96</v>
      </c>
      <c r="S70" s="44">
        <f t="shared" si="19"/>
        <v>4.0999999999999996</v>
      </c>
      <c r="T70" s="44">
        <f t="shared" si="20"/>
        <v>36.9</v>
      </c>
      <c r="U70" s="44">
        <f t="shared" si="21"/>
        <v>11.270000000000001</v>
      </c>
      <c r="V70" s="53">
        <f t="shared" si="17"/>
        <v>128</v>
      </c>
      <c r="W70" s="15"/>
      <c r="X70" s="15"/>
      <c r="Y70" s="53">
        <f t="shared" ca="1" si="22"/>
        <v>151.96</v>
      </c>
      <c r="Z70" s="53">
        <f t="shared" ca="1" si="22"/>
        <v>4.0999999999999996</v>
      </c>
      <c r="AA70" s="53">
        <f t="shared" ca="1" si="22"/>
        <v>36.9</v>
      </c>
      <c r="AB70" s="53">
        <f t="shared" ca="1" si="23"/>
        <v>11.270000000000001</v>
      </c>
      <c r="AC70" s="53">
        <f t="shared" ca="1" si="23"/>
        <v>128</v>
      </c>
    </row>
    <row r="71" spans="1:29" ht="15.5">
      <c r="A71" s="3">
        <v>50</v>
      </c>
      <c r="B71" s="5">
        <v>45045</v>
      </c>
      <c r="C71" s="5">
        <v>14.38</v>
      </c>
      <c r="D71" s="5">
        <v>11.7</v>
      </c>
      <c r="E71" s="5">
        <v>36.799999999999997</v>
      </c>
      <c r="F71" s="6">
        <v>17.82</v>
      </c>
      <c r="G71" s="5">
        <v>111</v>
      </c>
      <c r="R71" s="44">
        <f t="shared" si="18"/>
        <v>14.38</v>
      </c>
      <c r="S71" s="44">
        <f t="shared" si="19"/>
        <v>11.7</v>
      </c>
      <c r="T71" s="44">
        <f t="shared" si="20"/>
        <v>36.799999999999997</v>
      </c>
      <c r="U71" s="44">
        <f t="shared" si="21"/>
        <v>17.82</v>
      </c>
      <c r="V71" s="53">
        <f t="shared" si="17"/>
        <v>111</v>
      </c>
      <c r="W71" s="15"/>
      <c r="X71" s="15"/>
      <c r="Y71" s="53">
        <f t="shared" ca="1" si="22"/>
        <v>14.38</v>
      </c>
      <c r="Z71" s="53">
        <f t="shared" ca="1" si="22"/>
        <v>11.7</v>
      </c>
      <c r="AA71" s="53">
        <f t="shared" ca="1" si="22"/>
        <v>36.799999999999997</v>
      </c>
      <c r="AB71" s="53">
        <f t="shared" ca="1" si="23"/>
        <v>17.82</v>
      </c>
      <c r="AC71" s="53">
        <f t="shared" ca="1" si="23"/>
        <v>111</v>
      </c>
    </row>
    <row r="72" spans="1:29" ht="15.5">
      <c r="A72" s="3">
        <v>47</v>
      </c>
      <c r="B72" s="5">
        <v>45042</v>
      </c>
      <c r="C72" s="5">
        <v>18.940000000000001</v>
      </c>
      <c r="D72" s="5">
        <v>9.9</v>
      </c>
      <c r="E72" s="5">
        <v>35.700000000000003</v>
      </c>
      <c r="F72" s="6">
        <v>19.64</v>
      </c>
      <c r="G72" s="5">
        <v>119</v>
      </c>
      <c r="R72" s="44">
        <f t="shared" si="18"/>
        <v>18.940000000000001</v>
      </c>
      <c r="S72" s="44">
        <f t="shared" si="19"/>
        <v>9.9</v>
      </c>
      <c r="T72" s="44">
        <f t="shared" si="20"/>
        <v>35.700000000000003</v>
      </c>
      <c r="U72" s="44">
        <f t="shared" si="21"/>
        <v>19.64</v>
      </c>
      <c r="V72" s="53">
        <f t="shared" si="17"/>
        <v>119</v>
      </c>
      <c r="W72" s="15"/>
      <c r="X72" s="15"/>
      <c r="Y72" s="53">
        <f t="shared" ca="1" si="22"/>
        <v>18.940000000000001</v>
      </c>
      <c r="Z72" s="53">
        <f t="shared" ca="1" si="22"/>
        <v>9.9</v>
      </c>
      <c r="AA72" s="53">
        <f t="shared" ca="1" si="22"/>
        <v>35.700000000000003</v>
      </c>
      <c r="AB72" s="53">
        <f t="shared" ca="1" si="23"/>
        <v>19.64</v>
      </c>
      <c r="AC72" s="53">
        <f t="shared" ca="1" si="23"/>
        <v>119</v>
      </c>
    </row>
    <row r="73" spans="1:29" ht="15.5">
      <c r="A73" s="3">
        <v>84</v>
      </c>
      <c r="B73" s="5">
        <v>45079</v>
      </c>
      <c r="C73" s="5">
        <v>22.68</v>
      </c>
      <c r="D73" s="5">
        <v>44.5</v>
      </c>
      <c r="E73" s="5">
        <v>35.6</v>
      </c>
      <c r="F73" s="6">
        <v>14.849999999999998</v>
      </c>
      <c r="G73" s="5">
        <v>149</v>
      </c>
      <c r="R73" s="44">
        <f t="shared" si="18"/>
        <v>22.68</v>
      </c>
      <c r="S73" s="44">
        <f t="shared" si="19"/>
        <v>44.5</v>
      </c>
      <c r="T73" s="44">
        <f t="shared" si="20"/>
        <v>35.6</v>
      </c>
      <c r="U73" s="44">
        <f t="shared" si="21"/>
        <v>14.849999999999998</v>
      </c>
      <c r="V73" s="53">
        <f t="shared" si="17"/>
        <v>149</v>
      </c>
      <c r="W73" s="15"/>
      <c r="X73" s="15"/>
      <c r="Y73" s="53">
        <f t="shared" ca="1" si="22"/>
        <v>22.68</v>
      </c>
      <c r="Z73" s="53">
        <f t="shared" ca="1" si="22"/>
        <v>44.5</v>
      </c>
      <c r="AA73" s="53">
        <f t="shared" ca="1" si="22"/>
        <v>35.6</v>
      </c>
      <c r="AB73" s="53">
        <f t="shared" ca="1" si="23"/>
        <v>14.849999999999998</v>
      </c>
      <c r="AC73" s="53">
        <f t="shared" ca="1" si="23"/>
        <v>149</v>
      </c>
    </row>
    <row r="74" spans="1:29" ht="15.5">
      <c r="A74" s="3">
        <v>178</v>
      </c>
      <c r="B74" s="5">
        <v>45173</v>
      </c>
      <c r="C74" s="5">
        <v>40.04</v>
      </c>
      <c r="D74" s="5">
        <v>7.8</v>
      </c>
      <c r="E74" s="5">
        <v>35.200000000000003</v>
      </c>
      <c r="F74" s="6">
        <v>95</v>
      </c>
      <c r="G74" s="5">
        <v>131</v>
      </c>
      <c r="R74" s="44">
        <f t="shared" si="18"/>
        <v>40.04</v>
      </c>
      <c r="S74" s="44">
        <f t="shared" si="19"/>
        <v>7.8</v>
      </c>
      <c r="T74" s="44">
        <f t="shared" si="20"/>
        <v>35.200000000000003</v>
      </c>
      <c r="U74" s="44">
        <f t="shared" si="21"/>
        <v>95</v>
      </c>
      <c r="V74" s="53">
        <f t="shared" si="17"/>
        <v>131</v>
      </c>
      <c r="W74" s="15"/>
      <c r="X74" s="15"/>
      <c r="Y74" s="53">
        <f t="shared" ca="1" si="22"/>
        <v>40.04</v>
      </c>
      <c r="Z74" s="53">
        <f t="shared" ca="1" si="22"/>
        <v>7.8</v>
      </c>
      <c r="AA74" s="53">
        <f t="shared" ca="1" si="22"/>
        <v>35.200000000000003</v>
      </c>
      <c r="AB74" s="53">
        <f t="shared" ca="1" si="23"/>
        <v>95</v>
      </c>
      <c r="AC74" s="53">
        <f t="shared" ca="1" si="23"/>
        <v>131</v>
      </c>
    </row>
    <row r="75" spans="1:29" ht="15.5">
      <c r="A75" s="3">
        <v>39</v>
      </c>
      <c r="B75" s="5">
        <v>45034</v>
      </c>
      <c r="C75" s="5">
        <v>14.620000000000001</v>
      </c>
      <c r="D75" s="5">
        <v>26.7</v>
      </c>
      <c r="E75" s="5">
        <v>35.1</v>
      </c>
      <c r="F75" s="6">
        <v>3.6199999999999992</v>
      </c>
      <c r="G75" s="5">
        <v>114</v>
      </c>
      <c r="R75" s="44">
        <f t="shared" si="18"/>
        <v>14.620000000000001</v>
      </c>
      <c r="S75" s="44">
        <f t="shared" si="19"/>
        <v>26.7</v>
      </c>
      <c r="T75" s="44">
        <f t="shared" si="20"/>
        <v>35.1</v>
      </c>
      <c r="U75" s="44">
        <f t="shared" si="21"/>
        <v>3.6199999999999992</v>
      </c>
      <c r="V75" s="53">
        <f t="shared" si="17"/>
        <v>114</v>
      </c>
      <c r="W75" s="15"/>
      <c r="X75" s="15"/>
      <c r="Y75" s="53">
        <f t="shared" ca="1" si="22"/>
        <v>14.620000000000001</v>
      </c>
      <c r="Z75" s="53">
        <f t="shared" ca="1" si="22"/>
        <v>26.7</v>
      </c>
      <c r="AA75" s="53">
        <f t="shared" ca="1" si="22"/>
        <v>35.1</v>
      </c>
      <c r="AB75" s="53">
        <f t="shared" ca="1" si="23"/>
        <v>3.6199999999999992</v>
      </c>
      <c r="AC75" s="53">
        <f t="shared" ca="1" si="23"/>
        <v>114</v>
      </c>
    </row>
    <row r="76" spans="1:29" ht="15.5">
      <c r="A76" s="3">
        <v>51</v>
      </c>
      <c r="B76" s="5">
        <v>45046</v>
      </c>
      <c r="C76" s="5">
        <v>43.96</v>
      </c>
      <c r="D76" s="5">
        <v>3.1</v>
      </c>
      <c r="E76" s="5">
        <v>34.6</v>
      </c>
      <c r="F76" s="6">
        <v>7.6899999999999995</v>
      </c>
      <c r="G76" s="5">
        <v>122</v>
      </c>
      <c r="R76" s="44">
        <f t="shared" si="18"/>
        <v>43.96</v>
      </c>
      <c r="S76" s="44">
        <f t="shared" si="19"/>
        <v>3.1</v>
      </c>
      <c r="T76" s="44">
        <f t="shared" si="20"/>
        <v>34.6</v>
      </c>
      <c r="U76" s="44">
        <f t="shared" si="21"/>
        <v>7.6899999999999995</v>
      </c>
      <c r="V76" s="53">
        <f t="shared" si="17"/>
        <v>122</v>
      </c>
      <c r="W76" s="15"/>
      <c r="X76" s="15"/>
      <c r="Y76" s="53">
        <f t="shared" ca="1" si="22"/>
        <v>43.96</v>
      </c>
      <c r="Z76" s="53">
        <f t="shared" ca="1" si="22"/>
        <v>3.1</v>
      </c>
      <c r="AA76" s="53">
        <f t="shared" ca="1" si="22"/>
        <v>34.6</v>
      </c>
      <c r="AB76" s="53">
        <f t="shared" ca="1" si="23"/>
        <v>7.6899999999999995</v>
      </c>
      <c r="AC76" s="53">
        <f t="shared" ca="1" si="23"/>
        <v>122</v>
      </c>
    </row>
    <row r="77" spans="1:29" ht="15.5">
      <c r="A77" s="3">
        <v>160</v>
      </c>
      <c r="B77" s="5">
        <v>45155</v>
      </c>
      <c r="C77" s="5">
        <v>32.339999999999996</v>
      </c>
      <c r="D77" s="5">
        <v>18.399999999999999</v>
      </c>
      <c r="E77" s="5">
        <v>34.6</v>
      </c>
      <c r="F77" s="6">
        <v>8.5299999999999958</v>
      </c>
      <c r="G77" s="5">
        <v>138</v>
      </c>
      <c r="R77" s="44">
        <f t="shared" si="18"/>
        <v>32.339999999999996</v>
      </c>
      <c r="S77" s="44">
        <f t="shared" si="19"/>
        <v>18.399999999999999</v>
      </c>
      <c r="T77" s="44">
        <f t="shared" si="20"/>
        <v>34.6</v>
      </c>
      <c r="U77" s="44">
        <f t="shared" si="21"/>
        <v>8.5299999999999958</v>
      </c>
      <c r="V77" s="53">
        <f t="shared" si="17"/>
        <v>138</v>
      </c>
      <c r="W77" s="15"/>
      <c r="X77" s="15"/>
      <c r="Y77" s="53">
        <f t="shared" ca="1" si="22"/>
        <v>32.339999999999996</v>
      </c>
      <c r="Z77" s="53">
        <f t="shared" ca="1" si="22"/>
        <v>18.399999999999999</v>
      </c>
      <c r="AA77" s="53">
        <f t="shared" ca="1" si="22"/>
        <v>34.6</v>
      </c>
      <c r="AB77" s="53">
        <f t="shared" ca="1" si="23"/>
        <v>8.5299999999999958</v>
      </c>
      <c r="AC77" s="53">
        <f t="shared" ca="1" si="23"/>
        <v>138</v>
      </c>
    </row>
    <row r="78" spans="1:29" ht="15.5">
      <c r="A78" s="3">
        <v>115</v>
      </c>
      <c r="B78" s="5">
        <v>45110</v>
      </c>
      <c r="C78" s="5">
        <v>18.64</v>
      </c>
      <c r="D78" s="5">
        <v>46.8</v>
      </c>
      <c r="E78" s="5">
        <v>34.5</v>
      </c>
      <c r="F78" s="6">
        <v>17.419999999999998</v>
      </c>
      <c r="G78" s="5">
        <v>152</v>
      </c>
      <c r="R78" s="44">
        <f t="shared" si="18"/>
        <v>18.64</v>
      </c>
      <c r="S78" s="44">
        <f t="shared" si="19"/>
        <v>46.8</v>
      </c>
      <c r="T78" s="44">
        <f t="shared" si="20"/>
        <v>34.5</v>
      </c>
      <c r="U78" s="44">
        <f t="shared" si="21"/>
        <v>17.419999999999998</v>
      </c>
      <c r="V78" s="53">
        <f t="shared" si="17"/>
        <v>152</v>
      </c>
      <c r="W78" s="15"/>
      <c r="X78" s="15"/>
      <c r="Y78" s="53">
        <f t="shared" ca="1" si="22"/>
        <v>18.64</v>
      </c>
      <c r="Z78" s="53">
        <f t="shared" ca="1" si="22"/>
        <v>46.8</v>
      </c>
      <c r="AA78" s="53">
        <f t="shared" ca="1" si="22"/>
        <v>34.5</v>
      </c>
      <c r="AB78" s="53">
        <f t="shared" ca="1" si="23"/>
        <v>17.419999999999998</v>
      </c>
      <c r="AC78" s="53">
        <f t="shared" ca="1" si="23"/>
        <v>152</v>
      </c>
    </row>
    <row r="79" spans="1:29" ht="15.5">
      <c r="A79" s="3">
        <v>144</v>
      </c>
      <c r="B79" s="5">
        <v>45139</v>
      </c>
      <c r="C79" s="5">
        <v>28.919999999999998</v>
      </c>
      <c r="D79" s="5">
        <v>5.7</v>
      </c>
      <c r="E79" s="5">
        <v>34.4</v>
      </c>
      <c r="F79" s="6">
        <v>19.549999999999997</v>
      </c>
      <c r="G79" s="50"/>
      <c r="R79" s="44">
        <f t="shared" si="18"/>
        <v>28.919999999999998</v>
      </c>
      <c r="S79" s="44">
        <f t="shared" si="19"/>
        <v>5.7</v>
      </c>
      <c r="T79" s="44">
        <f t="shared" si="20"/>
        <v>34.4</v>
      </c>
      <c r="U79" s="44">
        <f t="shared" si="21"/>
        <v>19.549999999999997</v>
      </c>
      <c r="V79" s="54">
        <f t="shared" si="17"/>
        <v>139</v>
      </c>
      <c r="W79" s="15"/>
      <c r="X79" s="15"/>
      <c r="Y79" s="53">
        <f t="shared" ca="1" si="22"/>
        <v>28.919999999999998</v>
      </c>
      <c r="Z79" s="53">
        <f t="shared" ca="1" si="22"/>
        <v>5.7</v>
      </c>
      <c r="AA79" s="53">
        <f t="shared" ca="1" si="22"/>
        <v>34.4</v>
      </c>
      <c r="AB79" s="53">
        <f t="shared" ca="1" si="23"/>
        <v>19.549999999999997</v>
      </c>
      <c r="AC79" s="54">
        <f t="shared" ca="1" si="23"/>
        <v>139.5</v>
      </c>
    </row>
    <row r="80" spans="1:29" ht="15.5">
      <c r="A80" s="3">
        <v>85</v>
      </c>
      <c r="B80" s="5">
        <v>45080</v>
      </c>
      <c r="C80" s="5">
        <v>45.7</v>
      </c>
      <c r="D80" s="5">
        <v>43</v>
      </c>
      <c r="E80" s="5">
        <v>33.799999999999997</v>
      </c>
      <c r="F80" s="6">
        <v>29.330000000000002</v>
      </c>
      <c r="G80" s="5">
        <v>223</v>
      </c>
      <c r="R80" s="44">
        <f t="shared" si="18"/>
        <v>45.7</v>
      </c>
      <c r="S80" s="44">
        <f t="shared" si="19"/>
        <v>43</v>
      </c>
      <c r="T80" s="44">
        <f t="shared" si="20"/>
        <v>33.799999999999997</v>
      </c>
      <c r="U80" s="44">
        <f t="shared" si="21"/>
        <v>29.330000000000002</v>
      </c>
      <c r="V80" s="53">
        <f t="shared" si="17"/>
        <v>223</v>
      </c>
      <c r="W80" s="15"/>
      <c r="X80" s="15"/>
      <c r="Y80" s="53">
        <f t="shared" ca="1" si="22"/>
        <v>45.7</v>
      </c>
      <c r="Z80" s="53">
        <f t="shared" ca="1" si="22"/>
        <v>43</v>
      </c>
      <c r="AA80" s="53">
        <f t="shared" ca="1" si="22"/>
        <v>33.799999999999997</v>
      </c>
      <c r="AB80" s="53">
        <f t="shared" ca="1" si="23"/>
        <v>29.330000000000002</v>
      </c>
      <c r="AC80" s="53">
        <f t="shared" ca="1" si="23"/>
        <v>223</v>
      </c>
    </row>
    <row r="81" spans="1:29" ht="15.5">
      <c r="A81" s="3">
        <v>92</v>
      </c>
      <c r="B81" s="5">
        <v>45087</v>
      </c>
      <c r="C81" s="5">
        <v>14.72</v>
      </c>
      <c r="D81" s="5">
        <v>1.5</v>
      </c>
      <c r="E81" s="5">
        <v>33</v>
      </c>
      <c r="F81" s="6">
        <v>10.41</v>
      </c>
      <c r="G81" s="5">
        <v>74</v>
      </c>
      <c r="R81" s="44">
        <f t="shared" si="18"/>
        <v>14.72</v>
      </c>
      <c r="S81" s="44">
        <f t="shared" si="19"/>
        <v>1.5</v>
      </c>
      <c r="T81" s="44">
        <f t="shared" si="20"/>
        <v>33</v>
      </c>
      <c r="U81" s="44">
        <f t="shared" si="21"/>
        <v>10.41</v>
      </c>
      <c r="V81" s="53">
        <f t="shared" si="17"/>
        <v>74</v>
      </c>
      <c r="W81" s="15"/>
      <c r="X81" s="15"/>
      <c r="Y81" s="53">
        <f t="shared" ca="1" si="22"/>
        <v>14.72</v>
      </c>
      <c r="Z81" s="53">
        <f t="shared" ca="1" si="22"/>
        <v>1.5</v>
      </c>
      <c r="AA81" s="53">
        <f t="shared" ca="1" si="22"/>
        <v>33</v>
      </c>
      <c r="AB81" s="53">
        <f t="shared" ca="1" si="23"/>
        <v>10.41</v>
      </c>
      <c r="AC81" s="53">
        <f t="shared" ca="1" si="23"/>
        <v>74</v>
      </c>
    </row>
    <row r="82" spans="1:29" ht="15.5">
      <c r="A82" s="3">
        <v>83</v>
      </c>
      <c r="B82" s="5">
        <v>45078</v>
      </c>
      <c r="C82" s="5">
        <v>18.059999999999999</v>
      </c>
      <c r="D82" s="5">
        <v>20.3</v>
      </c>
      <c r="E82" s="5">
        <v>32.5</v>
      </c>
      <c r="F82" s="6">
        <v>4.68</v>
      </c>
      <c r="G82" s="5">
        <v>128</v>
      </c>
      <c r="R82" s="44">
        <f t="shared" si="18"/>
        <v>18.059999999999999</v>
      </c>
      <c r="S82" s="44">
        <f t="shared" si="19"/>
        <v>20.3</v>
      </c>
      <c r="T82" s="44">
        <f t="shared" si="20"/>
        <v>32.5</v>
      </c>
      <c r="U82" s="44">
        <f t="shared" si="21"/>
        <v>4.68</v>
      </c>
      <c r="V82" s="53">
        <f t="shared" si="17"/>
        <v>128</v>
      </c>
      <c r="W82" s="15"/>
      <c r="X82" s="15"/>
      <c r="Y82" s="53">
        <f t="shared" ca="1" si="22"/>
        <v>18.059999999999999</v>
      </c>
      <c r="Z82" s="53">
        <f t="shared" ca="1" si="22"/>
        <v>20.3</v>
      </c>
      <c r="AA82" s="53">
        <f t="shared" ca="1" si="22"/>
        <v>32.5</v>
      </c>
      <c r="AB82" s="53">
        <f t="shared" ca="1" si="23"/>
        <v>4.68</v>
      </c>
      <c r="AC82" s="53">
        <f t="shared" ca="1" si="23"/>
        <v>128</v>
      </c>
    </row>
    <row r="83" spans="1:29" ht="15.5">
      <c r="A83" s="3">
        <v>40</v>
      </c>
      <c r="B83" s="5">
        <v>45035</v>
      </c>
      <c r="C83" s="5">
        <v>53.6</v>
      </c>
      <c r="D83" s="5">
        <v>37.700000000000003</v>
      </c>
      <c r="E83" s="5">
        <v>32</v>
      </c>
      <c r="F83" s="6">
        <v>28.850000000000005</v>
      </c>
      <c r="G83" s="5">
        <v>230</v>
      </c>
      <c r="R83" s="44">
        <f t="shared" si="18"/>
        <v>53.6</v>
      </c>
      <c r="S83" s="44">
        <f t="shared" si="19"/>
        <v>37.700000000000003</v>
      </c>
      <c r="T83" s="44">
        <f t="shared" si="20"/>
        <v>32</v>
      </c>
      <c r="U83" s="44">
        <f t="shared" si="21"/>
        <v>28.850000000000005</v>
      </c>
      <c r="V83" s="53">
        <f t="shared" si="17"/>
        <v>230</v>
      </c>
      <c r="W83" s="15"/>
      <c r="X83" s="15"/>
      <c r="Y83" s="53">
        <f t="shared" ca="1" si="22"/>
        <v>53.6</v>
      </c>
      <c r="Z83" s="53">
        <f t="shared" ca="1" si="22"/>
        <v>37.700000000000003</v>
      </c>
      <c r="AA83" s="53">
        <f t="shared" ca="1" si="22"/>
        <v>32</v>
      </c>
      <c r="AB83" s="53">
        <f t="shared" ca="1" si="23"/>
        <v>28.850000000000005</v>
      </c>
      <c r="AC83" s="53">
        <f t="shared" ca="1" si="23"/>
        <v>230</v>
      </c>
    </row>
    <row r="84" spans="1:29" ht="15.5">
      <c r="A84" s="3">
        <v>72</v>
      </c>
      <c r="B84" s="5">
        <v>45067</v>
      </c>
      <c r="C84" s="5">
        <v>29.96</v>
      </c>
      <c r="D84" s="5">
        <v>14.3</v>
      </c>
      <c r="E84" s="5">
        <v>31.7</v>
      </c>
      <c r="F84" s="6">
        <v>5.4500000000000028</v>
      </c>
      <c r="G84" s="5">
        <v>129</v>
      </c>
      <c r="R84" s="44">
        <f t="shared" si="18"/>
        <v>29.96</v>
      </c>
      <c r="S84" s="44">
        <f t="shared" si="19"/>
        <v>14.3</v>
      </c>
      <c r="T84" s="44">
        <f t="shared" si="20"/>
        <v>31.7</v>
      </c>
      <c r="U84" s="44">
        <f t="shared" si="21"/>
        <v>5.4500000000000028</v>
      </c>
      <c r="V84" s="53">
        <f t="shared" si="17"/>
        <v>129</v>
      </c>
      <c r="W84" s="15"/>
      <c r="X84" s="15"/>
      <c r="Y84" s="53">
        <f t="shared" ca="1" si="22"/>
        <v>29.96</v>
      </c>
      <c r="Z84" s="53">
        <f t="shared" ca="1" si="22"/>
        <v>14.3</v>
      </c>
      <c r="AA84" s="53">
        <f t="shared" ca="1" si="22"/>
        <v>31.7</v>
      </c>
      <c r="AB84" s="53">
        <f t="shared" ca="1" si="23"/>
        <v>5.4500000000000028</v>
      </c>
      <c r="AC84" s="53">
        <f t="shared" ca="1" si="23"/>
        <v>129</v>
      </c>
    </row>
    <row r="85" spans="1:29" ht="15.5">
      <c r="A85" s="3">
        <v>41</v>
      </c>
      <c r="B85" s="5">
        <v>45036</v>
      </c>
      <c r="C85" s="5">
        <v>45.5</v>
      </c>
      <c r="D85" s="5">
        <v>22.3</v>
      </c>
      <c r="E85" s="5">
        <v>31.6</v>
      </c>
      <c r="F85" s="6">
        <v>18.759999999999998</v>
      </c>
      <c r="G85" s="5">
        <v>179</v>
      </c>
      <c r="R85" s="44">
        <f t="shared" si="18"/>
        <v>45.5</v>
      </c>
      <c r="S85" s="44">
        <f t="shared" si="19"/>
        <v>22.3</v>
      </c>
      <c r="T85" s="44">
        <f t="shared" si="20"/>
        <v>31.6</v>
      </c>
      <c r="U85" s="44">
        <f t="shared" si="21"/>
        <v>18.759999999999998</v>
      </c>
      <c r="V85" s="53">
        <f t="shared" si="17"/>
        <v>179</v>
      </c>
      <c r="W85" s="15"/>
      <c r="X85" s="15"/>
      <c r="Y85" s="53">
        <f t="shared" ca="1" si="22"/>
        <v>45.5</v>
      </c>
      <c r="Z85" s="53">
        <f t="shared" ca="1" si="22"/>
        <v>22.3</v>
      </c>
      <c r="AA85" s="53">
        <f t="shared" ca="1" si="22"/>
        <v>31.6</v>
      </c>
      <c r="AB85" s="53">
        <f t="shared" ca="1" si="23"/>
        <v>18.759999999999998</v>
      </c>
      <c r="AC85" s="53">
        <f t="shared" ca="1" si="23"/>
        <v>179</v>
      </c>
    </row>
    <row r="86" spans="1:29" ht="15.5">
      <c r="A86" s="3">
        <v>193</v>
      </c>
      <c r="B86" s="5">
        <v>45188</v>
      </c>
      <c r="C86" s="5">
        <v>12.44</v>
      </c>
      <c r="D86" s="5">
        <v>4.0999999999999996</v>
      </c>
      <c r="E86" s="5">
        <v>31.6</v>
      </c>
      <c r="F86" s="6">
        <v>11.129999999999999</v>
      </c>
      <c r="G86" s="5">
        <v>62</v>
      </c>
      <c r="R86" s="44">
        <f t="shared" si="18"/>
        <v>12.44</v>
      </c>
      <c r="S86" s="44">
        <f t="shared" si="19"/>
        <v>4.0999999999999996</v>
      </c>
      <c r="T86" s="44">
        <f t="shared" si="20"/>
        <v>31.6</v>
      </c>
      <c r="U86" s="44">
        <f t="shared" si="21"/>
        <v>11.129999999999999</v>
      </c>
      <c r="V86" s="53">
        <f t="shared" si="17"/>
        <v>62</v>
      </c>
      <c r="W86" s="15"/>
      <c r="X86" s="15"/>
      <c r="Y86" s="53">
        <f t="shared" ca="1" si="22"/>
        <v>12.44</v>
      </c>
      <c r="Z86" s="53">
        <f t="shared" ca="1" si="22"/>
        <v>4.0999999999999996</v>
      </c>
      <c r="AA86" s="53">
        <f t="shared" ca="1" si="22"/>
        <v>31.6</v>
      </c>
      <c r="AB86" s="53">
        <f t="shared" ca="1" si="23"/>
        <v>11.129999999999999</v>
      </c>
      <c r="AC86" s="53">
        <f t="shared" ca="1" si="23"/>
        <v>62</v>
      </c>
    </row>
    <row r="87" spans="1:29" ht="15.5">
      <c r="A87" s="3">
        <v>46</v>
      </c>
      <c r="B87" s="5">
        <v>45041</v>
      </c>
      <c r="C87" s="5">
        <v>42.019999999999996</v>
      </c>
      <c r="D87" s="5">
        <v>22.5</v>
      </c>
      <c r="E87" s="5">
        <v>31.5</v>
      </c>
      <c r="F87" s="6">
        <v>16.159999999999997</v>
      </c>
      <c r="G87" s="5">
        <v>165</v>
      </c>
      <c r="R87" s="44">
        <f t="shared" si="18"/>
        <v>42.019999999999996</v>
      </c>
      <c r="S87" s="44">
        <f t="shared" si="19"/>
        <v>22.5</v>
      </c>
      <c r="T87" s="44">
        <f t="shared" si="20"/>
        <v>31.5</v>
      </c>
      <c r="U87" s="44">
        <f t="shared" si="21"/>
        <v>16.159999999999997</v>
      </c>
      <c r="V87" s="53">
        <f t="shared" si="17"/>
        <v>165</v>
      </c>
      <c r="W87" s="15"/>
      <c r="X87" s="15"/>
      <c r="Y87" s="53">
        <f t="shared" ca="1" si="22"/>
        <v>42.019999999999996</v>
      </c>
      <c r="Z87" s="53">
        <f t="shared" ca="1" si="22"/>
        <v>22.5</v>
      </c>
      <c r="AA87" s="53">
        <f t="shared" ca="1" si="22"/>
        <v>31.5</v>
      </c>
      <c r="AB87" s="53">
        <f t="shared" ca="1" si="23"/>
        <v>16.159999999999997</v>
      </c>
      <c r="AC87" s="53">
        <f t="shared" ca="1" si="23"/>
        <v>165</v>
      </c>
    </row>
    <row r="88" spans="1:29" ht="15.5">
      <c r="A88" s="3">
        <v>74</v>
      </c>
      <c r="B88" s="5">
        <v>45069</v>
      </c>
      <c r="C88" s="5">
        <v>28.880000000000003</v>
      </c>
      <c r="D88" s="5">
        <v>5.7</v>
      </c>
      <c r="E88" s="5">
        <v>31.3</v>
      </c>
      <c r="F88" s="6">
        <v>3.2699999999999996</v>
      </c>
      <c r="G88" s="5">
        <v>117</v>
      </c>
      <c r="R88" s="44">
        <f t="shared" si="18"/>
        <v>28.880000000000003</v>
      </c>
      <c r="S88" s="44">
        <f t="shared" si="19"/>
        <v>5.7</v>
      </c>
      <c r="T88" s="44">
        <f t="shared" si="20"/>
        <v>31.3</v>
      </c>
      <c r="U88" s="44">
        <f t="shared" si="21"/>
        <v>3.2699999999999996</v>
      </c>
      <c r="V88" s="53">
        <f t="shared" si="17"/>
        <v>117</v>
      </c>
      <c r="W88" s="15"/>
      <c r="X88" s="15"/>
      <c r="Y88" s="53">
        <f t="shared" ca="1" si="22"/>
        <v>28.880000000000003</v>
      </c>
      <c r="Z88" s="53">
        <f t="shared" ca="1" si="22"/>
        <v>5.7</v>
      </c>
      <c r="AA88" s="53">
        <f t="shared" ca="1" si="22"/>
        <v>31.3</v>
      </c>
      <c r="AB88" s="53">
        <f t="shared" ca="1" si="23"/>
        <v>3.2699999999999996</v>
      </c>
      <c r="AC88" s="53">
        <f t="shared" ca="1" si="23"/>
        <v>117</v>
      </c>
    </row>
    <row r="89" spans="1:29" ht="15.5">
      <c r="A89" s="3">
        <v>161</v>
      </c>
      <c r="B89" s="5">
        <v>45156</v>
      </c>
      <c r="C89" s="5">
        <v>44.5</v>
      </c>
      <c r="D89" s="5">
        <v>18.100000000000001</v>
      </c>
      <c r="E89" s="5">
        <v>30.7</v>
      </c>
      <c r="F89" s="6">
        <v>14.02</v>
      </c>
      <c r="G89" s="5">
        <v>159</v>
      </c>
      <c r="R89" s="44">
        <f t="shared" si="18"/>
        <v>44.5</v>
      </c>
      <c r="S89" s="44">
        <f t="shared" si="19"/>
        <v>18.100000000000001</v>
      </c>
      <c r="T89" s="44">
        <f t="shared" si="20"/>
        <v>30.7</v>
      </c>
      <c r="U89" s="44">
        <f t="shared" si="21"/>
        <v>14.02</v>
      </c>
      <c r="V89" s="53">
        <f t="shared" si="17"/>
        <v>159</v>
      </c>
      <c r="W89" s="15"/>
      <c r="X89" s="15"/>
      <c r="Y89" s="53">
        <f t="shared" ca="1" si="22"/>
        <v>44.5</v>
      </c>
      <c r="Z89" s="53">
        <f t="shared" ca="1" si="22"/>
        <v>18.100000000000001</v>
      </c>
      <c r="AA89" s="53">
        <f t="shared" ca="1" si="22"/>
        <v>30.7</v>
      </c>
      <c r="AB89" s="53">
        <f t="shared" ca="1" si="23"/>
        <v>14.02</v>
      </c>
      <c r="AC89" s="53">
        <f t="shared" ca="1" si="23"/>
        <v>159</v>
      </c>
    </row>
    <row r="90" spans="1:29" ht="15.5">
      <c r="A90" s="3">
        <v>33</v>
      </c>
      <c r="B90" s="5">
        <v>45028</v>
      </c>
      <c r="C90" s="5">
        <v>20.440000000000001</v>
      </c>
      <c r="D90" s="5">
        <v>1.5</v>
      </c>
      <c r="E90" s="5">
        <v>30</v>
      </c>
      <c r="F90" s="6">
        <v>18.47</v>
      </c>
      <c r="G90" s="5">
        <v>112</v>
      </c>
      <c r="R90" s="44">
        <f t="shared" si="18"/>
        <v>20.440000000000001</v>
      </c>
      <c r="S90" s="44">
        <f t="shared" si="19"/>
        <v>1.5</v>
      </c>
      <c r="T90" s="44">
        <f t="shared" si="20"/>
        <v>30</v>
      </c>
      <c r="U90" s="44">
        <f t="shared" si="21"/>
        <v>18.47</v>
      </c>
      <c r="V90" s="53">
        <f t="shared" si="17"/>
        <v>112</v>
      </c>
      <c r="W90" s="15"/>
      <c r="X90" s="15"/>
      <c r="Y90" s="53">
        <f t="shared" ca="1" si="22"/>
        <v>20.440000000000001</v>
      </c>
      <c r="Z90" s="53">
        <f t="shared" ca="1" si="22"/>
        <v>1.5</v>
      </c>
      <c r="AA90" s="53">
        <f t="shared" ca="1" si="22"/>
        <v>30</v>
      </c>
      <c r="AB90" s="53">
        <f t="shared" ca="1" si="23"/>
        <v>18.47</v>
      </c>
      <c r="AC90" s="53">
        <f t="shared" ca="1" si="23"/>
        <v>112</v>
      </c>
    </row>
    <row r="91" spans="1:29" ht="15.5">
      <c r="A91" s="3">
        <v>185</v>
      </c>
      <c r="B91" s="5">
        <v>45180</v>
      </c>
      <c r="C91" s="5">
        <v>58.760000000000005</v>
      </c>
      <c r="D91" s="5">
        <v>21.3</v>
      </c>
      <c r="E91" s="5">
        <v>30</v>
      </c>
      <c r="F91" s="6">
        <v>24.03</v>
      </c>
      <c r="G91" s="5">
        <v>188</v>
      </c>
      <c r="R91" s="44">
        <f t="shared" si="18"/>
        <v>58.760000000000005</v>
      </c>
      <c r="S91" s="44">
        <f t="shared" si="19"/>
        <v>21.3</v>
      </c>
      <c r="T91" s="44">
        <f t="shared" si="20"/>
        <v>30</v>
      </c>
      <c r="U91" s="44">
        <f t="shared" si="21"/>
        <v>24.03</v>
      </c>
      <c r="V91" s="53">
        <f t="shared" si="17"/>
        <v>188</v>
      </c>
      <c r="W91" s="15"/>
      <c r="X91" s="15"/>
      <c r="Y91" s="53">
        <f t="shared" ca="1" si="22"/>
        <v>58.760000000000005</v>
      </c>
      <c r="Z91" s="53">
        <f t="shared" ca="1" si="22"/>
        <v>21.3</v>
      </c>
      <c r="AA91" s="53">
        <f t="shared" ca="1" si="22"/>
        <v>30</v>
      </c>
      <c r="AB91" s="53">
        <f t="shared" ca="1" si="23"/>
        <v>24.03</v>
      </c>
      <c r="AC91" s="53">
        <f t="shared" ca="1" si="23"/>
        <v>188</v>
      </c>
    </row>
    <row r="92" spans="1:29" ht="15.5">
      <c r="A92" s="3">
        <v>107</v>
      </c>
      <c r="B92" s="5">
        <v>45102</v>
      </c>
      <c r="C92" s="5">
        <v>8</v>
      </c>
      <c r="D92" s="5">
        <v>11</v>
      </c>
      <c r="E92" s="5">
        <v>29.7</v>
      </c>
      <c r="F92" s="6">
        <v>16.119999999999997</v>
      </c>
      <c r="G92" s="5">
        <v>86</v>
      </c>
      <c r="R92" s="44">
        <f t="shared" si="18"/>
        <v>8</v>
      </c>
      <c r="S92" s="44">
        <f t="shared" si="19"/>
        <v>11</v>
      </c>
      <c r="T92" s="44">
        <f t="shared" si="20"/>
        <v>29.7</v>
      </c>
      <c r="U92" s="44">
        <f t="shared" si="21"/>
        <v>16.119999999999997</v>
      </c>
      <c r="V92" s="53">
        <f t="shared" si="17"/>
        <v>86</v>
      </c>
      <c r="W92" s="15"/>
      <c r="X92" s="15"/>
      <c r="Y92" s="53">
        <f t="shared" ca="1" si="22"/>
        <v>8</v>
      </c>
      <c r="Z92" s="53">
        <f t="shared" ca="1" si="22"/>
        <v>11</v>
      </c>
      <c r="AA92" s="53">
        <f t="shared" ca="1" si="22"/>
        <v>29.7</v>
      </c>
      <c r="AB92" s="53">
        <f t="shared" ca="1" si="23"/>
        <v>16.119999999999997</v>
      </c>
      <c r="AC92" s="53">
        <f t="shared" ca="1" si="23"/>
        <v>86</v>
      </c>
    </row>
    <row r="93" spans="1:29" ht="15.5">
      <c r="A93" s="3">
        <v>183</v>
      </c>
      <c r="B93" s="5">
        <v>45178</v>
      </c>
      <c r="C93" s="5">
        <v>18.240000000000002</v>
      </c>
      <c r="D93" s="5">
        <v>5.7</v>
      </c>
      <c r="E93" s="5">
        <v>29.7</v>
      </c>
      <c r="F93" s="6">
        <v>16.59</v>
      </c>
      <c r="G93" s="5">
        <v>105</v>
      </c>
      <c r="R93" s="44">
        <f t="shared" si="18"/>
        <v>18.240000000000002</v>
      </c>
      <c r="S93" s="44">
        <f t="shared" si="19"/>
        <v>5.7</v>
      </c>
      <c r="T93" s="44">
        <f t="shared" si="20"/>
        <v>29.7</v>
      </c>
      <c r="U93" s="44">
        <f t="shared" si="21"/>
        <v>16.59</v>
      </c>
      <c r="V93" s="53">
        <f t="shared" si="17"/>
        <v>105</v>
      </c>
      <c r="W93" s="15"/>
      <c r="X93" s="15"/>
      <c r="Y93" s="53">
        <f t="shared" ca="1" si="22"/>
        <v>18.240000000000002</v>
      </c>
      <c r="Z93" s="53">
        <f t="shared" ca="1" si="22"/>
        <v>5.7</v>
      </c>
      <c r="AA93" s="53">
        <f t="shared" ca="1" si="22"/>
        <v>29.7</v>
      </c>
      <c r="AB93" s="53">
        <f t="shared" ca="1" si="23"/>
        <v>16.59</v>
      </c>
      <c r="AC93" s="53">
        <f t="shared" ca="1" si="23"/>
        <v>105</v>
      </c>
    </row>
    <row r="94" spans="1:29" ht="15.5">
      <c r="A94" s="3">
        <v>65</v>
      </c>
      <c r="B94" s="5">
        <v>45060</v>
      </c>
      <c r="C94" s="5">
        <v>27.22</v>
      </c>
      <c r="D94" s="5">
        <v>42.8</v>
      </c>
      <c r="E94" s="5">
        <v>28.9</v>
      </c>
      <c r="F94" s="6">
        <v>22.949999999999996</v>
      </c>
      <c r="G94" s="5">
        <v>187</v>
      </c>
      <c r="R94" s="44">
        <f t="shared" si="18"/>
        <v>27.22</v>
      </c>
      <c r="S94" s="44">
        <f t="shared" si="19"/>
        <v>42.8</v>
      </c>
      <c r="T94" s="44">
        <f t="shared" si="20"/>
        <v>28.9</v>
      </c>
      <c r="U94" s="44">
        <f t="shared" si="21"/>
        <v>22.949999999999996</v>
      </c>
      <c r="V94" s="53">
        <f t="shared" si="17"/>
        <v>187</v>
      </c>
      <c r="W94" s="15"/>
      <c r="X94" s="15"/>
      <c r="Y94" s="53">
        <f t="shared" ca="1" si="22"/>
        <v>27.22</v>
      </c>
      <c r="Z94" s="53">
        <f t="shared" ca="1" si="22"/>
        <v>42.8</v>
      </c>
      <c r="AA94" s="53">
        <f t="shared" ca="1" si="22"/>
        <v>28.9</v>
      </c>
      <c r="AB94" s="53">
        <f t="shared" ca="1" si="23"/>
        <v>22.949999999999996</v>
      </c>
      <c r="AC94" s="53">
        <f t="shared" ca="1" si="23"/>
        <v>187</v>
      </c>
    </row>
    <row r="95" spans="1:29" ht="15.5">
      <c r="A95" s="3">
        <v>182</v>
      </c>
      <c r="B95" s="5">
        <v>45177</v>
      </c>
      <c r="C95" s="5">
        <v>52.7</v>
      </c>
      <c r="D95" s="5">
        <v>5.4</v>
      </c>
      <c r="E95" s="5">
        <v>27.4</v>
      </c>
      <c r="F95" s="6">
        <v>13.59</v>
      </c>
      <c r="G95" s="5">
        <v>124</v>
      </c>
      <c r="R95" s="44">
        <f t="shared" si="18"/>
        <v>52.7</v>
      </c>
      <c r="S95" s="44">
        <f t="shared" si="19"/>
        <v>5.4</v>
      </c>
      <c r="T95" s="44">
        <f t="shared" si="20"/>
        <v>27.4</v>
      </c>
      <c r="U95" s="44">
        <f t="shared" si="21"/>
        <v>13.59</v>
      </c>
      <c r="V95" s="53">
        <f t="shared" si="17"/>
        <v>124</v>
      </c>
      <c r="W95" s="15"/>
      <c r="X95" s="15"/>
      <c r="Y95" s="53">
        <f t="shared" ca="1" si="22"/>
        <v>52.7</v>
      </c>
      <c r="Z95" s="53">
        <f t="shared" ca="1" si="22"/>
        <v>5.4</v>
      </c>
      <c r="AA95" s="53">
        <f t="shared" ca="1" si="22"/>
        <v>27.4</v>
      </c>
      <c r="AB95" s="53">
        <f t="shared" ca="1" si="23"/>
        <v>13.59</v>
      </c>
      <c r="AC95" s="53">
        <f t="shared" ca="1" si="23"/>
        <v>124</v>
      </c>
    </row>
    <row r="96" spans="1:29" ht="15.5">
      <c r="A96" s="3">
        <v>63</v>
      </c>
      <c r="B96" s="5">
        <v>45058</v>
      </c>
      <c r="C96" s="5">
        <v>53.86</v>
      </c>
      <c r="D96" s="5">
        <v>15.5</v>
      </c>
      <c r="E96" s="5">
        <v>27.3</v>
      </c>
      <c r="F96" s="6">
        <v>20.759999999999998</v>
      </c>
      <c r="G96" s="5">
        <v>170</v>
      </c>
      <c r="R96" s="44">
        <f t="shared" si="18"/>
        <v>53.86</v>
      </c>
      <c r="S96" s="44">
        <f t="shared" si="19"/>
        <v>15.5</v>
      </c>
      <c r="T96" s="44">
        <f t="shared" si="20"/>
        <v>27.3</v>
      </c>
      <c r="U96" s="44">
        <f t="shared" si="21"/>
        <v>20.759999999999998</v>
      </c>
      <c r="V96" s="53">
        <f t="shared" si="17"/>
        <v>170</v>
      </c>
      <c r="W96" s="15"/>
      <c r="X96" s="15"/>
      <c r="Y96" s="53">
        <f t="shared" ca="1" si="22"/>
        <v>53.86</v>
      </c>
      <c r="Z96" s="53">
        <f t="shared" ca="1" si="22"/>
        <v>15.5</v>
      </c>
      <c r="AA96" s="53">
        <f t="shared" ca="1" si="22"/>
        <v>27.3</v>
      </c>
      <c r="AB96" s="53">
        <f t="shared" ca="1" si="23"/>
        <v>20.759999999999998</v>
      </c>
      <c r="AC96" s="53">
        <f t="shared" ca="1" si="23"/>
        <v>170</v>
      </c>
    </row>
    <row r="97" spans="1:29" ht="15.5">
      <c r="A97" s="3">
        <v>70</v>
      </c>
      <c r="B97" s="5">
        <v>45065</v>
      </c>
      <c r="C97" s="5">
        <v>48.36</v>
      </c>
      <c r="D97" s="5">
        <v>43.9</v>
      </c>
      <c r="E97" s="5">
        <v>27.2</v>
      </c>
      <c r="F97" s="6">
        <v>32.749999999999993</v>
      </c>
      <c r="G97" s="5">
        <v>229</v>
      </c>
      <c r="R97" s="44">
        <f t="shared" si="18"/>
        <v>48.36</v>
      </c>
      <c r="S97" s="44">
        <f t="shared" si="19"/>
        <v>43.9</v>
      </c>
      <c r="T97" s="44">
        <f t="shared" si="20"/>
        <v>27.2</v>
      </c>
      <c r="U97" s="44">
        <f t="shared" si="21"/>
        <v>32.749999999999993</v>
      </c>
      <c r="V97" s="53">
        <f t="shared" si="17"/>
        <v>229</v>
      </c>
      <c r="W97" s="15"/>
      <c r="X97" s="15"/>
      <c r="Y97" s="53">
        <f t="shared" ca="1" si="22"/>
        <v>48.36</v>
      </c>
      <c r="Z97" s="53">
        <f t="shared" ca="1" si="22"/>
        <v>43.9</v>
      </c>
      <c r="AA97" s="53">
        <f t="shared" ca="1" si="22"/>
        <v>27.2</v>
      </c>
      <c r="AB97" s="53">
        <f t="shared" ca="1" si="23"/>
        <v>32.749999999999993</v>
      </c>
      <c r="AC97" s="53">
        <f t="shared" ca="1" si="23"/>
        <v>229</v>
      </c>
    </row>
    <row r="98" spans="1:29" ht="15.5">
      <c r="A98" s="3">
        <v>187</v>
      </c>
      <c r="B98" s="5">
        <v>45182</v>
      </c>
      <c r="C98" s="5">
        <v>35.9</v>
      </c>
      <c r="D98" s="5">
        <v>2.1</v>
      </c>
      <c r="E98" s="5">
        <v>26.6</v>
      </c>
      <c r="F98" s="6">
        <v>4.3599999999999994</v>
      </c>
      <c r="G98" s="5">
        <v>108</v>
      </c>
      <c r="R98" s="44">
        <f t="shared" si="18"/>
        <v>35.9</v>
      </c>
      <c r="S98" s="44">
        <f t="shared" si="19"/>
        <v>2.1</v>
      </c>
      <c r="T98" s="44">
        <f t="shared" si="20"/>
        <v>26.6</v>
      </c>
      <c r="U98" s="44">
        <f t="shared" si="21"/>
        <v>4.3599999999999994</v>
      </c>
      <c r="V98" s="53">
        <f t="shared" ref="V98:V129" si="24">IF(ISBLANK(G98),$O$3,G98)</f>
        <v>108</v>
      </c>
      <c r="W98" s="15"/>
      <c r="X98" s="15"/>
      <c r="Y98" s="53">
        <f t="shared" ca="1" si="22"/>
        <v>35.9</v>
      </c>
      <c r="Z98" s="53">
        <f t="shared" ca="1" si="22"/>
        <v>2.1</v>
      </c>
      <c r="AA98" s="53">
        <f t="shared" ca="1" si="22"/>
        <v>26.6</v>
      </c>
      <c r="AB98" s="53">
        <f t="shared" ca="1" si="23"/>
        <v>4.3599999999999994</v>
      </c>
      <c r="AC98" s="53">
        <f t="shared" ca="1" si="23"/>
        <v>108</v>
      </c>
    </row>
    <row r="99" spans="1:29" ht="15.5">
      <c r="A99" s="3">
        <v>44</v>
      </c>
      <c r="B99" s="5">
        <v>45039</v>
      </c>
      <c r="C99" s="5">
        <v>51.38</v>
      </c>
      <c r="D99" s="5">
        <v>8.4</v>
      </c>
      <c r="E99" s="5">
        <v>26.4</v>
      </c>
      <c r="F99" s="6">
        <v>14.33</v>
      </c>
      <c r="G99" s="5">
        <v>149</v>
      </c>
      <c r="R99" s="44">
        <f t="shared" si="18"/>
        <v>51.38</v>
      </c>
      <c r="S99" s="44">
        <f t="shared" si="19"/>
        <v>8.4</v>
      </c>
      <c r="T99" s="44">
        <f t="shared" si="20"/>
        <v>26.4</v>
      </c>
      <c r="U99" s="44">
        <f t="shared" si="21"/>
        <v>14.33</v>
      </c>
      <c r="V99" s="53">
        <f t="shared" si="24"/>
        <v>149</v>
      </c>
      <c r="W99" s="15"/>
      <c r="X99" s="15"/>
      <c r="Y99" s="53">
        <f t="shared" ca="1" si="22"/>
        <v>51.38</v>
      </c>
      <c r="Z99" s="53">
        <f t="shared" ca="1" si="22"/>
        <v>8.4</v>
      </c>
      <c r="AA99" s="53">
        <f t="shared" ca="1" si="22"/>
        <v>26.4</v>
      </c>
      <c r="AB99" s="53">
        <f t="shared" ca="1" si="23"/>
        <v>14.33</v>
      </c>
      <c r="AC99" s="53">
        <f t="shared" ca="1" si="23"/>
        <v>149</v>
      </c>
    </row>
    <row r="100" spans="1:29" ht="15.5">
      <c r="A100" s="3">
        <v>24</v>
      </c>
      <c r="B100" s="5">
        <v>45019</v>
      </c>
      <c r="C100" s="5">
        <v>49.660000000000004</v>
      </c>
      <c r="D100" s="5">
        <v>16.899999999999999</v>
      </c>
      <c r="E100" s="5">
        <v>26.2</v>
      </c>
      <c r="F100" s="6">
        <v>20.8</v>
      </c>
      <c r="G100" s="5">
        <v>175</v>
      </c>
      <c r="R100" s="44">
        <f t="shared" si="18"/>
        <v>49.660000000000004</v>
      </c>
      <c r="S100" s="44">
        <f t="shared" si="19"/>
        <v>16.899999999999999</v>
      </c>
      <c r="T100" s="44">
        <f t="shared" si="20"/>
        <v>26.2</v>
      </c>
      <c r="U100" s="44">
        <f t="shared" si="21"/>
        <v>20.8</v>
      </c>
      <c r="V100" s="53">
        <f t="shared" si="24"/>
        <v>175</v>
      </c>
      <c r="W100" s="15"/>
      <c r="X100" s="15"/>
      <c r="Y100" s="53">
        <f t="shared" ca="1" si="22"/>
        <v>49.660000000000004</v>
      </c>
      <c r="Z100" s="53">
        <f t="shared" ca="1" si="22"/>
        <v>16.899999999999999</v>
      </c>
      <c r="AA100" s="53">
        <f t="shared" ca="1" si="22"/>
        <v>26.2</v>
      </c>
      <c r="AB100" s="53">
        <f t="shared" ca="1" si="23"/>
        <v>20.8</v>
      </c>
      <c r="AC100" s="53">
        <f t="shared" ca="1" si="23"/>
        <v>175</v>
      </c>
    </row>
    <row r="101" spans="1:29" ht="15.5">
      <c r="A101" s="3">
        <v>126</v>
      </c>
      <c r="B101" s="5">
        <v>45121</v>
      </c>
      <c r="C101" s="5">
        <v>18.440000000000001</v>
      </c>
      <c r="D101" s="5">
        <v>11.8</v>
      </c>
      <c r="E101" s="5">
        <v>25.9</v>
      </c>
      <c r="F101" s="6">
        <v>4.2600000000000016</v>
      </c>
      <c r="G101" s="5">
        <v>126</v>
      </c>
      <c r="R101" s="44">
        <f t="shared" si="18"/>
        <v>18.440000000000001</v>
      </c>
      <c r="S101" s="44">
        <f t="shared" si="19"/>
        <v>11.8</v>
      </c>
      <c r="T101" s="44">
        <f t="shared" si="20"/>
        <v>25.9</v>
      </c>
      <c r="U101" s="44">
        <f t="shared" si="21"/>
        <v>4.2600000000000016</v>
      </c>
      <c r="V101" s="53">
        <f t="shared" si="24"/>
        <v>126</v>
      </c>
      <c r="W101" s="15"/>
      <c r="X101" s="15"/>
      <c r="Y101" s="53">
        <f t="shared" ca="1" si="22"/>
        <v>18.440000000000001</v>
      </c>
      <c r="Z101" s="53">
        <f t="shared" ca="1" si="22"/>
        <v>11.8</v>
      </c>
      <c r="AA101" s="53">
        <f t="shared" ca="1" si="22"/>
        <v>25.9</v>
      </c>
      <c r="AB101" s="53">
        <f t="shared" ca="1" si="23"/>
        <v>4.2600000000000016</v>
      </c>
      <c r="AC101" s="53">
        <f t="shared" ca="1" si="23"/>
        <v>126</v>
      </c>
    </row>
    <row r="102" spans="1:29" ht="15.5">
      <c r="A102" s="3">
        <v>109</v>
      </c>
      <c r="B102" s="5">
        <v>45104</v>
      </c>
      <c r="C102" s="5">
        <v>9.620000000000001</v>
      </c>
      <c r="D102" s="5">
        <v>0.4</v>
      </c>
      <c r="E102" s="5">
        <v>25.6</v>
      </c>
      <c r="F102" s="6">
        <v>11.269999999999998</v>
      </c>
      <c r="G102" s="5">
        <v>54</v>
      </c>
      <c r="R102" s="44">
        <f t="shared" si="18"/>
        <v>9.620000000000001</v>
      </c>
      <c r="S102" s="44">
        <f t="shared" si="19"/>
        <v>0.4</v>
      </c>
      <c r="T102" s="44">
        <f t="shared" si="20"/>
        <v>25.6</v>
      </c>
      <c r="U102" s="44">
        <f t="shared" si="21"/>
        <v>11.269999999999998</v>
      </c>
      <c r="V102" s="53">
        <f t="shared" si="24"/>
        <v>54</v>
      </c>
      <c r="W102" s="15"/>
      <c r="X102" s="15"/>
      <c r="Y102" s="53">
        <f t="shared" ca="1" si="22"/>
        <v>9.620000000000001</v>
      </c>
      <c r="Z102" s="53">
        <f t="shared" ca="1" si="22"/>
        <v>0.4</v>
      </c>
      <c r="AA102" s="53">
        <f t="shared" ca="1" si="22"/>
        <v>25.6</v>
      </c>
      <c r="AB102" s="53">
        <f t="shared" ca="1" si="23"/>
        <v>11.269999999999998</v>
      </c>
      <c r="AC102" s="53">
        <f t="shared" ca="1" si="23"/>
        <v>54</v>
      </c>
    </row>
    <row r="103" spans="1:29" ht="15.5">
      <c r="A103" s="3">
        <v>117</v>
      </c>
      <c r="B103" s="5">
        <v>45112</v>
      </c>
      <c r="C103" s="5">
        <v>37.839999999999996</v>
      </c>
      <c r="D103" s="5">
        <v>14.3</v>
      </c>
      <c r="E103" s="5">
        <v>25.6</v>
      </c>
      <c r="F103" s="6">
        <v>10.829999999999998</v>
      </c>
      <c r="G103" s="5">
        <v>129</v>
      </c>
      <c r="R103" s="44">
        <f t="shared" si="18"/>
        <v>37.839999999999996</v>
      </c>
      <c r="S103" s="44">
        <f t="shared" si="19"/>
        <v>14.3</v>
      </c>
      <c r="T103" s="44">
        <f t="shared" si="20"/>
        <v>25.6</v>
      </c>
      <c r="U103" s="44">
        <f t="shared" si="21"/>
        <v>10.829999999999998</v>
      </c>
      <c r="V103" s="53">
        <f t="shared" si="24"/>
        <v>129</v>
      </c>
      <c r="W103" s="15"/>
      <c r="X103" s="15"/>
      <c r="Y103" s="53">
        <f t="shared" ca="1" si="22"/>
        <v>37.839999999999996</v>
      </c>
      <c r="Z103" s="53">
        <f t="shared" ca="1" si="22"/>
        <v>14.3</v>
      </c>
      <c r="AA103" s="53">
        <f t="shared" ca="1" si="22"/>
        <v>25.6</v>
      </c>
      <c r="AB103" s="53">
        <f t="shared" ca="1" si="23"/>
        <v>10.829999999999998</v>
      </c>
      <c r="AC103" s="53">
        <f t="shared" ca="1" si="23"/>
        <v>129</v>
      </c>
    </row>
    <row r="104" spans="1:29" ht="15.5">
      <c r="A104" s="3">
        <v>158</v>
      </c>
      <c r="B104" s="5">
        <v>45153</v>
      </c>
      <c r="C104" s="5">
        <v>39.96</v>
      </c>
      <c r="D104" s="5">
        <v>1.3</v>
      </c>
      <c r="E104" s="5">
        <v>24.3</v>
      </c>
      <c r="F104" s="6">
        <v>5.91</v>
      </c>
      <c r="G104" s="5">
        <v>111</v>
      </c>
      <c r="R104" s="44">
        <f t="shared" si="18"/>
        <v>39.96</v>
      </c>
      <c r="S104" s="44">
        <f t="shared" si="19"/>
        <v>1.3</v>
      </c>
      <c r="T104" s="44">
        <f t="shared" si="20"/>
        <v>24.3</v>
      </c>
      <c r="U104" s="44">
        <f t="shared" si="21"/>
        <v>5.91</v>
      </c>
      <c r="V104" s="53">
        <f t="shared" si="24"/>
        <v>111</v>
      </c>
      <c r="W104" s="15"/>
      <c r="X104" s="15"/>
      <c r="Y104" s="53">
        <f t="shared" ca="1" si="22"/>
        <v>39.96</v>
      </c>
      <c r="Z104" s="53">
        <f t="shared" ca="1" si="22"/>
        <v>1.3</v>
      </c>
      <c r="AA104" s="53">
        <f t="shared" ca="1" si="22"/>
        <v>24.3</v>
      </c>
      <c r="AB104" s="53">
        <f t="shared" ca="1" si="23"/>
        <v>5.91</v>
      </c>
      <c r="AC104" s="53">
        <f t="shared" ca="1" si="23"/>
        <v>111</v>
      </c>
    </row>
    <row r="105" spans="1:29" ht="15.5">
      <c r="A105" s="3">
        <v>11</v>
      </c>
      <c r="B105" s="5">
        <v>45006</v>
      </c>
      <c r="C105" s="5">
        <v>23.22</v>
      </c>
      <c r="D105" s="5">
        <v>5.8</v>
      </c>
      <c r="E105" s="5">
        <v>24.2</v>
      </c>
      <c r="F105" s="6">
        <v>19.829999999999998</v>
      </c>
      <c r="G105" s="5">
        <v>95</v>
      </c>
      <c r="R105" s="44">
        <f t="shared" si="18"/>
        <v>23.22</v>
      </c>
      <c r="S105" s="44">
        <f t="shared" si="19"/>
        <v>5.8</v>
      </c>
      <c r="T105" s="44">
        <f t="shared" si="20"/>
        <v>24.2</v>
      </c>
      <c r="U105" s="44">
        <f t="shared" si="21"/>
        <v>19.829999999999998</v>
      </c>
      <c r="V105" s="53">
        <f t="shared" si="24"/>
        <v>95</v>
      </c>
      <c r="W105" s="15"/>
      <c r="X105" s="15"/>
      <c r="Y105" s="53">
        <f t="shared" ca="1" si="22"/>
        <v>23.22</v>
      </c>
      <c r="Z105" s="53">
        <f t="shared" ca="1" si="22"/>
        <v>5.8</v>
      </c>
      <c r="AA105" s="53">
        <f t="shared" ca="1" si="22"/>
        <v>24.2</v>
      </c>
      <c r="AB105" s="53">
        <f t="shared" ca="1" si="23"/>
        <v>19.829999999999998</v>
      </c>
      <c r="AC105" s="53">
        <f t="shared" ca="1" si="23"/>
        <v>95</v>
      </c>
    </row>
    <row r="106" spans="1:29" ht="15.5">
      <c r="A106" s="3">
        <v>179</v>
      </c>
      <c r="B106" s="5">
        <v>45174</v>
      </c>
      <c r="C106" s="5">
        <v>63.339999999999996</v>
      </c>
      <c r="D106" s="5">
        <v>2.2999999999999998</v>
      </c>
      <c r="E106" s="5">
        <v>23.7</v>
      </c>
      <c r="F106" s="6">
        <v>19.339999999999996</v>
      </c>
      <c r="G106" s="5">
        <v>131</v>
      </c>
      <c r="R106" s="44">
        <f t="shared" si="18"/>
        <v>63.339999999999996</v>
      </c>
      <c r="S106" s="44">
        <f t="shared" si="19"/>
        <v>2.2999999999999998</v>
      </c>
      <c r="T106" s="44">
        <f t="shared" si="20"/>
        <v>23.7</v>
      </c>
      <c r="U106" s="44">
        <f t="shared" si="21"/>
        <v>19.339999999999996</v>
      </c>
      <c r="V106" s="53">
        <f t="shared" si="24"/>
        <v>131</v>
      </c>
      <c r="W106" s="15"/>
      <c r="X106" s="15"/>
      <c r="Y106" s="53">
        <f t="shared" ca="1" si="22"/>
        <v>63.339999999999996</v>
      </c>
      <c r="Z106" s="53">
        <f t="shared" ca="1" si="22"/>
        <v>2.2999999999999998</v>
      </c>
      <c r="AA106" s="53">
        <f t="shared" ca="1" si="22"/>
        <v>23.7</v>
      </c>
      <c r="AB106" s="53">
        <f t="shared" ca="1" si="23"/>
        <v>19.339999999999996</v>
      </c>
      <c r="AC106" s="53">
        <f t="shared" ca="1" si="23"/>
        <v>131</v>
      </c>
    </row>
    <row r="107" spans="1:29" ht="15.5">
      <c r="A107" s="3">
        <v>7</v>
      </c>
      <c r="B107" s="5">
        <v>45002</v>
      </c>
      <c r="C107" s="5">
        <v>13.5</v>
      </c>
      <c r="D107" s="5">
        <v>32.799999999999997</v>
      </c>
      <c r="E107" s="5">
        <v>23.5</v>
      </c>
      <c r="F107" s="6">
        <v>12.749999999999998</v>
      </c>
      <c r="G107" s="5">
        <v>123</v>
      </c>
      <c r="R107" s="44">
        <f t="shared" si="18"/>
        <v>13.5</v>
      </c>
      <c r="S107" s="44">
        <f t="shared" si="19"/>
        <v>32.799999999999997</v>
      </c>
      <c r="T107" s="44">
        <f t="shared" si="20"/>
        <v>23.5</v>
      </c>
      <c r="U107" s="44">
        <f t="shared" si="21"/>
        <v>12.749999999999998</v>
      </c>
      <c r="V107" s="53">
        <f t="shared" si="24"/>
        <v>123</v>
      </c>
      <c r="W107" s="15"/>
      <c r="X107" s="15"/>
      <c r="Y107" s="53">
        <f t="shared" ca="1" si="22"/>
        <v>13.5</v>
      </c>
      <c r="Z107" s="53">
        <f t="shared" ca="1" si="22"/>
        <v>32.799999999999997</v>
      </c>
      <c r="AA107" s="53">
        <f t="shared" ca="1" si="22"/>
        <v>23.5</v>
      </c>
      <c r="AB107" s="53">
        <f t="shared" ca="1" si="23"/>
        <v>12.749999999999998</v>
      </c>
      <c r="AC107" s="53">
        <f t="shared" ca="1" si="23"/>
        <v>123</v>
      </c>
    </row>
    <row r="108" spans="1:29" ht="15.5">
      <c r="A108" s="3">
        <v>22</v>
      </c>
      <c r="B108" s="5">
        <v>45017</v>
      </c>
      <c r="C108" s="5">
        <v>48.480000000000004</v>
      </c>
      <c r="D108" s="5">
        <v>123</v>
      </c>
      <c r="E108" s="5">
        <v>23.5</v>
      </c>
      <c r="F108" s="6">
        <v>16.89</v>
      </c>
      <c r="G108" s="5">
        <v>127</v>
      </c>
      <c r="R108" s="44">
        <f t="shared" si="18"/>
        <v>48.480000000000004</v>
      </c>
      <c r="S108" s="44">
        <f t="shared" si="19"/>
        <v>123</v>
      </c>
      <c r="T108" s="44">
        <f t="shared" si="20"/>
        <v>23.5</v>
      </c>
      <c r="U108" s="44">
        <f t="shared" si="21"/>
        <v>16.89</v>
      </c>
      <c r="V108" s="53">
        <f t="shared" si="24"/>
        <v>127</v>
      </c>
      <c r="W108" s="15"/>
      <c r="X108" s="15"/>
      <c r="Y108" s="53">
        <f t="shared" ca="1" si="22"/>
        <v>48.480000000000004</v>
      </c>
      <c r="Z108" s="53">
        <f t="shared" ca="1" si="22"/>
        <v>123</v>
      </c>
      <c r="AA108" s="53">
        <f t="shared" ca="1" si="22"/>
        <v>23.5</v>
      </c>
      <c r="AB108" s="53">
        <f t="shared" ca="1" si="23"/>
        <v>16.89</v>
      </c>
      <c r="AC108" s="53">
        <f t="shared" ca="1" si="23"/>
        <v>127</v>
      </c>
    </row>
    <row r="109" spans="1:29" ht="15.5">
      <c r="A109" s="3">
        <v>190</v>
      </c>
      <c r="B109" s="5">
        <v>45185</v>
      </c>
      <c r="C109" s="5">
        <v>6.74</v>
      </c>
      <c r="D109" s="5">
        <v>12.1</v>
      </c>
      <c r="E109" s="5">
        <v>23.4</v>
      </c>
      <c r="F109" s="6">
        <v>18.560000000000002</v>
      </c>
      <c r="G109" s="5">
        <v>83</v>
      </c>
      <c r="R109" s="44">
        <f t="shared" si="18"/>
        <v>6.74</v>
      </c>
      <c r="S109" s="44">
        <f t="shared" si="19"/>
        <v>12.1</v>
      </c>
      <c r="T109" s="44">
        <f t="shared" si="20"/>
        <v>23.4</v>
      </c>
      <c r="U109" s="44">
        <f t="shared" si="21"/>
        <v>18.560000000000002</v>
      </c>
      <c r="V109" s="53">
        <f t="shared" si="24"/>
        <v>83</v>
      </c>
      <c r="W109" s="15"/>
      <c r="X109" s="15"/>
      <c r="Y109" s="53">
        <f t="shared" ca="1" si="22"/>
        <v>6.74</v>
      </c>
      <c r="Z109" s="53">
        <f t="shared" ca="1" si="22"/>
        <v>12.1</v>
      </c>
      <c r="AA109" s="53">
        <f t="shared" ca="1" si="22"/>
        <v>23.4</v>
      </c>
      <c r="AB109" s="53">
        <f t="shared" ca="1" si="23"/>
        <v>18.560000000000002</v>
      </c>
      <c r="AC109" s="53">
        <f t="shared" ca="1" si="23"/>
        <v>83</v>
      </c>
    </row>
    <row r="110" spans="1:29" ht="15.5">
      <c r="A110" s="3">
        <v>108</v>
      </c>
      <c r="B110" s="5">
        <v>45103</v>
      </c>
      <c r="C110" s="5">
        <v>27.080000000000002</v>
      </c>
      <c r="D110" s="5">
        <v>0.3</v>
      </c>
      <c r="E110" s="5">
        <v>23.2</v>
      </c>
      <c r="F110" s="6">
        <v>19.910000000000004</v>
      </c>
      <c r="G110" s="5">
        <v>104</v>
      </c>
      <c r="R110" s="44">
        <f t="shared" si="18"/>
        <v>27.080000000000002</v>
      </c>
      <c r="S110" s="44">
        <f t="shared" si="19"/>
        <v>0.3</v>
      </c>
      <c r="T110" s="44">
        <f t="shared" si="20"/>
        <v>23.2</v>
      </c>
      <c r="U110" s="44">
        <f t="shared" si="21"/>
        <v>19.910000000000004</v>
      </c>
      <c r="V110" s="53">
        <f t="shared" si="24"/>
        <v>104</v>
      </c>
      <c r="W110" s="15"/>
      <c r="X110" s="15"/>
      <c r="Y110" s="53">
        <f t="shared" ca="1" si="22"/>
        <v>27.080000000000002</v>
      </c>
      <c r="Z110" s="53">
        <f t="shared" ca="1" si="22"/>
        <v>0.3</v>
      </c>
      <c r="AA110" s="53">
        <f t="shared" ca="1" si="22"/>
        <v>23.2</v>
      </c>
      <c r="AB110" s="53">
        <f t="shared" ca="1" si="23"/>
        <v>19.910000000000004</v>
      </c>
      <c r="AC110" s="53">
        <f t="shared" ca="1" si="23"/>
        <v>104</v>
      </c>
    </row>
    <row r="111" spans="1:29" ht="15.5">
      <c r="A111" s="3">
        <v>112</v>
      </c>
      <c r="B111" s="5">
        <v>45107</v>
      </c>
      <c r="C111" s="5">
        <v>55.339999999999996</v>
      </c>
      <c r="D111" s="5">
        <v>38</v>
      </c>
      <c r="E111" s="5">
        <v>23.2</v>
      </c>
      <c r="F111" s="6">
        <v>33.89</v>
      </c>
      <c r="G111" s="5">
        <v>221</v>
      </c>
      <c r="R111" s="44">
        <f t="shared" si="18"/>
        <v>55.339999999999996</v>
      </c>
      <c r="S111" s="44">
        <f t="shared" si="19"/>
        <v>38</v>
      </c>
      <c r="T111" s="44">
        <f t="shared" si="20"/>
        <v>23.2</v>
      </c>
      <c r="U111" s="44">
        <f t="shared" si="21"/>
        <v>33.89</v>
      </c>
      <c r="V111" s="53">
        <f t="shared" si="24"/>
        <v>221</v>
      </c>
      <c r="W111" s="15"/>
      <c r="X111" s="15"/>
      <c r="Y111" s="53">
        <f t="shared" ca="1" si="22"/>
        <v>55.339999999999996</v>
      </c>
      <c r="Z111" s="53">
        <f t="shared" ca="1" si="22"/>
        <v>38</v>
      </c>
      <c r="AA111" s="53">
        <f t="shared" ca="1" si="22"/>
        <v>23.2</v>
      </c>
      <c r="AB111" s="53">
        <f t="shared" ca="1" si="23"/>
        <v>33.89</v>
      </c>
      <c r="AC111" s="53">
        <f t="shared" ca="1" si="23"/>
        <v>221</v>
      </c>
    </row>
    <row r="112" spans="1:29" ht="15.5">
      <c r="A112" s="3">
        <v>80</v>
      </c>
      <c r="B112" s="5">
        <v>45075</v>
      </c>
      <c r="C112" s="5">
        <v>31.2</v>
      </c>
      <c r="D112" s="5">
        <v>7.7</v>
      </c>
      <c r="E112" s="5">
        <v>23.1</v>
      </c>
      <c r="F112" s="6">
        <v>6.2099999999999991</v>
      </c>
      <c r="G112" s="5">
        <v>120</v>
      </c>
      <c r="R112" s="44">
        <f t="shared" si="18"/>
        <v>31.2</v>
      </c>
      <c r="S112" s="44">
        <f t="shared" si="19"/>
        <v>7.7</v>
      </c>
      <c r="T112" s="44">
        <f t="shared" si="20"/>
        <v>23.1</v>
      </c>
      <c r="U112" s="44">
        <f t="shared" si="21"/>
        <v>6.2099999999999991</v>
      </c>
      <c r="V112" s="53">
        <f t="shared" si="24"/>
        <v>120</v>
      </c>
      <c r="W112" s="15"/>
      <c r="X112" s="15"/>
      <c r="Y112" s="53">
        <f t="shared" ca="1" si="22"/>
        <v>31.2</v>
      </c>
      <c r="Z112" s="53">
        <f t="shared" ca="1" si="22"/>
        <v>7.7</v>
      </c>
      <c r="AA112" s="53">
        <f t="shared" ca="1" si="22"/>
        <v>23.1</v>
      </c>
      <c r="AB112" s="53">
        <f t="shared" ca="1" si="23"/>
        <v>6.2099999999999991</v>
      </c>
      <c r="AC112" s="53">
        <f t="shared" ca="1" si="23"/>
        <v>120</v>
      </c>
    </row>
    <row r="113" spans="1:29" ht="15.5">
      <c r="A113" s="3">
        <v>28</v>
      </c>
      <c r="B113" s="5">
        <v>45023</v>
      </c>
      <c r="C113" s="5">
        <v>49.019999999999996</v>
      </c>
      <c r="D113" s="5">
        <v>16.7</v>
      </c>
      <c r="E113" s="5">
        <v>22.9</v>
      </c>
      <c r="F113" s="6">
        <v>23.2</v>
      </c>
      <c r="G113" s="5">
        <v>168</v>
      </c>
      <c r="R113" s="44">
        <f t="shared" si="18"/>
        <v>49.019999999999996</v>
      </c>
      <c r="S113" s="44">
        <f t="shared" si="19"/>
        <v>16.7</v>
      </c>
      <c r="T113" s="44">
        <f t="shared" si="20"/>
        <v>22.9</v>
      </c>
      <c r="U113" s="44">
        <f t="shared" si="21"/>
        <v>23.2</v>
      </c>
      <c r="V113" s="53">
        <f t="shared" si="24"/>
        <v>168</v>
      </c>
      <c r="W113" s="15"/>
      <c r="X113" s="15"/>
      <c r="Y113" s="53">
        <f t="shared" ca="1" si="22"/>
        <v>49.019999999999996</v>
      </c>
      <c r="Z113" s="53">
        <f t="shared" ca="1" si="22"/>
        <v>16.7</v>
      </c>
      <c r="AA113" s="53">
        <f t="shared" ca="1" si="22"/>
        <v>22.9</v>
      </c>
      <c r="AB113" s="53">
        <f t="shared" ca="1" si="23"/>
        <v>23.2</v>
      </c>
      <c r="AC113" s="53">
        <f t="shared" ca="1" si="23"/>
        <v>168</v>
      </c>
    </row>
    <row r="114" spans="1:29" ht="15.5">
      <c r="A114" s="3">
        <v>29</v>
      </c>
      <c r="B114" s="5">
        <v>45024</v>
      </c>
      <c r="C114" s="5">
        <v>52.760000000000005</v>
      </c>
      <c r="D114" s="5">
        <v>27.1</v>
      </c>
      <c r="E114" s="5">
        <v>22.9</v>
      </c>
      <c r="F114" s="6">
        <v>29.270000000000007</v>
      </c>
      <c r="G114" s="5">
        <v>199</v>
      </c>
      <c r="R114" s="44">
        <f t="shared" si="18"/>
        <v>52.760000000000005</v>
      </c>
      <c r="S114" s="44">
        <f t="shared" si="19"/>
        <v>27.1</v>
      </c>
      <c r="T114" s="44">
        <f t="shared" si="20"/>
        <v>22.9</v>
      </c>
      <c r="U114" s="44">
        <f t="shared" si="21"/>
        <v>29.270000000000007</v>
      </c>
      <c r="V114" s="53">
        <f t="shared" si="24"/>
        <v>199</v>
      </c>
      <c r="W114" s="15"/>
      <c r="X114" s="15"/>
      <c r="Y114" s="53">
        <f t="shared" ca="1" si="22"/>
        <v>52.760000000000005</v>
      </c>
      <c r="Z114" s="53">
        <f t="shared" ca="1" si="22"/>
        <v>27.1</v>
      </c>
      <c r="AA114" s="53">
        <f t="shared" ca="1" si="22"/>
        <v>22.9</v>
      </c>
      <c r="AB114" s="53">
        <f t="shared" ca="1" si="23"/>
        <v>29.270000000000007</v>
      </c>
      <c r="AC114" s="53">
        <f t="shared" ca="1" si="23"/>
        <v>199</v>
      </c>
    </row>
    <row r="115" spans="1:29" ht="15.5">
      <c r="A115" s="3">
        <v>81</v>
      </c>
      <c r="B115" s="5">
        <v>45076</v>
      </c>
      <c r="C115" s="5">
        <v>19.28</v>
      </c>
      <c r="D115" s="5">
        <v>26.7</v>
      </c>
      <c r="E115" s="5">
        <v>22.3</v>
      </c>
      <c r="F115" s="6">
        <v>12.070000000000002</v>
      </c>
      <c r="G115" s="5">
        <v>120</v>
      </c>
      <c r="R115" s="44">
        <f t="shared" si="18"/>
        <v>19.28</v>
      </c>
      <c r="S115" s="44">
        <f t="shared" si="19"/>
        <v>26.7</v>
      </c>
      <c r="T115" s="44">
        <f t="shared" si="20"/>
        <v>22.3</v>
      </c>
      <c r="U115" s="44">
        <f t="shared" si="21"/>
        <v>12.070000000000002</v>
      </c>
      <c r="V115" s="53">
        <f t="shared" si="24"/>
        <v>120</v>
      </c>
      <c r="W115" s="15"/>
      <c r="X115" s="15"/>
      <c r="Y115" s="53">
        <f t="shared" ca="1" si="22"/>
        <v>19.28</v>
      </c>
      <c r="Z115" s="53">
        <f t="shared" ca="1" si="22"/>
        <v>26.7</v>
      </c>
      <c r="AA115" s="53">
        <f t="shared" ca="1" si="22"/>
        <v>22.3</v>
      </c>
      <c r="AB115" s="53">
        <f t="shared" ca="1" si="23"/>
        <v>12.070000000000002</v>
      </c>
      <c r="AC115" s="53">
        <f t="shared" ca="1" si="23"/>
        <v>120</v>
      </c>
    </row>
    <row r="116" spans="1:29" ht="15.5">
      <c r="A116" s="3">
        <v>120</v>
      </c>
      <c r="B116" s="5">
        <v>45115</v>
      </c>
      <c r="C116" s="5">
        <v>9.879999999999999</v>
      </c>
      <c r="D116" s="5">
        <v>16</v>
      </c>
      <c r="E116" s="5">
        <v>22.3</v>
      </c>
      <c r="F116" s="6">
        <v>1.0199999999999996</v>
      </c>
      <c r="G116" s="5">
        <v>77</v>
      </c>
      <c r="R116" s="44">
        <f t="shared" si="18"/>
        <v>9.879999999999999</v>
      </c>
      <c r="S116" s="44">
        <f t="shared" si="19"/>
        <v>16</v>
      </c>
      <c r="T116" s="44">
        <f t="shared" si="20"/>
        <v>22.3</v>
      </c>
      <c r="U116" s="44">
        <f t="shared" si="21"/>
        <v>1.0199999999999996</v>
      </c>
      <c r="V116" s="53">
        <f t="shared" si="24"/>
        <v>77</v>
      </c>
      <c r="W116" s="15"/>
      <c r="X116" s="15"/>
      <c r="Y116" s="53">
        <f t="shared" ca="1" si="22"/>
        <v>9.879999999999999</v>
      </c>
      <c r="Z116" s="53">
        <f t="shared" ca="1" si="22"/>
        <v>16</v>
      </c>
      <c r="AA116" s="53">
        <f t="shared" ca="1" si="22"/>
        <v>22.3</v>
      </c>
      <c r="AB116" s="53">
        <f t="shared" ca="1" si="23"/>
        <v>1.0199999999999996</v>
      </c>
      <c r="AC116" s="53">
        <f t="shared" ca="1" si="23"/>
        <v>77</v>
      </c>
    </row>
    <row r="117" spans="1:29" ht="15.5">
      <c r="A117" s="3">
        <v>98</v>
      </c>
      <c r="B117" s="5">
        <v>45093</v>
      </c>
      <c r="C117" s="5">
        <v>41.980000000000004</v>
      </c>
      <c r="D117" s="5">
        <v>21</v>
      </c>
      <c r="E117" s="5">
        <v>22</v>
      </c>
      <c r="F117" s="6">
        <v>20.190000000000001</v>
      </c>
      <c r="G117" s="5">
        <v>168</v>
      </c>
      <c r="R117" s="44">
        <f t="shared" si="18"/>
        <v>41.980000000000004</v>
      </c>
      <c r="S117" s="44">
        <f t="shared" si="19"/>
        <v>21</v>
      </c>
      <c r="T117" s="44">
        <f t="shared" si="20"/>
        <v>22</v>
      </c>
      <c r="U117" s="44">
        <f t="shared" si="21"/>
        <v>20.190000000000001</v>
      </c>
      <c r="V117" s="53">
        <f t="shared" si="24"/>
        <v>168</v>
      </c>
      <c r="W117" s="15"/>
      <c r="X117" s="15"/>
      <c r="Y117" s="53">
        <f t="shared" ca="1" si="22"/>
        <v>41.980000000000004</v>
      </c>
      <c r="Z117" s="53">
        <f t="shared" ca="1" si="22"/>
        <v>21</v>
      </c>
      <c r="AA117" s="53">
        <f t="shared" ca="1" si="22"/>
        <v>22</v>
      </c>
      <c r="AB117" s="53">
        <f t="shared" ca="1" si="23"/>
        <v>20.190000000000001</v>
      </c>
      <c r="AC117" s="53">
        <f t="shared" ca="1" si="23"/>
        <v>168</v>
      </c>
    </row>
    <row r="118" spans="1:29" ht="15.5">
      <c r="A118" s="3">
        <v>167</v>
      </c>
      <c r="B118" s="5">
        <v>45162</v>
      </c>
      <c r="C118" s="5">
        <v>11.58</v>
      </c>
      <c r="D118" s="5">
        <v>37.6</v>
      </c>
      <c r="E118" s="5">
        <v>21.6</v>
      </c>
      <c r="F118" s="6">
        <v>11.95</v>
      </c>
      <c r="G118" s="5">
        <v>90</v>
      </c>
      <c r="R118" s="44">
        <f t="shared" si="18"/>
        <v>11.58</v>
      </c>
      <c r="S118" s="44">
        <f t="shared" si="19"/>
        <v>37.6</v>
      </c>
      <c r="T118" s="44">
        <f t="shared" si="20"/>
        <v>21.6</v>
      </c>
      <c r="U118" s="44">
        <f t="shared" si="21"/>
        <v>11.95</v>
      </c>
      <c r="V118" s="53">
        <f t="shared" si="24"/>
        <v>90</v>
      </c>
      <c r="W118" s="15"/>
      <c r="X118" s="15"/>
      <c r="Y118" s="53">
        <f t="shared" ca="1" si="22"/>
        <v>11.58</v>
      </c>
      <c r="Z118" s="53">
        <f t="shared" ca="1" si="22"/>
        <v>37.6</v>
      </c>
      <c r="AA118" s="53">
        <f t="shared" ca="1" si="22"/>
        <v>21.6</v>
      </c>
      <c r="AB118" s="53">
        <f t="shared" ca="1" si="23"/>
        <v>11.95</v>
      </c>
      <c r="AC118" s="53">
        <f t="shared" ca="1" si="23"/>
        <v>90</v>
      </c>
    </row>
    <row r="119" spans="1:29" ht="15.5">
      <c r="A119" s="3">
        <v>61</v>
      </c>
      <c r="B119" s="5">
        <v>45056</v>
      </c>
      <c r="C119" s="5">
        <v>16.7</v>
      </c>
      <c r="D119" s="5">
        <v>2</v>
      </c>
      <c r="E119" s="5">
        <v>21.4</v>
      </c>
      <c r="F119" s="6">
        <v>17.79</v>
      </c>
      <c r="G119" s="5">
        <v>83</v>
      </c>
      <c r="R119" s="44">
        <f t="shared" si="18"/>
        <v>16.7</v>
      </c>
      <c r="S119" s="44">
        <f t="shared" si="19"/>
        <v>2</v>
      </c>
      <c r="T119" s="44">
        <f t="shared" si="20"/>
        <v>21.4</v>
      </c>
      <c r="U119" s="44">
        <f t="shared" si="21"/>
        <v>17.79</v>
      </c>
      <c r="V119" s="53">
        <f t="shared" si="24"/>
        <v>83</v>
      </c>
      <c r="W119" s="15"/>
      <c r="X119" s="15"/>
      <c r="Y119" s="53">
        <f t="shared" ca="1" si="22"/>
        <v>16.7</v>
      </c>
      <c r="Z119" s="53">
        <f t="shared" ca="1" si="22"/>
        <v>2</v>
      </c>
      <c r="AA119" s="53">
        <f t="shared" ca="1" si="22"/>
        <v>21.4</v>
      </c>
      <c r="AB119" s="53">
        <f t="shared" ca="1" si="23"/>
        <v>17.79</v>
      </c>
      <c r="AC119" s="53">
        <f t="shared" ca="1" si="23"/>
        <v>83</v>
      </c>
    </row>
    <row r="120" spans="1:29" ht="15.5">
      <c r="A120" s="3">
        <v>103</v>
      </c>
      <c r="B120" s="5">
        <v>45098</v>
      </c>
      <c r="C120" s="5">
        <v>64.039999999999992</v>
      </c>
      <c r="D120" s="5">
        <v>10.1</v>
      </c>
      <c r="E120" s="5">
        <v>21.4</v>
      </c>
      <c r="F120" s="6">
        <v>24.509999999999998</v>
      </c>
      <c r="G120" s="5">
        <v>158</v>
      </c>
      <c r="R120" s="44">
        <f t="shared" si="18"/>
        <v>64.039999999999992</v>
      </c>
      <c r="S120" s="44">
        <f t="shared" si="19"/>
        <v>10.1</v>
      </c>
      <c r="T120" s="44">
        <f t="shared" si="20"/>
        <v>21.4</v>
      </c>
      <c r="U120" s="44">
        <f t="shared" si="21"/>
        <v>24.509999999999998</v>
      </c>
      <c r="V120" s="53">
        <f t="shared" si="24"/>
        <v>158</v>
      </c>
      <c r="W120" s="15"/>
      <c r="X120" s="15"/>
      <c r="Y120" s="53">
        <f t="shared" ca="1" si="22"/>
        <v>64.039999999999992</v>
      </c>
      <c r="Z120" s="53">
        <f t="shared" ca="1" si="22"/>
        <v>10.1</v>
      </c>
      <c r="AA120" s="53">
        <f t="shared" ca="1" si="22"/>
        <v>21.4</v>
      </c>
      <c r="AB120" s="53">
        <f t="shared" ca="1" si="23"/>
        <v>24.509999999999998</v>
      </c>
      <c r="AC120" s="53">
        <f t="shared" ca="1" si="23"/>
        <v>158</v>
      </c>
    </row>
    <row r="121" spans="1:29" ht="15.5">
      <c r="A121" s="3">
        <v>10</v>
      </c>
      <c r="B121" s="5">
        <v>45005</v>
      </c>
      <c r="C121" s="5">
        <v>40.96</v>
      </c>
      <c r="D121" s="5">
        <v>2.6</v>
      </c>
      <c r="E121" s="5">
        <v>21.2</v>
      </c>
      <c r="F121" s="6">
        <v>12.8</v>
      </c>
      <c r="G121" s="5">
        <v>119</v>
      </c>
      <c r="R121" s="44">
        <f t="shared" si="18"/>
        <v>40.96</v>
      </c>
      <c r="S121" s="44">
        <f t="shared" si="19"/>
        <v>2.6</v>
      </c>
      <c r="T121" s="44">
        <f t="shared" si="20"/>
        <v>21.2</v>
      </c>
      <c r="U121" s="44">
        <f t="shared" si="21"/>
        <v>12.8</v>
      </c>
      <c r="V121" s="53">
        <f t="shared" si="24"/>
        <v>119</v>
      </c>
      <c r="W121" s="15"/>
      <c r="X121" s="15"/>
      <c r="Y121" s="53">
        <f t="shared" ca="1" si="22"/>
        <v>40.96</v>
      </c>
      <c r="Z121" s="53">
        <f t="shared" ca="1" si="22"/>
        <v>2.6</v>
      </c>
      <c r="AA121" s="53">
        <f t="shared" ca="1" si="22"/>
        <v>21.2</v>
      </c>
      <c r="AB121" s="53">
        <f t="shared" ca="1" si="23"/>
        <v>12.8</v>
      </c>
      <c r="AC121" s="53">
        <f t="shared" ca="1" si="23"/>
        <v>119</v>
      </c>
    </row>
    <row r="122" spans="1:29" ht="15.5">
      <c r="A122" s="3">
        <v>77</v>
      </c>
      <c r="B122" s="5">
        <v>45072</v>
      </c>
      <c r="C122" s="5">
        <v>13.5</v>
      </c>
      <c r="D122" s="5">
        <v>1.6</v>
      </c>
      <c r="E122" s="5">
        <v>20.7</v>
      </c>
      <c r="F122" s="6">
        <v>15.27</v>
      </c>
      <c r="G122" s="5">
        <v>83</v>
      </c>
      <c r="R122" s="44">
        <f t="shared" si="18"/>
        <v>13.5</v>
      </c>
      <c r="S122" s="44">
        <f t="shared" si="19"/>
        <v>1.6</v>
      </c>
      <c r="T122" s="44">
        <f t="shared" si="20"/>
        <v>20.7</v>
      </c>
      <c r="U122" s="44">
        <f t="shared" si="21"/>
        <v>15.27</v>
      </c>
      <c r="V122" s="53">
        <f t="shared" si="24"/>
        <v>83</v>
      </c>
      <c r="W122" s="15"/>
      <c r="X122" s="15"/>
      <c r="Y122" s="53">
        <f t="shared" ca="1" si="22"/>
        <v>13.5</v>
      </c>
      <c r="Z122" s="53">
        <f t="shared" ca="1" si="22"/>
        <v>1.6</v>
      </c>
      <c r="AA122" s="53">
        <f t="shared" ca="1" si="22"/>
        <v>20.7</v>
      </c>
      <c r="AB122" s="53">
        <f t="shared" ca="1" si="23"/>
        <v>15.27</v>
      </c>
      <c r="AC122" s="53">
        <f t="shared" ca="1" si="23"/>
        <v>83</v>
      </c>
    </row>
    <row r="123" spans="1:29" ht="15.5">
      <c r="A123" s="3">
        <v>150</v>
      </c>
      <c r="B123" s="5">
        <v>45145</v>
      </c>
      <c r="C123" s="5">
        <v>164</v>
      </c>
      <c r="D123" s="5">
        <v>25.8</v>
      </c>
      <c r="E123" s="5">
        <v>20.6</v>
      </c>
      <c r="F123" s="6">
        <v>9.1300000000000008</v>
      </c>
      <c r="G123" s="5">
        <v>118</v>
      </c>
      <c r="R123" s="44">
        <f t="shared" si="18"/>
        <v>164</v>
      </c>
      <c r="S123" s="44">
        <f t="shared" si="19"/>
        <v>25.8</v>
      </c>
      <c r="T123" s="44">
        <f t="shared" si="20"/>
        <v>20.6</v>
      </c>
      <c r="U123" s="44">
        <f t="shared" si="21"/>
        <v>9.1300000000000008</v>
      </c>
      <c r="V123" s="53">
        <f t="shared" si="24"/>
        <v>118</v>
      </c>
      <c r="W123" s="15"/>
      <c r="X123" s="15"/>
      <c r="Y123" s="53">
        <f t="shared" ca="1" si="22"/>
        <v>164</v>
      </c>
      <c r="Z123" s="53">
        <f t="shared" ca="1" si="22"/>
        <v>25.8</v>
      </c>
      <c r="AA123" s="53">
        <f t="shared" ca="1" si="22"/>
        <v>20.6</v>
      </c>
      <c r="AB123" s="53">
        <f t="shared" ca="1" si="23"/>
        <v>9.1300000000000008</v>
      </c>
      <c r="AC123" s="53">
        <f t="shared" ca="1" si="23"/>
        <v>118</v>
      </c>
    </row>
    <row r="124" spans="1:29" ht="15.5">
      <c r="A124" s="3">
        <v>139</v>
      </c>
      <c r="B124" s="5">
        <v>45134</v>
      </c>
      <c r="C124" s="5">
        <v>9.6</v>
      </c>
      <c r="D124" s="5">
        <v>25.9</v>
      </c>
      <c r="E124" s="5">
        <v>20.5</v>
      </c>
      <c r="F124" s="6">
        <v>9.0499999999999989</v>
      </c>
      <c r="G124" s="5">
        <v>109</v>
      </c>
      <c r="R124" s="44">
        <f t="shared" si="18"/>
        <v>9.6</v>
      </c>
      <c r="S124" s="44">
        <f t="shared" si="19"/>
        <v>25.9</v>
      </c>
      <c r="T124" s="44">
        <f t="shared" si="20"/>
        <v>20.5</v>
      </c>
      <c r="U124" s="44">
        <f t="shared" si="21"/>
        <v>9.0499999999999989</v>
      </c>
      <c r="V124" s="53">
        <f t="shared" si="24"/>
        <v>109</v>
      </c>
      <c r="W124" s="15"/>
      <c r="X124" s="15"/>
      <c r="Y124" s="53">
        <f t="shared" ca="1" si="22"/>
        <v>9.6</v>
      </c>
      <c r="Z124" s="53">
        <f t="shared" ca="1" si="22"/>
        <v>25.9</v>
      </c>
      <c r="AA124" s="53">
        <f t="shared" ca="1" si="22"/>
        <v>20.5</v>
      </c>
      <c r="AB124" s="53">
        <f t="shared" ca="1" si="23"/>
        <v>9.0499999999999989</v>
      </c>
      <c r="AC124" s="53">
        <f t="shared" ca="1" si="23"/>
        <v>109</v>
      </c>
    </row>
    <row r="125" spans="1:29" ht="15.5">
      <c r="A125" s="3">
        <v>177</v>
      </c>
      <c r="B125" s="5">
        <v>45172</v>
      </c>
      <c r="C125" s="5">
        <v>58.68</v>
      </c>
      <c r="D125" s="5">
        <v>30.2</v>
      </c>
      <c r="E125" s="5">
        <v>20.3</v>
      </c>
      <c r="F125" s="6">
        <v>31.819999999999997</v>
      </c>
      <c r="G125" s="5">
        <v>216</v>
      </c>
      <c r="R125" s="44">
        <f t="shared" si="18"/>
        <v>58.68</v>
      </c>
      <c r="S125" s="44">
        <f t="shared" si="19"/>
        <v>30.2</v>
      </c>
      <c r="T125" s="44">
        <f t="shared" si="20"/>
        <v>20.3</v>
      </c>
      <c r="U125" s="44">
        <f t="shared" si="21"/>
        <v>31.819999999999997</v>
      </c>
      <c r="V125" s="53">
        <f t="shared" si="24"/>
        <v>216</v>
      </c>
      <c r="W125" s="15"/>
      <c r="X125" s="15"/>
      <c r="Y125" s="53">
        <f t="shared" ca="1" si="22"/>
        <v>58.68</v>
      </c>
      <c r="Z125" s="53">
        <f t="shared" ca="1" si="22"/>
        <v>30.2</v>
      </c>
      <c r="AA125" s="53">
        <f t="shared" ca="1" si="22"/>
        <v>20.3</v>
      </c>
      <c r="AB125" s="53">
        <f t="shared" ca="1" si="23"/>
        <v>31.819999999999997</v>
      </c>
      <c r="AC125" s="53">
        <f t="shared" ca="1" si="23"/>
        <v>216</v>
      </c>
    </row>
    <row r="126" spans="1:29" ht="15.5">
      <c r="A126" s="3">
        <v>186</v>
      </c>
      <c r="B126" s="5">
        <v>45181</v>
      </c>
      <c r="C126" s="5">
        <v>46</v>
      </c>
      <c r="D126" s="5">
        <v>45.1</v>
      </c>
      <c r="E126" s="5">
        <v>19.600000000000001</v>
      </c>
      <c r="F126" s="6">
        <v>35.209999999999994</v>
      </c>
      <c r="G126" s="5">
        <v>228</v>
      </c>
      <c r="R126" s="44">
        <f t="shared" si="18"/>
        <v>46</v>
      </c>
      <c r="S126" s="44">
        <f t="shared" si="19"/>
        <v>45.1</v>
      </c>
      <c r="T126" s="44">
        <f t="shared" si="20"/>
        <v>19.600000000000001</v>
      </c>
      <c r="U126" s="44">
        <f t="shared" si="21"/>
        <v>35.209999999999994</v>
      </c>
      <c r="V126" s="53">
        <f t="shared" si="24"/>
        <v>228</v>
      </c>
      <c r="W126" s="15"/>
      <c r="X126" s="15"/>
      <c r="Y126" s="53">
        <f t="shared" ca="1" si="22"/>
        <v>46</v>
      </c>
      <c r="Z126" s="53">
        <f t="shared" ca="1" si="22"/>
        <v>45.1</v>
      </c>
      <c r="AA126" s="53">
        <f t="shared" ca="1" si="22"/>
        <v>19.600000000000001</v>
      </c>
      <c r="AB126" s="53">
        <f t="shared" ca="1" si="23"/>
        <v>35.209999999999994</v>
      </c>
      <c r="AC126" s="53">
        <f t="shared" ca="1" si="23"/>
        <v>228</v>
      </c>
    </row>
    <row r="127" spans="1:29" ht="15.5">
      <c r="A127" s="3">
        <v>26</v>
      </c>
      <c r="B127" s="5">
        <v>45021</v>
      </c>
      <c r="C127" s="5">
        <v>59.58</v>
      </c>
      <c r="D127" s="5">
        <v>3.5</v>
      </c>
      <c r="E127" s="5">
        <v>19.5</v>
      </c>
      <c r="F127" s="6">
        <v>20.239999999999998</v>
      </c>
      <c r="G127" s="5">
        <v>139</v>
      </c>
      <c r="R127" s="44">
        <f t="shared" si="18"/>
        <v>59.58</v>
      </c>
      <c r="S127" s="44">
        <f t="shared" si="19"/>
        <v>3.5</v>
      </c>
      <c r="T127" s="44">
        <f t="shared" si="20"/>
        <v>19.5</v>
      </c>
      <c r="U127" s="44">
        <f t="shared" si="21"/>
        <v>20.239999999999998</v>
      </c>
      <c r="V127" s="53">
        <f t="shared" si="24"/>
        <v>139</v>
      </c>
      <c r="W127" s="15"/>
      <c r="X127" s="15"/>
      <c r="Y127" s="53">
        <f t="shared" ca="1" si="22"/>
        <v>59.58</v>
      </c>
      <c r="Z127" s="53">
        <f t="shared" ca="1" si="22"/>
        <v>3.5</v>
      </c>
      <c r="AA127" s="53">
        <f t="shared" ca="1" si="22"/>
        <v>19.5</v>
      </c>
      <c r="AB127" s="53">
        <f t="shared" ca="1" si="23"/>
        <v>20.239999999999998</v>
      </c>
      <c r="AC127" s="53">
        <f t="shared" ca="1" si="23"/>
        <v>139</v>
      </c>
    </row>
    <row r="128" spans="1:29" ht="15.5">
      <c r="A128" s="3">
        <v>168</v>
      </c>
      <c r="B128" s="5">
        <v>45163</v>
      </c>
      <c r="C128" s="5">
        <v>48.36</v>
      </c>
      <c r="D128" s="5">
        <v>5.2</v>
      </c>
      <c r="E128" s="5">
        <v>19.399999999999999</v>
      </c>
      <c r="F128" s="6">
        <v>15.520000000000001</v>
      </c>
      <c r="G128" s="5">
        <v>129</v>
      </c>
      <c r="R128" s="44">
        <f t="shared" si="18"/>
        <v>48.36</v>
      </c>
      <c r="S128" s="44">
        <f t="shared" si="19"/>
        <v>5.2</v>
      </c>
      <c r="T128" s="44">
        <f t="shared" si="20"/>
        <v>19.399999999999999</v>
      </c>
      <c r="U128" s="44">
        <f t="shared" si="21"/>
        <v>15.520000000000001</v>
      </c>
      <c r="V128" s="53">
        <f t="shared" si="24"/>
        <v>129</v>
      </c>
      <c r="W128" s="15"/>
      <c r="X128" s="15"/>
      <c r="Y128" s="53">
        <f t="shared" ca="1" si="22"/>
        <v>48.36</v>
      </c>
      <c r="Z128" s="53">
        <f t="shared" ca="1" si="22"/>
        <v>5.2</v>
      </c>
      <c r="AA128" s="53">
        <f t="shared" ca="1" si="22"/>
        <v>19.399999999999999</v>
      </c>
      <c r="AB128" s="53">
        <f t="shared" ca="1" si="23"/>
        <v>15.520000000000001</v>
      </c>
      <c r="AC128" s="53">
        <f t="shared" ca="1" si="23"/>
        <v>129</v>
      </c>
    </row>
    <row r="129" spans="1:29" ht="15.5">
      <c r="A129" s="3">
        <v>73</v>
      </c>
      <c r="B129" s="5">
        <v>45068</v>
      </c>
      <c r="C129" s="5">
        <v>15.36</v>
      </c>
      <c r="D129" s="5">
        <v>33</v>
      </c>
      <c r="E129" s="5">
        <v>19.3</v>
      </c>
      <c r="F129" s="6">
        <v>11.459999999999999</v>
      </c>
      <c r="G129" s="5">
        <v>106</v>
      </c>
      <c r="R129" s="44">
        <f t="shared" si="18"/>
        <v>15.36</v>
      </c>
      <c r="S129" s="44">
        <f t="shared" si="19"/>
        <v>33</v>
      </c>
      <c r="T129" s="44">
        <f t="shared" si="20"/>
        <v>19.3</v>
      </c>
      <c r="U129" s="44">
        <f t="shared" si="21"/>
        <v>11.459999999999999</v>
      </c>
      <c r="V129" s="53">
        <f t="shared" si="24"/>
        <v>106</v>
      </c>
      <c r="W129" s="15"/>
      <c r="X129" s="15"/>
      <c r="Y129" s="53">
        <f t="shared" ca="1" si="22"/>
        <v>15.36</v>
      </c>
      <c r="Z129" s="53">
        <f t="shared" ca="1" si="22"/>
        <v>33</v>
      </c>
      <c r="AA129" s="53">
        <f t="shared" ca="1" si="22"/>
        <v>19.3</v>
      </c>
      <c r="AB129" s="53">
        <f t="shared" ca="1" si="23"/>
        <v>11.459999999999999</v>
      </c>
      <c r="AC129" s="53">
        <f t="shared" ca="1" si="23"/>
        <v>106</v>
      </c>
    </row>
    <row r="130" spans="1:29" ht="15.5">
      <c r="A130" s="3">
        <v>20</v>
      </c>
      <c r="B130" s="5">
        <v>45015</v>
      </c>
      <c r="C130" s="5">
        <v>32.46</v>
      </c>
      <c r="D130" s="5">
        <v>23.9</v>
      </c>
      <c r="E130" s="5">
        <v>19.100000000000001</v>
      </c>
      <c r="F130" s="6">
        <v>19.04</v>
      </c>
      <c r="G130" s="5">
        <v>148</v>
      </c>
      <c r="R130" s="44">
        <f t="shared" si="18"/>
        <v>32.46</v>
      </c>
      <c r="S130" s="44">
        <f t="shared" si="19"/>
        <v>23.9</v>
      </c>
      <c r="T130" s="44">
        <f t="shared" si="20"/>
        <v>19.100000000000001</v>
      </c>
      <c r="U130" s="44">
        <f t="shared" si="21"/>
        <v>19.04</v>
      </c>
      <c r="V130" s="53">
        <f t="shared" ref="V130:V161" si="25">IF(ISBLANK(G130),$O$3,G130)</f>
        <v>148</v>
      </c>
      <c r="W130" s="15"/>
      <c r="X130" s="15"/>
      <c r="Y130" s="53">
        <f t="shared" ca="1" si="22"/>
        <v>32.46</v>
      </c>
      <c r="Z130" s="53">
        <f t="shared" ca="1" si="22"/>
        <v>23.9</v>
      </c>
      <c r="AA130" s="53">
        <f t="shared" ref="AA130:AC193" ca="1" si="26">IF(ISBLANK(E130),(AVERAGE(OFFSET(E130,-3,0,3),OFFSET(E130,1,0,3))), E130)</f>
        <v>19.100000000000001</v>
      </c>
      <c r="AB130" s="53">
        <f t="shared" ca="1" si="23"/>
        <v>19.04</v>
      </c>
      <c r="AC130" s="53">
        <f t="shared" ca="1" si="23"/>
        <v>148</v>
      </c>
    </row>
    <row r="131" spans="1:29" ht="15.5">
      <c r="A131" s="3">
        <v>48</v>
      </c>
      <c r="B131" s="5">
        <v>45043</v>
      </c>
      <c r="C131" s="5">
        <v>52.980000000000004</v>
      </c>
      <c r="D131" s="5">
        <v>41.5</v>
      </c>
      <c r="E131" s="5">
        <v>18.5</v>
      </c>
      <c r="F131" s="6">
        <v>37.340000000000003</v>
      </c>
      <c r="G131" s="5">
        <v>245</v>
      </c>
      <c r="R131" s="44">
        <f t="shared" ref="R131:R194" si="27">IF(ISBLANK(C131),$K$3,C131)</f>
        <v>52.980000000000004</v>
      </c>
      <c r="S131" s="44">
        <f t="shared" ref="S131:S194" si="28">IF(ISBLANK(D131),$L$3,D131)</f>
        <v>41.5</v>
      </c>
      <c r="T131" s="44">
        <f t="shared" ref="T131:T194" si="29">IF(ISBLANK(E131),$M$3,E131)</f>
        <v>18.5</v>
      </c>
      <c r="U131" s="44">
        <f t="shared" ref="U131:U194" si="30">IF(ISBLANK(F131),$N$3,F131)</f>
        <v>37.340000000000003</v>
      </c>
      <c r="V131" s="53">
        <f t="shared" si="25"/>
        <v>245</v>
      </c>
      <c r="W131" s="15"/>
      <c r="X131" s="15"/>
      <c r="Y131" s="53">
        <f t="shared" ref="Y131:AC194" ca="1" si="31">IF(ISBLANK(C131),(AVERAGE(OFFSET(C131,-3,0,3),OFFSET(C131,1,0,3))), C131)</f>
        <v>52.980000000000004</v>
      </c>
      <c r="Z131" s="53">
        <f t="shared" ca="1" si="31"/>
        <v>41.5</v>
      </c>
      <c r="AA131" s="53">
        <f t="shared" ca="1" si="26"/>
        <v>18.5</v>
      </c>
      <c r="AB131" s="53">
        <f t="shared" ca="1" si="26"/>
        <v>37.340000000000003</v>
      </c>
      <c r="AC131" s="53">
        <f t="shared" ca="1" si="26"/>
        <v>245</v>
      </c>
    </row>
    <row r="132" spans="1:29" ht="15.5">
      <c r="A132" s="3">
        <v>171</v>
      </c>
      <c r="B132" s="5">
        <v>45166</v>
      </c>
      <c r="C132" s="5">
        <v>12</v>
      </c>
      <c r="D132" s="5">
        <v>11.6</v>
      </c>
      <c r="E132" s="5">
        <v>18.399999999999999</v>
      </c>
      <c r="F132" s="6">
        <v>3.4400000000000013</v>
      </c>
      <c r="G132" s="5">
        <v>90</v>
      </c>
      <c r="R132" s="44">
        <f t="shared" si="27"/>
        <v>12</v>
      </c>
      <c r="S132" s="44">
        <f t="shared" si="28"/>
        <v>11.6</v>
      </c>
      <c r="T132" s="44">
        <f t="shared" si="29"/>
        <v>18.399999999999999</v>
      </c>
      <c r="U132" s="44">
        <f t="shared" si="30"/>
        <v>3.4400000000000013</v>
      </c>
      <c r="V132" s="53">
        <f t="shared" si="25"/>
        <v>90</v>
      </c>
      <c r="W132" s="15"/>
      <c r="X132" s="15"/>
      <c r="Y132" s="53">
        <f t="shared" ca="1" si="31"/>
        <v>12</v>
      </c>
      <c r="Z132" s="53">
        <f t="shared" ca="1" si="31"/>
        <v>11.6</v>
      </c>
      <c r="AA132" s="53">
        <f t="shared" ca="1" si="26"/>
        <v>18.399999999999999</v>
      </c>
      <c r="AB132" s="53">
        <f t="shared" ca="1" si="26"/>
        <v>3.4400000000000013</v>
      </c>
      <c r="AC132" s="53">
        <f t="shared" ca="1" si="26"/>
        <v>90</v>
      </c>
    </row>
    <row r="133" spans="1:29" ht="15.5">
      <c r="A133" s="3">
        <v>19</v>
      </c>
      <c r="B133" s="5">
        <v>45014</v>
      </c>
      <c r="C133" s="5">
        <v>14.84</v>
      </c>
      <c r="D133" s="5">
        <v>20.5</v>
      </c>
      <c r="E133" s="5">
        <v>18.3</v>
      </c>
      <c r="F133" s="6">
        <v>9.8500000000000014</v>
      </c>
      <c r="G133" s="5">
        <v>127</v>
      </c>
      <c r="R133" s="44">
        <f t="shared" si="27"/>
        <v>14.84</v>
      </c>
      <c r="S133" s="44">
        <f t="shared" si="28"/>
        <v>20.5</v>
      </c>
      <c r="T133" s="44">
        <f t="shared" si="29"/>
        <v>18.3</v>
      </c>
      <c r="U133" s="44">
        <f t="shared" si="30"/>
        <v>9.8500000000000014</v>
      </c>
      <c r="V133" s="53">
        <f t="shared" si="25"/>
        <v>127</v>
      </c>
      <c r="W133" s="15"/>
      <c r="X133" s="15"/>
      <c r="Y133" s="53">
        <f t="shared" ca="1" si="31"/>
        <v>14.84</v>
      </c>
      <c r="Z133" s="53">
        <f t="shared" ca="1" si="31"/>
        <v>20.5</v>
      </c>
      <c r="AA133" s="53">
        <f t="shared" ca="1" si="26"/>
        <v>18.3</v>
      </c>
      <c r="AB133" s="53">
        <f t="shared" ca="1" si="26"/>
        <v>9.8500000000000014</v>
      </c>
      <c r="AC133" s="53">
        <f t="shared" ca="1" si="26"/>
        <v>127</v>
      </c>
    </row>
    <row r="134" spans="1:29" ht="15.5">
      <c r="A134" s="3">
        <v>25</v>
      </c>
      <c r="B134" s="5">
        <v>45020</v>
      </c>
      <c r="C134" s="5">
        <v>20.46</v>
      </c>
      <c r="D134" s="5">
        <v>12.6</v>
      </c>
      <c r="E134" s="5">
        <v>18.3</v>
      </c>
      <c r="F134" s="6">
        <v>5.2099999999999991</v>
      </c>
      <c r="G134" s="5">
        <v>110</v>
      </c>
      <c r="R134" s="44">
        <f t="shared" si="27"/>
        <v>20.46</v>
      </c>
      <c r="S134" s="44">
        <f t="shared" si="28"/>
        <v>12.6</v>
      </c>
      <c r="T134" s="44">
        <f t="shared" si="29"/>
        <v>18.3</v>
      </c>
      <c r="U134" s="44">
        <f t="shared" si="30"/>
        <v>5.2099999999999991</v>
      </c>
      <c r="V134" s="53">
        <f t="shared" si="25"/>
        <v>110</v>
      </c>
      <c r="W134" s="15"/>
      <c r="X134" s="15"/>
      <c r="Y134" s="53">
        <f t="shared" ca="1" si="31"/>
        <v>20.46</v>
      </c>
      <c r="Z134" s="53">
        <f t="shared" ca="1" si="31"/>
        <v>12.6</v>
      </c>
      <c r="AA134" s="53">
        <f t="shared" ca="1" si="26"/>
        <v>18.3</v>
      </c>
      <c r="AB134" s="53">
        <f t="shared" ca="1" si="26"/>
        <v>5.2099999999999991</v>
      </c>
      <c r="AC134" s="53">
        <f t="shared" ca="1" si="26"/>
        <v>110</v>
      </c>
    </row>
    <row r="135" spans="1:29" ht="15.5">
      <c r="A135" s="3">
        <v>188</v>
      </c>
      <c r="B135" s="5">
        <v>45183</v>
      </c>
      <c r="C135" s="5">
        <v>41.22</v>
      </c>
      <c r="D135" s="5">
        <v>28.7</v>
      </c>
      <c r="E135" s="5">
        <v>18.2</v>
      </c>
      <c r="F135" s="6">
        <v>26.18</v>
      </c>
      <c r="G135" s="5">
        <v>186</v>
      </c>
      <c r="R135" s="44">
        <f t="shared" si="27"/>
        <v>41.22</v>
      </c>
      <c r="S135" s="44">
        <f t="shared" si="28"/>
        <v>28.7</v>
      </c>
      <c r="T135" s="44">
        <f t="shared" si="29"/>
        <v>18.2</v>
      </c>
      <c r="U135" s="44">
        <f t="shared" si="30"/>
        <v>26.18</v>
      </c>
      <c r="V135" s="53">
        <f t="shared" si="25"/>
        <v>186</v>
      </c>
      <c r="W135" s="15"/>
      <c r="X135" s="15"/>
      <c r="Y135" s="53">
        <f t="shared" ca="1" si="31"/>
        <v>41.22</v>
      </c>
      <c r="Z135" s="53">
        <f t="shared" ca="1" si="31"/>
        <v>28.7</v>
      </c>
      <c r="AA135" s="53">
        <f t="shared" ca="1" si="26"/>
        <v>18.2</v>
      </c>
      <c r="AB135" s="53">
        <f t="shared" ca="1" si="26"/>
        <v>26.18</v>
      </c>
      <c r="AC135" s="53">
        <f t="shared" ca="1" si="26"/>
        <v>186</v>
      </c>
    </row>
    <row r="136" spans="1:29" ht="15.5">
      <c r="A136" s="3">
        <v>104</v>
      </c>
      <c r="B136" s="5">
        <v>45099</v>
      </c>
      <c r="C136" s="5">
        <v>38.58</v>
      </c>
      <c r="D136" s="5">
        <v>17.2</v>
      </c>
      <c r="E136" s="5">
        <v>17.899999999999999</v>
      </c>
      <c r="F136" s="6">
        <v>20.23</v>
      </c>
      <c r="G136" s="5">
        <v>163</v>
      </c>
      <c r="R136" s="44">
        <f t="shared" si="27"/>
        <v>38.58</v>
      </c>
      <c r="S136" s="44">
        <f t="shared" si="28"/>
        <v>17.2</v>
      </c>
      <c r="T136" s="44">
        <f t="shared" si="29"/>
        <v>17.899999999999999</v>
      </c>
      <c r="U136" s="44">
        <f t="shared" si="30"/>
        <v>20.23</v>
      </c>
      <c r="V136" s="53">
        <f t="shared" si="25"/>
        <v>163</v>
      </c>
      <c r="W136" s="15"/>
      <c r="X136" s="15"/>
      <c r="Y136" s="53">
        <f t="shared" ca="1" si="31"/>
        <v>38.58</v>
      </c>
      <c r="Z136" s="53">
        <f t="shared" ca="1" si="31"/>
        <v>17.2</v>
      </c>
      <c r="AA136" s="53">
        <f t="shared" ca="1" si="26"/>
        <v>17.899999999999999</v>
      </c>
      <c r="AB136" s="53">
        <f t="shared" ca="1" si="26"/>
        <v>20.23</v>
      </c>
      <c r="AC136" s="53">
        <f t="shared" ca="1" si="26"/>
        <v>163</v>
      </c>
    </row>
    <row r="137" spans="1:29" ht="15.5">
      <c r="A137" s="3">
        <v>180</v>
      </c>
      <c r="B137" s="5">
        <v>45175</v>
      </c>
      <c r="C137" s="5">
        <v>41.12</v>
      </c>
      <c r="D137" s="5">
        <v>10</v>
      </c>
      <c r="E137" s="5">
        <v>17.600000000000001</v>
      </c>
      <c r="F137" s="6">
        <v>14.519999999999998</v>
      </c>
      <c r="G137" s="5">
        <v>135</v>
      </c>
      <c r="R137" s="44">
        <f t="shared" si="27"/>
        <v>41.12</v>
      </c>
      <c r="S137" s="44">
        <f t="shared" si="28"/>
        <v>10</v>
      </c>
      <c r="T137" s="44">
        <f t="shared" si="29"/>
        <v>17.600000000000001</v>
      </c>
      <c r="U137" s="44">
        <f t="shared" si="30"/>
        <v>14.519999999999998</v>
      </c>
      <c r="V137" s="53">
        <f t="shared" si="25"/>
        <v>135</v>
      </c>
      <c r="W137" s="15"/>
      <c r="X137" s="15"/>
      <c r="Y137" s="53">
        <f t="shared" ca="1" si="31"/>
        <v>41.12</v>
      </c>
      <c r="Z137" s="53">
        <f t="shared" ca="1" si="31"/>
        <v>10</v>
      </c>
      <c r="AA137" s="53">
        <f t="shared" ca="1" si="26"/>
        <v>17.600000000000001</v>
      </c>
      <c r="AB137" s="53">
        <f t="shared" ca="1" si="26"/>
        <v>14.519999999999998</v>
      </c>
      <c r="AC137" s="53">
        <f t="shared" ca="1" si="26"/>
        <v>135</v>
      </c>
    </row>
    <row r="138" spans="1:29" ht="15.5">
      <c r="A138" s="3">
        <v>173</v>
      </c>
      <c r="B138" s="5">
        <v>45168</v>
      </c>
      <c r="C138" s="5">
        <v>9.92</v>
      </c>
      <c r="D138" s="5">
        <v>20.100000000000001</v>
      </c>
      <c r="E138" s="5">
        <v>17</v>
      </c>
      <c r="F138" s="6">
        <v>5.2100000000000009</v>
      </c>
      <c r="G138" s="5">
        <v>93</v>
      </c>
      <c r="R138" s="44">
        <f t="shared" si="27"/>
        <v>9.92</v>
      </c>
      <c r="S138" s="44">
        <f t="shared" si="28"/>
        <v>20.100000000000001</v>
      </c>
      <c r="T138" s="44">
        <f t="shared" si="29"/>
        <v>17</v>
      </c>
      <c r="U138" s="44">
        <f t="shared" si="30"/>
        <v>5.2100000000000009</v>
      </c>
      <c r="V138" s="53">
        <f t="shared" si="25"/>
        <v>93</v>
      </c>
      <c r="W138" s="15"/>
      <c r="X138" s="15"/>
      <c r="Y138" s="53">
        <f t="shared" ca="1" si="31"/>
        <v>9.92</v>
      </c>
      <c r="Z138" s="53">
        <f t="shared" ca="1" si="31"/>
        <v>20.100000000000001</v>
      </c>
      <c r="AA138" s="53">
        <f t="shared" ca="1" si="26"/>
        <v>17</v>
      </c>
      <c r="AB138" s="53">
        <f t="shared" ca="1" si="26"/>
        <v>5.2100000000000009</v>
      </c>
      <c r="AC138" s="53">
        <f t="shared" ca="1" si="26"/>
        <v>93</v>
      </c>
    </row>
    <row r="139" spans="1:29" ht="15.5">
      <c r="A139" s="3">
        <v>58</v>
      </c>
      <c r="B139" s="5">
        <v>45053</v>
      </c>
      <c r="C139" s="5">
        <v>33.239999999999995</v>
      </c>
      <c r="D139" s="5">
        <v>19.2</v>
      </c>
      <c r="E139" s="5">
        <v>16.600000000000001</v>
      </c>
      <c r="F139" s="6">
        <v>16.579999999999998</v>
      </c>
      <c r="G139" s="5">
        <v>133</v>
      </c>
      <c r="R139" s="44">
        <f t="shared" si="27"/>
        <v>33.239999999999995</v>
      </c>
      <c r="S139" s="44">
        <f t="shared" si="28"/>
        <v>19.2</v>
      </c>
      <c r="T139" s="44">
        <f t="shared" si="29"/>
        <v>16.600000000000001</v>
      </c>
      <c r="U139" s="44">
        <f t="shared" si="30"/>
        <v>16.579999999999998</v>
      </c>
      <c r="V139" s="53">
        <f t="shared" si="25"/>
        <v>133</v>
      </c>
      <c r="W139" s="15"/>
      <c r="X139" s="15"/>
      <c r="Y139" s="53">
        <f t="shared" ca="1" si="31"/>
        <v>33.239999999999995</v>
      </c>
      <c r="Z139" s="53">
        <f t="shared" ca="1" si="31"/>
        <v>19.2</v>
      </c>
      <c r="AA139" s="53">
        <f t="shared" ca="1" si="26"/>
        <v>16.600000000000001</v>
      </c>
      <c r="AB139" s="53">
        <f t="shared" ca="1" si="26"/>
        <v>16.579999999999998</v>
      </c>
      <c r="AC139" s="53">
        <f t="shared" ca="1" si="26"/>
        <v>133</v>
      </c>
    </row>
    <row r="140" spans="1:29" ht="15.5">
      <c r="A140" s="3">
        <v>87</v>
      </c>
      <c r="B140" s="5">
        <v>45082</v>
      </c>
      <c r="C140" s="5">
        <v>21.259999999999998</v>
      </c>
      <c r="D140" s="5">
        <v>27.5</v>
      </c>
      <c r="E140" s="5">
        <v>16</v>
      </c>
      <c r="F140" s="6">
        <v>14.979999999999999</v>
      </c>
      <c r="G140" s="5">
        <v>122</v>
      </c>
      <c r="R140" s="44">
        <f t="shared" si="27"/>
        <v>21.259999999999998</v>
      </c>
      <c r="S140" s="44">
        <f t="shared" si="28"/>
        <v>27.5</v>
      </c>
      <c r="T140" s="44">
        <f t="shared" si="29"/>
        <v>16</v>
      </c>
      <c r="U140" s="44">
        <f t="shared" si="30"/>
        <v>14.979999999999999</v>
      </c>
      <c r="V140" s="53">
        <f t="shared" si="25"/>
        <v>122</v>
      </c>
      <c r="W140" s="15"/>
      <c r="X140" s="15"/>
      <c r="Y140" s="53">
        <f t="shared" ca="1" si="31"/>
        <v>21.259999999999998</v>
      </c>
      <c r="Z140" s="53">
        <f t="shared" ca="1" si="31"/>
        <v>27.5</v>
      </c>
      <c r="AA140" s="53">
        <f t="shared" ca="1" si="26"/>
        <v>16</v>
      </c>
      <c r="AB140" s="53">
        <f t="shared" ca="1" si="26"/>
        <v>14.979999999999999</v>
      </c>
      <c r="AC140" s="53">
        <f t="shared" ca="1" si="26"/>
        <v>122</v>
      </c>
    </row>
    <row r="141" spans="1:29" ht="15.5">
      <c r="A141" s="3">
        <v>55</v>
      </c>
      <c r="B141" s="5">
        <v>45050</v>
      </c>
      <c r="C141" s="5">
        <v>62.54</v>
      </c>
      <c r="D141" s="5">
        <v>28.8</v>
      </c>
      <c r="E141" s="5">
        <v>15.9</v>
      </c>
      <c r="F141" s="6">
        <v>34.31</v>
      </c>
      <c r="G141" s="5">
        <v>220</v>
      </c>
      <c r="R141" s="44">
        <f t="shared" si="27"/>
        <v>62.54</v>
      </c>
      <c r="S141" s="44">
        <f t="shared" si="28"/>
        <v>28.8</v>
      </c>
      <c r="T141" s="44">
        <f t="shared" si="29"/>
        <v>15.9</v>
      </c>
      <c r="U141" s="44">
        <f t="shared" si="30"/>
        <v>34.31</v>
      </c>
      <c r="V141" s="53">
        <f t="shared" si="25"/>
        <v>220</v>
      </c>
      <c r="W141" s="15"/>
      <c r="X141" s="15"/>
      <c r="Y141" s="53">
        <f t="shared" ca="1" si="31"/>
        <v>62.54</v>
      </c>
      <c r="Z141" s="53">
        <f t="shared" ca="1" si="31"/>
        <v>28.8</v>
      </c>
      <c r="AA141" s="53">
        <f t="shared" ca="1" si="26"/>
        <v>15.9</v>
      </c>
      <c r="AB141" s="53">
        <f t="shared" ca="1" si="26"/>
        <v>34.31</v>
      </c>
      <c r="AC141" s="53">
        <f t="shared" ca="1" si="26"/>
        <v>220</v>
      </c>
    </row>
    <row r="142" spans="1:29" ht="15.5">
      <c r="A142" s="3">
        <v>123</v>
      </c>
      <c r="B142" s="5">
        <v>45118</v>
      </c>
      <c r="C142" s="5">
        <v>45.8</v>
      </c>
      <c r="D142" s="5">
        <v>2.4</v>
      </c>
      <c r="E142" s="5">
        <v>15.6</v>
      </c>
      <c r="F142" s="6">
        <v>17.36</v>
      </c>
      <c r="G142" s="5">
        <v>125</v>
      </c>
      <c r="R142" s="44">
        <f t="shared" si="27"/>
        <v>45.8</v>
      </c>
      <c r="S142" s="44">
        <f t="shared" si="28"/>
        <v>2.4</v>
      </c>
      <c r="T142" s="44">
        <f t="shared" si="29"/>
        <v>15.6</v>
      </c>
      <c r="U142" s="44">
        <f t="shared" si="30"/>
        <v>17.36</v>
      </c>
      <c r="V142" s="53">
        <f t="shared" si="25"/>
        <v>125</v>
      </c>
      <c r="W142" s="15"/>
      <c r="X142" s="15"/>
      <c r="Y142" s="53">
        <f t="shared" ca="1" si="31"/>
        <v>45.8</v>
      </c>
      <c r="Z142" s="53">
        <f t="shared" ca="1" si="31"/>
        <v>2.4</v>
      </c>
      <c r="AA142" s="53">
        <f t="shared" ca="1" si="26"/>
        <v>15.6</v>
      </c>
      <c r="AB142" s="53">
        <f t="shared" ca="1" si="26"/>
        <v>17.36</v>
      </c>
      <c r="AC142" s="53">
        <f t="shared" ca="1" si="26"/>
        <v>125</v>
      </c>
    </row>
    <row r="143" spans="1:29" ht="15.5">
      <c r="A143" s="3">
        <v>118</v>
      </c>
      <c r="B143" s="5">
        <v>45113</v>
      </c>
      <c r="C143" s="5">
        <v>25.28</v>
      </c>
      <c r="D143" s="5">
        <v>0.8</v>
      </c>
      <c r="E143" s="5">
        <v>14.8</v>
      </c>
      <c r="F143" s="6">
        <v>2.12</v>
      </c>
      <c r="G143" s="5">
        <v>108</v>
      </c>
      <c r="R143" s="44">
        <f t="shared" si="27"/>
        <v>25.28</v>
      </c>
      <c r="S143" s="44">
        <f t="shared" si="28"/>
        <v>0.8</v>
      </c>
      <c r="T143" s="44">
        <f t="shared" si="29"/>
        <v>14.8</v>
      </c>
      <c r="U143" s="44">
        <f t="shared" si="30"/>
        <v>2.12</v>
      </c>
      <c r="V143" s="53">
        <f t="shared" si="25"/>
        <v>108</v>
      </c>
      <c r="W143" s="15"/>
      <c r="X143" s="15"/>
      <c r="Y143" s="53">
        <f t="shared" ca="1" si="31"/>
        <v>25.28</v>
      </c>
      <c r="Z143" s="53">
        <f t="shared" ca="1" si="31"/>
        <v>0.8</v>
      </c>
      <c r="AA143" s="53">
        <f t="shared" ca="1" si="26"/>
        <v>14.8</v>
      </c>
      <c r="AB143" s="53">
        <f t="shared" ca="1" si="26"/>
        <v>2.12</v>
      </c>
      <c r="AC143" s="53">
        <f t="shared" ca="1" si="26"/>
        <v>108</v>
      </c>
    </row>
    <row r="144" spans="1:29" ht="15.5">
      <c r="A144" s="3">
        <v>78</v>
      </c>
      <c r="B144" s="5">
        <v>45073</v>
      </c>
      <c r="C144" s="5">
        <v>25.1</v>
      </c>
      <c r="D144" s="5">
        <v>28.5</v>
      </c>
      <c r="E144" s="5">
        <v>14.2</v>
      </c>
      <c r="F144" s="6">
        <v>20.62</v>
      </c>
      <c r="G144" s="5">
        <v>149</v>
      </c>
      <c r="R144" s="44">
        <f t="shared" si="27"/>
        <v>25.1</v>
      </c>
      <c r="S144" s="44">
        <f t="shared" si="28"/>
        <v>28.5</v>
      </c>
      <c r="T144" s="44">
        <f t="shared" si="29"/>
        <v>14.2</v>
      </c>
      <c r="U144" s="44">
        <f t="shared" si="30"/>
        <v>20.62</v>
      </c>
      <c r="V144" s="53">
        <f t="shared" si="25"/>
        <v>149</v>
      </c>
      <c r="W144" s="15"/>
      <c r="X144" s="15"/>
      <c r="Y144" s="53">
        <f t="shared" ca="1" si="31"/>
        <v>25.1</v>
      </c>
      <c r="Z144" s="53">
        <f t="shared" ca="1" si="31"/>
        <v>28.5</v>
      </c>
      <c r="AA144" s="53">
        <f t="shared" ca="1" si="26"/>
        <v>14.2</v>
      </c>
      <c r="AB144" s="53">
        <f t="shared" ca="1" si="26"/>
        <v>20.62</v>
      </c>
      <c r="AC144" s="53">
        <f t="shared" ca="1" si="26"/>
        <v>149</v>
      </c>
    </row>
    <row r="145" spans="1:29" ht="15.5">
      <c r="A145" s="3">
        <v>153</v>
      </c>
      <c r="B145" s="5">
        <v>45148</v>
      </c>
      <c r="C145" s="5">
        <v>40.519999999999996</v>
      </c>
      <c r="D145" s="5">
        <v>23.3</v>
      </c>
      <c r="E145" s="5">
        <v>14.2</v>
      </c>
      <c r="F145" s="6">
        <v>25.729999999999997</v>
      </c>
      <c r="G145" s="5">
        <v>169</v>
      </c>
      <c r="R145" s="44">
        <f t="shared" si="27"/>
        <v>40.519999999999996</v>
      </c>
      <c r="S145" s="44">
        <f t="shared" si="28"/>
        <v>23.3</v>
      </c>
      <c r="T145" s="44">
        <f t="shared" si="29"/>
        <v>14.2</v>
      </c>
      <c r="U145" s="44">
        <f t="shared" si="30"/>
        <v>25.729999999999997</v>
      </c>
      <c r="V145" s="53">
        <f t="shared" si="25"/>
        <v>169</v>
      </c>
      <c r="W145" s="15"/>
      <c r="X145" s="15"/>
      <c r="Y145" s="53">
        <f t="shared" ca="1" si="31"/>
        <v>40.519999999999996</v>
      </c>
      <c r="Z145" s="53">
        <f t="shared" ca="1" si="31"/>
        <v>23.3</v>
      </c>
      <c r="AA145" s="53">
        <f t="shared" ca="1" si="26"/>
        <v>14.2</v>
      </c>
      <c r="AB145" s="53">
        <f t="shared" ca="1" si="26"/>
        <v>25.729999999999997</v>
      </c>
      <c r="AC145" s="53">
        <f t="shared" ca="1" si="26"/>
        <v>169</v>
      </c>
    </row>
    <row r="146" spans="1:29" ht="15.5">
      <c r="A146" s="3">
        <v>196</v>
      </c>
      <c r="B146" s="5">
        <v>45191</v>
      </c>
      <c r="C146" s="5">
        <v>14.64</v>
      </c>
      <c r="D146" s="5">
        <v>3.7</v>
      </c>
      <c r="E146" s="5">
        <v>13.8</v>
      </c>
      <c r="F146" s="6">
        <v>0.14999999999999947</v>
      </c>
      <c r="G146" s="5">
        <v>91</v>
      </c>
      <c r="R146" s="44">
        <f t="shared" si="27"/>
        <v>14.64</v>
      </c>
      <c r="S146" s="44">
        <f t="shared" si="28"/>
        <v>3.7</v>
      </c>
      <c r="T146" s="44">
        <f t="shared" si="29"/>
        <v>13.8</v>
      </c>
      <c r="U146" s="44">
        <f t="shared" si="30"/>
        <v>0.14999999999999947</v>
      </c>
      <c r="V146" s="53">
        <f t="shared" si="25"/>
        <v>91</v>
      </c>
      <c r="W146" s="15"/>
      <c r="X146" s="15"/>
      <c r="Y146" s="53">
        <f t="shared" ca="1" si="31"/>
        <v>14.64</v>
      </c>
      <c r="Z146" s="53">
        <f t="shared" ca="1" si="31"/>
        <v>3.7</v>
      </c>
      <c r="AA146" s="53">
        <f t="shared" ca="1" si="26"/>
        <v>13.8</v>
      </c>
      <c r="AB146" s="53">
        <f t="shared" ca="1" si="26"/>
        <v>0.14999999999999947</v>
      </c>
      <c r="AC146" s="53">
        <f t="shared" ca="1" si="26"/>
        <v>91</v>
      </c>
    </row>
    <row r="147" spans="1:29" ht="15.5">
      <c r="A147" s="3">
        <v>75</v>
      </c>
      <c r="B147" s="5">
        <v>45070</v>
      </c>
      <c r="C147" s="5">
        <v>50.68</v>
      </c>
      <c r="D147" s="5">
        <v>0</v>
      </c>
      <c r="E147" s="5">
        <v>13.1</v>
      </c>
      <c r="F147" s="6">
        <v>28.4</v>
      </c>
      <c r="G147" s="5">
        <v>187</v>
      </c>
      <c r="R147" s="44">
        <f t="shared" si="27"/>
        <v>50.68</v>
      </c>
      <c r="S147" s="44">
        <f t="shared" si="28"/>
        <v>0</v>
      </c>
      <c r="T147" s="44">
        <f t="shared" si="29"/>
        <v>13.1</v>
      </c>
      <c r="U147" s="44">
        <f t="shared" si="30"/>
        <v>28.4</v>
      </c>
      <c r="V147" s="53">
        <f t="shared" si="25"/>
        <v>187</v>
      </c>
      <c r="W147" s="15"/>
      <c r="X147" s="15"/>
      <c r="Y147" s="53">
        <f t="shared" ca="1" si="31"/>
        <v>50.68</v>
      </c>
      <c r="Z147" s="53">
        <f t="shared" ca="1" si="31"/>
        <v>0</v>
      </c>
      <c r="AA147" s="53">
        <f t="shared" ca="1" si="26"/>
        <v>13.1</v>
      </c>
      <c r="AB147" s="53">
        <f t="shared" ca="1" si="26"/>
        <v>28.4</v>
      </c>
      <c r="AC147" s="53">
        <f t="shared" ca="1" si="26"/>
        <v>187</v>
      </c>
    </row>
    <row r="148" spans="1:29" ht="15.5">
      <c r="A148" s="3">
        <v>175</v>
      </c>
      <c r="B148" s="5">
        <v>45170</v>
      </c>
      <c r="C148" s="5">
        <v>53.480000000000004</v>
      </c>
      <c r="D148" s="5">
        <v>3.4</v>
      </c>
      <c r="E148" s="5">
        <v>13.1</v>
      </c>
      <c r="F148" s="6">
        <v>18.700000000000003</v>
      </c>
      <c r="G148" s="5">
        <v>127</v>
      </c>
      <c r="R148" s="44">
        <f t="shared" si="27"/>
        <v>53.480000000000004</v>
      </c>
      <c r="S148" s="44">
        <f t="shared" si="28"/>
        <v>3.4</v>
      </c>
      <c r="T148" s="44">
        <f t="shared" si="29"/>
        <v>13.1</v>
      </c>
      <c r="U148" s="44">
        <f t="shared" si="30"/>
        <v>18.700000000000003</v>
      </c>
      <c r="V148" s="53">
        <f t="shared" si="25"/>
        <v>127</v>
      </c>
      <c r="W148" s="15"/>
      <c r="X148" s="15"/>
      <c r="Y148" s="53">
        <f t="shared" ca="1" si="31"/>
        <v>53.480000000000004</v>
      </c>
      <c r="Z148" s="53">
        <f t="shared" ca="1" si="31"/>
        <v>3.4</v>
      </c>
      <c r="AA148" s="53">
        <f t="shared" ca="1" si="26"/>
        <v>13.1</v>
      </c>
      <c r="AB148" s="53">
        <f t="shared" ca="1" si="26"/>
        <v>18.700000000000003</v>
      </c>
      <c r="AC148" s="53">
        <f t="shared" ca="1" si="26"/>
        <v>127</v>
      </c>
    </row>
    <row r="149" spans="1:29" ht="15.5">
      <c r="A149" s="3">
        <v>141</v>
      </c>
      <c r="B149" s="5">
        <v>45136</v>
      </c>
      <c r="C149" s="50"/>
      <c r="D149" s="5">
        <v>17</v>
      </c>
      <c r="E149" s="5">
        <v>12.9</v>
      </c>
      <c r="F149" s="6">
        <v>10.68</v>
      </c>
      <c r="G149" s="5">
        <v>113</v>
      </c>
      <c r="R149" s="47">
        <f t="shared" si="27"/>
        <v>38.209999999999994</v>
      </c>
      <c r="S149" s="44">
        <f t="shared" si="28"/>
        <v>17</v>
      </c>
      <c r="T149" s="44">
        <f t="shared" si="29"/>
        <v>12.9</v>
      </c>
      <c r="U149" s="44">
        <f t="shared" si="30"/>
        <v>10.68</v>
      </c>
      <c r="V149" s="53">
        <f t="shared" si="25"/>
        <v>113</v>
      </c>
      <c r="W149" s="15"/>
      <c r="X149" s="15"/>
      <c r="Y149" s="54">
        <f t="shared" ca="1" si="31"/>
        <v>37.946666666666665</v>
      </c>
      <c r="Z149" s="53">
        <f t="shared" ca="1" si="31"/>
        <v>17</v>
      </c>
      <c r="AA149" s="53">
        <f t="shared" ca="1" si="26"/>
        <v>12.9</v>
      </c>
      <c r="AB149" s="53">
        <f t="shared" ca="1" si="26"/>
        <v>10.68</v>
      </c>
      <c r="AC149" s="53">
        <f t="shared" ca="1" si="26"/>
        <v>113</v>
      </c>
    </row>
    <row r="150" spans="1:29" ht="15.5">
      <c r="A150" s="3">
        <v>174</v>
      </c>
      <c r="B150" s="5">
        <v>45169</v>
      </c>
      <c r="C150" s="5">
        <v>36.68</v>
      </c>
      <c r="D150" s="5">
        <v>7.1</v>
      </c>
      <c r="E150" s="5">
        <v>12.8</v>
      </c>
      <c r="F150" s="6">
        <v>15.27</v>
      </c>
      <c r="G150" s="5">
        <v>129</v>
      </c>
      <c r="R150" s="44">
        <f t="shared" si="27"/>
        <v>36.68</v>
      </c>
      <c r="S150" s="44">
        <f t="shared" si="28"/>
        <v>7.1</v>
      </c>
      <c r="T150" s="44">
        <f t="shared" si="29"/>
        <v>12.8</v>
      </c>
      <c r="U150" s="44">
        <f t="shared" si="30"/>
        <v>15.27</v>
      </c>
      <c r="V150" s="53">
        <f t="shared" si="25"/>
        <v>129</v>
      </c>
      <c r="W150" s="15"/>
      <c r="X150" s="15"/>
      <c r="Y150" s="53">
        <f t="shared" ca="1" si="31"/>
        <v>36.68</v>
      </c>
      <c r="Z150" s="53">
        <f t="shared" ca="1" si="31"/>
        <v>7.1</v>
      </c>
      <c r="AA150" s="53">
        <f t="shared" ca="1" si="26"/>
        <v>12.8</v>
      </c>
      <c r="AB150" s="53">
        <f t="shared" ca="1" si="26"/>
        <v>15.27</v>
      </c>
      <c r="AC150" s="53">
        <f t="shared" ca="1" si="26"/>
        <v>129</v>
      </c>
    </row>
    <row r="151" spans="1:29" ht="15.5">
      <c r="A151" s="3">
        <v>27</v>
      </c>
      <c r="B151" s="5">
        <v>45022</v>
      </c>
      <c r="C151" s="5">
        <v>38.58</v>
      </c>
      <c r="D151" s="5">
        <v>29.3</v>
      </c>
      <c r="E151" s="5">
        <v>12.6</v>
      </c>
      <c r="F151" s="6">
        <v>23.900000000000002</v>
      </c>
      <c r="G151" s="5">
        <v>167</v>
      </c>
      <c r="R151" s="44">
        <f t="shared" si="27"/>
        <v>38.58</v>
      </c>
      <c r="S151" s="44">
        <f t="shared" si="28"/>
        <v>29.3</v>
      </c>
      <c r="T151" s="44">
        <f t="shared" si="29"/>
        <v>12.6</v>
      </c>
      <c r="U151" s="44">
        <f t="shared" si="30"/>
        <v>23.900000000000002</v>
      </c>
      <c r="V151" s="53">
        <f t="shared" si="25"/>
        <v>167</v>
      </c>
      <c r="W151" s="15"/>
      <c r="X151" s="15"/>
      <c r="Y151" s="53">
        <f t="shared" ca="1" si="31"/>
        <v>38.58</v>
      </c>
      <c r="Z151" s="53">
        <f t="shared" ca="1" si="31"/>
        <v>29.3</v>
      </c>
      <c r="AA151" s="53">
        <f t="shared" ca="1" si="26"/>
        <v>12.6</v>
      </c>
      <c r="AB151" s="53">
        <f t="shared" ca="1" si="26"/>
        <v>23.900000000000002</v>
      </c>
      <c r="AC151" s="53">
        <f t="shared" ca="1" si="26"/>
        <v>167</v>
      </c>
    </row>
    <row r="152" spans="1:29" ht="15.5">
      <c r="A152" s="3">
        <v>124</v>
      </c>
      <c r="B152" s="5">
        <v>45119</v>
      </c>
      <c r="C152" s="5">
        <v>33.619999999999997</v>
      </c>
      <c r="D152" s="5">
        <v>34.6</v>
      </c>
      <c r="E152" s="5">
        <v>12.4</v>
      </c>
      <c r="F152" s="6">
        <v>24.65</v>
      </c>
      <c r="G152" s="5">
        <v>171</v>
      </c>
      <c r="R152" s="44">
        <f t="shared" si="27"/>
        <v>33.619999999999997</v>
      </c>
      <c r="S152" s="44">
        <f t="shared" si="28"/>
        <v>34.6</v>
      </c>
      <c r="T152" s="44">
        <f t="shared" si="29"/>
        <v>12.4</v>
      </c>
      <c r="U152" s="44">
        <f t="shared" si="30"/>
        <v>24.65</v>
      </c>
      <c r="V152" s="53">
        <f t="shared" si="25"/>
        <v>171</v>
      </c>
      <c r="W152" s="15"/>
      <c r="X152" s="15"/>
      <c r="Y152" s="53">
        <f t="shared" ca="1" si="31"/>
        <v>33.619999999999997</v>
      </c>
      <c r="Z152" s="53">
        <f t="shared" ca="1" si="31"/>
        <v>34.6</v>
      </c>
      <c r="AA152" s="53">
        <f t="shared" ca="1" si="26"/>
        <v>12.4</v>
      </c>
      <c r="AB152" s="53">
        <f t="shared" ca="1" si="26"/>
        <v>24.65</v>
      </c>
      <c r="AC152" s="53">
        <f t="shared" ca="1" si="26"/>
        <v>171</v>
      </c>
    </row>
    <row r="153" spans="1:29" ht="15.5">
      <c r="A153" s="3">
        <v>149</v>
      </c>
      <c r="B153" s="5">
        <v>45144</v>
      </c>
      <c r="C153" s="5">
        <v>15.6</v>
      </c>
      <c r="D153" s="5">
        <v>40.299999999999997</v>
      </c>
      <c r="E153" s="5">
        <v>11.9</v>
      </c>
      <c r="F153" s="6">
        <v>19.189999999999998</v>
      </c>
      <c r="G153" s="5">
        <v>110</v>
      </c>
      <c r="R153" s="44">
        <f t="shared" si="27"/>
        <v>15.6</v>
      </c>
      <c r="S153" s="44">
        <f t="shared" si="28"/>
        <v>40.299999999999997</v>
      </c>
      <c r="T153" s="44">
        <f t="shared" si="29"/>
        <v>11.9</v>
      </c>
      <c r="U153" s="44">
        <f t="shared" si="30"/>
        <v>19.189999999999998</v>
      </c>
      <c r="V153" s="53">
        <f t="shared" si="25"/>
        <v>110</v>
      </c>
      <c r="W153" s="15"/>
      <c r="X153" s="15"/>
      <c r="Y153" s="53">
        <f t="shared" ca="1" si="31"/>
        <v>15.6</v>
      </c>
      <c r="Z153" s="53">
        <f t="shared" ca="1" si="31"/>
        <v>40.299999999999997</v>
      </c>
      <c r="AA153" s="53">
        <f t="shared" ca="1" si="26"/>
        <v>11.9</v>
      </c>
      <c r="AB153" s="53">
        <f t="shared" ca="1" si="26"/>
        <v>19.189999999999998</v>
      </c>
      <c r="AC153" s="53">
        <f t="shared" ca="1" si="26"/>
        <v>110</v>
      </c>
    </row>
    <row r="154" spans="1:29" ht="15.5">
      <c r="A154" s="3">
        <v>8</v>
      </c>
      <c r="B154" s="5">
        <v>45003</v>
      </c>
      <c r="C154" s="5">
        <v>31.04</v>
      </c>
      <c r="D154" s="5">
        <v>19.600000000000001</v>
      </c>
      <c r="E154" s="5">
        <v>11.6</v>
      </c>
      <c r="F154" s="6">
        <v>17.18</v>
      </c>
      <c r="G154" s="5">
        <v>152</v>
      </c>
      <c r="R154" s="44">
        <f t="shared" si="27"/>
        <v>31.04</v>
      </c>
      <c r="S154" s="44">
        <f t="shared" si="28"/>
        <v>19.600000000000001</v>
      </c>
      <c r="T154" s="44">
        <f t="shared" si="29"/>
        <v>11.6</v>
      </c>
      <c r="U154" s="44">
        <f t="shared" si="30"/>
        <v>17.18</v>
      </c>
      <c r="V154" s="53">
        <f t="shared" si="25"/>
        <v>152</v>
      </c>
      <c r="W154" s="15"/>
      <c r="X154" s="15"/>
      <c r="Y154" s="53">
        <f t="shared" ca="1" si="31"/>
        <v>31.04</v>
      </c>
      <c r="Z154" s="53">
        <f t="shared" ca="1" si="31"/>
        <v>19.600000000000001</v>
      </c>
      <c r="AA154" s="53">
        <f t="shared" ca="1" si="26"/>
        <v>11.6</v>
      </c>
      <c r="AB154" s="53">
        <f t="shared" ca="1" si="26"/>
        <v>17.18</v>
      </c>
      <c r="AC154" s="53">
        <f t="shared" ca="1" si="26"/>
        <v>152</v>
      </c>
    </row>
    <row r="155" spans="1:29" ht="15.5">
      <c r="A155" s="3">
        <v>69</v>
      </c>
      <c r="B155" s="5">
        <v>45064</v>
      </c>
      <c r="C155" s="5">
        <v>51.480000000000004</v>
      </c>
      <c r="D155" s="5">
        <v>27.5</v>
      </c>
      <c r="E155" s="5">
        <v>11</v>
      </c>
      <c r="F155" s="6">
        <v>33.090000000000003</v>
      </c>
      <c r="G155" s="5">
        <v>196</v>
      </c>
      <c r="R155" s="44">
        <f t="shared" si="27"/>
        <v>51.480000000000004</v>
      </c>
      <c r="S155" s="44">
        <f t="shared" si="28"/>
        <v>27.5</v>
      </c>
      <c r="T155" s="44">
        <f t="shared" si="29"/>
        <v>11</v>
      </c>
      <c r="U155" s="44">
        <f t="shared" si="30"/>
        <v>33.090000000000003</v>
      </c>
      <c r="V155" s="53">
        <f t="shared" si="25"/>
        <v>196</v>
      </c>
      <c r="W155" s="15"/>
      <c r="X155" s="15"/>
      <c r="Y155" s="53">
        <f t="shared" ca="1" si="31"/>
        <v>51.480000000000004</v>
      </c>
      <c r="Z155" s="53">
        <f t="shared" ca="1" si="31"/>
        <v>27.5</v>
      </c>
      <c r="AA155" s="53">
        <f t="shared" ca="1" si="26"/>
        <v>11</v>
      </c>
      <c r="AB155" s="53">
        <f t="shared" ca="1" si="26"/>
        <v>33.090000000000003</v>
      </c>
      <c r="AC155" s="53">
        <f t="shared" ca="1" si="26"/>
        <v>196</v>
      </c>
    </row>
    <row r="156" spans="1:29" ht="15.5">
      <c r="A156" s="3">
        <v>95</v>
      </c>
      <c r="B156" s="5">
        <v>45090</v>
      </c>
      <c r="C156" s="5">
        <v>30.48</v>
      </c>
      <c r="D156" s="5">
        <v>14</v>
      </c>
      <c r="E156" s="5">
        <v>10.9</v>
      </c>
      <c r="F156" s="6">
        <v>13.380000000000003</v>
      </c>
      <c r="G156" s="5">
        <v>117</v>
      </c>
      <c r="R156" s="44">
        <f t="shared" si="27"/>
        <v>30.48</v>
      </c>
      <c r="S156" s="44">
        <f t="shared" si="28"/>
        <v>14</v>
      </c>
      <c r="T156" s="44">
        <f t="shared" si="29"/>
        <v>10.9</v>
      </c>
      <c r="U156" s="44">
        <f t="shared" si="30"/>
        <v>13.380000000000003</v>
      </c>
      <c r="V156" s="53">
        <f t="shared" si="25"/>
        <v>117</v>
      </c>
      <c r="W156" s="15"/>
      <c r="X156" s="15"/>
      <c r="Y156" s="53">
        <f t="shared" ca="1" si="31"/>
        <v>30.48</v>
      </c>
      <c r="Z156" s="53">
        <f t="shared" ca="1" si="31"/>
        <v>14</v>
      </c>
      <c r="AA156" s="53">
        <f t="shared" ca="1" si="26"/>
        <v>10.9</v>
      </c>
      <c r="AB156" s="53">
        <f t="shared" ca="1" si="26"/>
        <v>13.380000000000003</v>
      </c>
      <c r="AC156" s="53">
        <f t="shared" ca="1" si="26"/>
        <v>117</v>
      </c>
    </row>
    <row r="157" spans="1:29" ht="15.5">
      <c r="A157" s="3">
        <v>114</v>
      </c>
      <c r="B157" s="5">
        <v>45109</v>
      </c>
      <c r="C157" s="5">
        <v>44.92</v>
      </c>
      <c r="D157" s="5">
        <v>20.6</v>
      </c>
      <c r="E157" s="5">
        <v>10.7</v>
      </c>
      <c r="F157" s="6">
        <v>26.98</v>
      </c>
      <c r="G157" s="5">
        <v>167</v>
      </c>
      <c r="R157" s="44">
        <f t="shared" si="27"/>
        <v>44.92</v>
      </c>
      <c r="S157" s="44">
        <f t="shared" si="28"/>
        <v>20.6</v>
      </c>
      <c r="T157" s="44">
        <f t="shared" si="29"/>
        <v>10.7</v>
      </c>
      <c r="U157" s="44">
        <f t="shared" si="30"/>
        <v>26.98</v>
      </c>
      <c r="V157" s="53">
        <f t="shared" si="25"/>
        <v>167</v>
      </c>
      <c r="W157" s="15"/>
      <c r="X157" s="15"/>
      <c r="Y157" s="53">
        <f t="shared" ca="1" si="31"/>
        <v>44.92</v>
      </c>
      <c r="Z157" s="53">
        <f t="shared" ca="1" si="31"/>
        <v>20.6</v>
      </c>
      <c r="AA157" s="53">
        <f t="shared" ca="1" si="26"/>
        <v>10.7</v>
      </c>
      <c r="AB157" s="53">
        <f t="shared" ca="1" si="26"/>
        <v>26.98</v>
      </c>
      <c r="AC157" s="53">
        <f t="shared" ca="1" si="26"/>
        <v>167</v>
      </c>
    </row>
    <row r="158" spans="1:29" ht="15.5">
      <c r="A158" s="3">
        <v>68</v>
      </c>
      <c r="B158" s="5">
        <v>45063</v>
      </c>
      <c r="C158" s="5">
        <v>30.860000000000003</v>
      </c>
      <c r="D158" s="5">
        <v>14.5</v>
      </c>
      <c r="E158" s="5">
        <v>10.199999999999999</v>
      </c>
      <c r="F158" s="6">
        <v>17.100000000000001</v>
      </c>
      <c r="G158" s="5">
        <v>135</v>
      </c>
      <c r="R158" s="44">
        <f t="shared" si="27"/>
        <v>30.860000000000003</v>
      </c>
      <c r="S158" s="44">
        <f t="shared" si="28"/>
        <v>14.5</v>
      </c>
      <c r="T158" s="44">
        <f t="shared" si="29"/>
        <v>10.199999999999999</v>
      </c>
      <c r="U158" s="44">
        <f t="shared" si="30"/>
        <v>17.100000000000001</v>
      </c>
      <c r="V158" s="53">
        <f t="shared" si="25"/>
        <v>135</v>
      </c>
      <c r="W158" s="15"/>
      <c r="X158" s="15"/>
      <c r="Y158" s="53">
        <f t="shared" ca="1" si="31"/>
        <v>30.860000000000003</v>
      </c>
      <c r="Z158" s="53">
        <f t="shared" ca="1" si="31"/>
        <v>14.5</v>
      </c>
      <c r="AA158" s="53">
        <f t="shared" ca="1" si="26"/>
        <v>10.199999999999999</v>
      </c>
      <c r="AB158" s="53">
        <f t="shared" ca="1" si="26"/>
        <v>17.100000000000001</v>
      </c>
      <c r="AC158" s="53">
        <f t="shared" ca="1" si="26"/>
        <v>135</v>
      </c>
    </row>
    <row r="159" spans="1:29" ht="15.5">
      <c r="A159" s="3">
        <v>155</v>
      </c>
      <c r="B159" s="5">
        <v>45150</v>
      </c>
      <c r="C159" s="5">
        <v>43.56</v>
      </c>
      <c r="D159" s="5">
        <v>21.1</v>
      </c>
      <c r="E159" s="5">
        <v>9.5</v>
      </c>
      <c r="F159" s="6">
        <v>25.53</v>
      </c>
      <c r="G159" s="5">
        <v>166</v>
      </c>
      <c r="R159" s="44">
        <f t="shared" si="27"/>
        <v>43.56</v>
      </c>
      <c r="S159" s="44">
        <f t="shared" si="28"/>
        <v>21.1</v>
      </c>
      <c r="T159" s="44">
        <f t="shared" si="29"/>
        <v>9.5</v>
      </c>
      <c r="U159" s="44">
        <f t="shared" si="30"/>
        <v>25.53</v>
      </c>
      <c r="V159" s="53">
        <f t="shared" si="25"/>
        <v>166</v>
      </c>
      <c r="W159" s="15"/>
      <c r="X159" s="15"/>
      <c r="Y159" s="53">
        <f t="shared" ca="1" si="31"/>
        <v>43.56</v>
      </c>
      <c r="Z159" s="53">
        <f t="shared" ca="1" si="31"/>
        <v>21.1</v>
      </c>
      <c r="AA159" s="53">
        <f t="shared" ca="1" si="26"/>
        <v>9.5</v>
      </c>
      <c r="AB159" s="53">
        <f t="shared" ca="1" si="26"/>
        <v>25.53</v>
      </c>
      <c r="AC159" s="53">
        <f t="shared" ca="1" si="26"/>
        <v>166</v>
      </c>
    </row>
    <row r="160" spans="1:29" ht="15.5">
      <c r="A160" s="3">
        <v>79</v>
      </c>
      <c r="B160" s="5">
        <v>45074</v>
      </c>
      <c r="C160" s="5">
        <v>8.08</v>
      </c>
      <c r="D160" s="5">
        <v>29.9</v>
      </c>
      <c r="E160" s="5">
        <v>9.4</v>
      </c>
      <c r="F160" s="6">
        <v>11.729999999999999</v>
      </c>
      <c r="G160" s="5">
        <v>62</v>
      </c>
      <c r="R160" s="44">
        <f t="shared" si="27"/>
        <v>8.08</v>
      </c>
      <c r="S160" s="44">
        <f t="shared" si="28"/>
        <v>29.9</v>
      </c>
      <c r="T160" s="44">
        <f t="shared" si="29"/>
        <v>9.4</v>
      </c>
      <c r="U160" s="44">
        <f t="shared" si="30"/>
        <v>11.729999999999999</v>
      </c>
      <c r="V160" s="53">
        <f t="shared" si="25"/>
        <v>62</v>
      </c>
      <c r="W160" s="15"/>
      <c r="X160" s="15"/>
      <c r="Y160" s="53">
        <f t="shared" ca="1" si="31"/>
        <v>8.08</v>
      </c>
      <c r="Z160" s="53">
        <f t="shared" ca="1" si="31"/>
        <v>29.9</v>
      </c>
      <c r="AA160" s="53">
        <f t="shared" ca="1" si="26"/>
        <v>9.4</v>
      </c>
      <c r="AB160" s="53">
        <f t="shared" ca="1" si="26"/>
        <v>11.729999999999999</v>
      </c>
      <c r="AC160" s="53">
        <f t="shared" ca="1" si="26"/>
        <v>62</v>
      </c>
    </row>
    <row r="161" spans="1:29" ht="15.5">
      <c r="A161" s="3">
        <v>60</v>
      </c>
      <c r="B161" s="5">
        <v>45055</v>
      </c>
      <c r="C161" s="5">
        <v>50.14</v>
      </c>
      <c r="D161" s="5">
        <v>29.5</v>
      </c>
      <c r="E161" s="5">
        <v>9.3000000000000007</v>
      </c>
      <c r="F161" s="6">
        <v>32.1</v>
      </c>
      <c r="G161" s="5">
        <v>186</v>
      </c>
      <c r="R161" s="44">
        <f t="shared" si="27"/>
        <v>50.14</v>
      </c>
      <c r="S161" s="44">
        <f t="shared" si="28"/>
        <v>29.5</v>
      </c>
      <c r="T161" s="44">
        <f t="shared" si="29"/>
        <v>9.3000000000000007</v>
      </c>
      <c r="U161" s="44">
        <f t="shared" si="30"/>
        <v>32.1</v>
      </c>
      <c r="V161" s="53">
        <f t="shared" si="25"/>
        <v>186</v>
      </c>
      <c r="W161" s="15"/>
      <c r="X161" s="15"/>
      <c r="Y161" s="53">
        <f t="shared" ca="1" si="31"/>
        <v>50.14</v>
      </c>
      <c r="Z161" s="53">
        <f t="shared" ca="1" si="31"/>
        <v>29.5</v>
      </c>
      <c r="AA161" s="53">
        <f t="shared" ca="1" si="26"/>
        <v>9.3000000000000007</v>
      </c>
      <c r="AB161" s="53">
        <f t="shared" ca="1" si="26"/>
        <v>32.1</v>
      </c>
      <c r="AC161" s="53">
        <f t="shared" ca="1" si="26"/>
        <v>186</v>
      </c>
    </row>
    <row r="162" spans="1:29" ht="15.5">
      <c r="A162" s="3">
        <v>91</v>
      </c>
      <c r="B162" s="5">
        <v>45086</v>
      </c>
      <c r="C162" s="5">
        <v>31.860000000000003</v>
      </c>
      <c r="D162" s="5">
        <v>4.9000000000000004</v>
      </c>
      <c r="E162" s="5">
        <v>9.3000000000000007</v>
      </c>
      <c r="F162" s="6">
        <v>12.160000000000002</v>
      </c>
      <c r="G162" s="5">
        <v>93</v>
      </c>
      <c r="R162" s="44">
        <f t="shared" si="27"/>
        <v>31.860000000000003</v>
      </c>
      <c r="S162" s="44">
        <f t="shared" si="28"/>
        <v>4.9000000000000004</v>
      </c>
      <c r="T162" s="44">
        <f t="shared" si="29"/>
        <v>9.3000000000000007</v>
      </c>
      <c r="U162" s="44">
        <f t="shared" si="30"/>
        <v>12.160000000000002</v>
      </c>
      <c r="V162" s="53">
        <f t="shared" ref="V162:V193" si="32">IF(ISBLANK(G162),$O$3,G162)</f>
        <v>93</v>
      </c>
      <c r="W162" s="15"/>
      <c r="X162" s="15"/>
      <c r="Y162" s="53">
        <f t="shared" ca="1" si="31"/>
        <v>31.860000000000003</v>
      </c>
      <c r="Z162" s="53">
        <f t="shared" ca="1" si="31"/>
        <v>4.9000000000000004</v>
      </c>
      <c r="AA162" s="53">
        <f t="shared" ca="1" si="26"/>
        <v>9.3000000000000007</v>
      </c>
      <c r="AB162" s="53">
        <f t="shared" ca="1" si="26"/>
        <v>12.160000000000002</v>
      </c>
      <c r="AC162" s="53">
        <f t="shared" ca="1" si="26"/>
        <v>93</v>
      </c>
    </row>
    <row r="163" spans="1:29" ht="15.5">
      <c r="A163" s="3">
        <v>137</v>
      </c>
      <c r="B163" s="5">
        <v>45132</v>
      </c>
      <c r="C163" s="5">
        <v>10.120000000000001</v>
      </c>
      <c r="D163" s="5">
        <v>39</v>
      </c>
      <c r="E163" s="5">
        <v>9.3000000000000007</v>
      </c>
      <c r="F163" s="6">
        <v>18.339999999999996</v>
      </c>
      <c r="G163" s="5">
        <v>98</v>
      </c>
      <c r="R163" s="44">
        <f t="shared" si="27"/>
        <v>10.120000000000001</v>
      </c>
      <c r="S163" s="44">
        <f t="shared" si="28"/>
        <v>39</v>
      </c>
      <c r="T163" s="44">
        <f t="shared" si="29"/>
        <v>9.3000000000000007</v>
      </c>
      <c r="U163" s="44">
        <f t="shared" si="30"/>
        <v>18.339999999999996</v>
      </c>
      <c r="V163" s="53">
        <f t="shared" si="32"/>
        <v>98</v>
      </c>
      <c r="W163" s="15"/>
      <c r="X163" s="15"/>
      <c r="Y163" s="53">
        <f t="shared" ca="1" si="31"/>
        <v>10.120000000000001</v>
      </c>
      <c r="Z163" s="53">
        <f t="shared" ca="1" si="31"/>
        <v>39</v>
      </c>
      <c r="AA163" s="53">
        <f t="shared" ca="1" si="26"/>
        <v>9.3000000000000007</v>
      </c>
      <c r="AB163" s="53">
        <f t="shared" ca="1" si="26"/>
        <v>18.339999999999996</v>
      </c>
      <c r="AC163" s="53">
        <f t="shared" ca="1" si="26"/>
        <v>98</v>
      </c>
    </row>
    <row r="164" spans="1:29" ht="15.5">
      <c r="A164" s="3">
        <v>128</v>
      </c>
      <c r="B164" s="5">
        <v>45123</v>
      </c>
      <c r="C164" s="5">
        <v>71.06</v>
      </c>
      <c r="D164" s="50"/>
      <c r="E164" s="5">
        <v>9.1999999999999993</v>
      </c>
      <c r="F164" s="6">
        <v>31.35</v>
      </c>
      <c r="G164" s="5">
        <v>92</v>
      </c>
      <c r="R164" s="44">
        <f t="shared" si="27"/>
        <v>71.06</v>
      </c>
      <c r="S164" s="47">
        <f t="shared" si="28"/>
        <v>23.450000000000003</v>
      </c>
      <c r="T164" s="44">
        <f t="shared" si="29"/>
        <v>9.1999999999999993</v>
      </c>
      <c r="U164" s="44">
        <f t="shared" si="30"/>
        <v>31.35</v>
      </c>
      <c r="V164" s="53">
        <f t="shared" si="32"/>
        <v>92</v>
      </c>
      <c r="W164" s="15"/>
      <c r="X164" s="15"/>
      <c r="Y164" s="53">
        <f t="shared" ca="1" si="31"/>
        <v>71.06</v>
      </c>
      <c r="Z164" s="54">
        <f t="shared" ca="1" si="31"/>
        <v>20.366666666666667</v>
      </c>
      <c r="AA164" s="53">
        <f t="shared" ca="1" si="26"/>
        <v>9.1999999999999993</v>
      </c>
      <c r="AB164" s="53">
        <f t="shared" ca="1" si="26"/>
        <v>31.35</v>
      </c>
      <c r="AC164" s="53">
        <f t="shared" ca="1" si="26"/>
        <v>92</v>
      </c>
    </row>
    <row r="165" spans="1:29" ht="15.5">
      <c r="A165" s="3">
        <v>146</v>
      </c>
      <c r="B165" s="5">
        <v>45141</v>
      </c>
      <c r="C165" s="5">
        <v>31.060000000000002</v>
      </c>
      <c r="D165" s="5">
        <v>1.9</v>
      </c>
      <c r="E165" s="5">
        <v>9</v>
      </c>
      <c r="F165" s="6">
        <v>11.38</v>
      </c>
      <c r="G165" s="5">
        <v>123</v>
      </c>
      <c r="R165" s="44">
        <f t="shared" si="27"/>
        <v>31.060000000000002</v>
      </c>
      <c r="S165" s="44">
        <f t="shared" si="28"/>
        <v>1.9</v>
      </c>
      <c r="T165" s="44">
        <f t="shared" si="29"/>
        <v>9</v>
      </c>
      <c r="U165" s="44">
        <f t="shared" si="30"/>
        <v>11.38</v>
      </c>
      <c r="V165" s="53">
        <f t="shared" si="32"/>
        <v>123</v>
      </c>
      <c r="W165" s="15"/>
      <c r="X165" s="15"/>
      <c r="Y165" s="53">
        <f t="shared" ca="1" si="31"/>
        <v>31.060000000000002</v>
      </c>
      <c r="Z165" s="53">
        <f t="shared" ca="1" si="31"/>
        <v>1.9</v>
      </c>
      <c r="AA165" s="53">
        <f t="shared" ca="1" si="26"/>
        <v>9</v>
      </c>
      <c r="AB165" s="53">
        <f t="shared" ca="1" si="26"/>
        <v>11.38</v>
      </c>
      <c r="AC165" s="53">
        <f t="shared" ca="1" si="26"/>
        <v>123</v>
      </c>
    </row>
    <row r="166" spans="1:29" ht="15.5">
      <c r="A166" s="3">
        <v>131</v>
      </c>
      <c r="B166" s="5">
        <v>45126</v>
      </c>
      <c r="C166" s="5">
        <v>6</v>
      </c>
      <c r="D166" s="5">
        <v>39.6</v>
      </c>
      <c r="E166" s="5">
        <v>8.6999999999999993</v>
      </c>
      <c r="F166" s="6">
        <v>111</v>
      </c>
      <c r="G166" s="5">
        <v>28</v>
      </c>
      <c r="R166" s="44">
        <f t="shared" si="27"/>
        <v>6</v>
      </c>
      <c r="S166" s="44">
        <f t="shared" si="28"/>
        <v>39.6</v>
      </c>
      <c r="T166" s="44">
        <f t="shared" si="29"/>
        <v>8.6999999999999993</v>
      </c>
      <c r="U166" s="44">
        <f t="shared" si="30"/>
        <v>111</v>
      </c>
      <c r="V166" s="53">
        <f t="shared" si="32"/>
        <v>28</v>
      </c>
      <c r="W166" s="15"/>
      <c r="X166" s="15"/>
      <c r="Y166" s="53">
        <f t="shared" ca="1" si="31"/>
        <v>6</v>
      </c>
      <c r="Z166" s="53">
        <f t="shared" ca="1" si="31"/>
        <v>39.6</v>
      </c>
      <c r="AA166" s="53">
        <f t="shared" ca="1" si="26"/>
        <v>8.6999999999999993</v>
      </c>
      <c r="AB166" s="53">
        <f t="shared" ca="1" si="26"/>
        <v>111</v>
      </c>
      <c r="AC166" s="53">
        <f t="shared" ca="1" si="26"/>
        <v>28</v>
      </c>
    </row>
    <row r="167" spans="1:29" ht="15.5">
      <c r="A167" s="3">
        <v>147</v>
      </c>
      <c r="B167" s="5">
        <v>45142</v>
      </c>
      <c r="C167" s="5">
        <v>55.019999999999996</v>
      </c>
      <c r="D167" s="5">
        <v>7.3</v>
      </c>
      <c r="E167" s="5">
        <v>8.6999999999999993</v>
      </c>
      <c r="F167" s="6">
        <v>24.179999999999996</v>
      </c>
      <c r="G167" s="5">
        <v>142</v>
      </c>
      <c r="R167" s="44">
        <f t="shared" si="27"/>
        <v>55.019999999999996</v>
      </c>
      <c r="S167" s="44">
        <f t="shared" si="28"/>
        <v>7.3</v>
      </c>
      <c r="T167" s="44">
        <f t="shared" si="29"/>
        <v>8.6999999999999993</v>
      </c>
      <c r="U167" s="44">
        <f t="shared" si="30"/>
        <v>24.179999999999996</v>
      </c>
      <c r="V167" s="53">
        <f t="shared" si="32"/>
        <v>142</v>
      </c>
      <c r="W167" s="15"/>
      <c r="X167" s="15"/>
      <c r="Y167" s="53">
        <f t="shared" ca="1" si="31"/>
        <v>55.019999999999996</v>
      </c>
      <c r="Z167" s="53">
        <f t="shared" ca="1" si="31"/>
        <v>7.3</v>
      </c>
      <c r="AA167" s="53">
        <f t="shared" ca="1" si="26"/>
        <v>8.6999999999999993</v>
      </c>
      <c r="AB167" s="53">
        <f t="shared" ca="1" si="26"/>
        <v>24.179999999999996</v>
      </c>
      <c r="AC167" s="53">
        <f t="shared" ca="1" si="26"/>
        <v>142</v>
      </c>
    </row>
    <row r="168" spans="1:29" ht="15.5">
      <c r="A168" s="3">
        <v>200</v>
      </c>
      <c r="B168" s="5">
        <v>45195</v>
      </c>
      <c r="C168" s="5">
        <v>52.42</v>
      </c>
      <c r="D168" s="5">
        <v>8.6</v>
      </c>
      <c r="E168" s="5">
        <v>8.6999999999999993</v>
      </c>
      <c r="F168" s="6">
        <v>1</v>
      </c>
      <c r="G168" s="5">
        <v>139</v>
      </c>
      <c r="R168" s="44">
        <f t="shared" si="27"/>
        <v>52.42</v>
      </c>
      <c r="S168" s="44">
        <f t="shared" si="28"/>
        <v>8.6</v>
      </c>
      <c r="T168" s="44">
        <f t="shared" si="29"/>
        <v>8.6999999999999993</v>
      </c>
      <c r="U168" s="44">
        <f t="shared" si="30"/>
        <v>1</v>
      </c>
      <c r="V168" s="53">
        <f t="shared" si="32"/>
        <v>139</v>
      </c>
      <c r="W168" s="15"/>
      <c r="X168" s="15"/>
      <c r="Y168" s="53">
        <f t="shared" ca="1" si="31"/>
        <v>52.42</v>
      </c>
      <c r="Z168" s="53">
        <f t="shared" ca="1" si="31"/>
        <v>8.6</v>
      </c>
      <c r="AA168" s="53">
        <f t="shared" ca="1" si="26"/>
        <v>8.6999999999999993</v>
      </c>
      <c r="AB168" s="53">
        <f t="shared" ca="1" si="26"/>
        <v>1</v>
      </c>
      <c r="AC168" s="53">
        <f t="shared" ca="1" si="26"/>
        <v>139</v>
      </c>
    </row>
    <row r="169" spans="1:29" ht="15.5">
      <c r="A169" s="3">
        <v>36</v>
      </c>
      <c r="B169" s="5">
        <v>45031</v>
      </c>
      <c r="C169" s="5">
        <v>62.14</v>
      </c>
      <c r="D169" s="5">
        <v>4.0999999999999996</v>
      </c>
      <c r="E169" s="5">
        <v>8.5</v>
      </c>
      <c r="F169" s="6">
        <v>27.72</v>
      </c>
      <c r="G169" s="5">
        <v>129</v>
      </c>
      <c r="R169" s="44">
        <f t="shared" si="27"/>
        <v>62.14</v>
      </c>
      <c r="S169" s="44">
        <f t="shared" si="28"/>
        <v>4.0999999999999996</v>
      </c>
      <c r="T169" s="44">
        <f t="shared" si="29"/>
        <v>8.5</v>
      </c>
      <c r="U169" s="44">
        <f t="shared" si="30"/>
        <v>27.72</v>
      </c>
      <c r="V169" s="53">
        <f t="shared" si="32"/>
        <v>129</v>
      </c>
      <c r="W169" s="15"/>
      <c r="X169" s="15"/>
      <c r="Y169" s="53">
        <f t="shared" ca="1" si="31"/>
        <v>62.14</v>
      </c>
      <c r="Z169" s="53">
        <f t="shared" ca="1" si="31"/>
        <v>4.0999999999999996</v>
      </c>
      <c r="AA169" s="53">
        <f t="shared" ca="1" si="26"/>
        <v>8.5</v>
      </c>
      <c r="AB169" s="53">
        <f t="shared" ca="1" si="26"/>
        <v>27.72</v>
      </c>
      <c r="AC169" s="53">
        <f t="shared" ca="1" si="26"/>
        <v>129</v>
      </c>
    </row>
    <row r="170" spans="1:29" ht="15.5">
      <c r="A170" s="3">
        <v>136</v>
      </c>
      <c r="B170" s="5">
        <v>45131</v>
      </c>
      <c r="C170" s="5">
        <v>14.66</v>
      </c>
      <c r="D170" s="5">
        <v>47</v>
      </c>
      <c r="E170" s="5">
        <v>8.5</v>
      </c>
      <c r="F170" s="6">
        <v>24.93</v>
      </c>
      <c r="G170" s="5">
        <v>124</v>
      </c>
      <c r="R170" s="44">
        <f t="shared" si="27"/>
        <v>14.66</v>
      </c>
      <c r="S170" s="44">
        <f t="shared" si="28"/>
        <v>47</v>
      </c>
      <c r="T170" s="44">
        <f t="shared" si="29"/>
        <v>8.5</v>
      </c>
      <c r="U170" s="44">
        <f t="shared" si="30"/>
        <v>24.93</v>
      </c>
      <c r="V170" s="53">
        <f t="shared" si="32"/>
        <v>124</v>
      </c>
      <c r="W170" s="15"/>
      <c r="X170" s="15"/>
      <c r="Y170" s="53">
        <f t="shared" ca="1" si="31"/>
        <v>14.66</v>
      </c>
      <c r="Z170" s="53">
        <f t="shared" ca="1" si="31"/>
        <v>47</v>
      </c>
      <c r="AA170" s="53">
        <f t="shared" ca="1" si="26"/>
        <v>8.5</v>
      </c>
      <c r="AB170" s="53">
        <f t="shared" ca="1" si="26"/>
        <v>24.93</v>
      </c>
      <c r="AC170" s="53">
        <f t="shared" ca="1" si="26"/>
        <v>124</v>
      </c>
    </row>
    <row r="171" spans="1:29" ht="15.5">
      <c r="A171" s="3">
        <v>64</v>
      </c>
      <c r="B171" s="5">
        <v>45059</v>
      </c>
      <c r="C171" s="5">
        <v>27.54</v>
      </c>
      <c r="D171" s="5">
        <v>29.6</v>
      </c>
      <c r="E171" s="5">
        <v>8.4</v>
      </c>
      <c r="F171" s="6">
        <v>21.71</v>
      </c>
      <c r="G171" s="5">
        <v>298.75</v>
      </c>
      <c r="R171" s="44">
        <f t="shared" si="27"/>
        <v>27.54</v>
      </c>
      <c r="S171" s="44">
        <f t="shared" si="28"/>
        <v>29.6</v>
      </c>
      <c r="T171" s="44">
        <f t="shared" si="29"/>
        <v>8.4</v>
      </c>
      <c r="U171" s="44">
        <f t="shared" si="30"/>
        <v>21.71</v>
      </c>
      <c r="V171" s="53">
        <f t="shared" si="32"/>
        <v>298.75</v>
      </c>
      <c r="W171" s="15"/>
      <c r="X171" s="15"/>
      <c r="Y171" s="53">
        <f t="shared" ca="1" si="31"/>
        <v>27.54</v>
      </c>
      <c r="Z171" s="53">
        <f t="shared" ca="1" si="31"/>
        <v>29.6</v>
      </c>
      <c r="AA171" s="53">
        <f t="shared" ca="1" si="26"/>
        <v>8.4</v>
      </c>
      <c r="AB171" s="53">
        <f t="shared" ca="1" si="26"/>
        <v>21.71</v>
      </c>
      <c r="AC171" s="53">
        <f t="shared" ca="1" si="26"/>
        <v>298.75</v>
      </c>
    </row>
    <row r="172" spans="1:29" ht="15.5">
      <c r="A172" s="3">
        <v>181</v>
      </c>
      <c r="B172" s="5">
        <v>45176</v>
      </c>
      <c r="C172" s="5">
        <v>36.32</v>
      </c>
      <c r="D172" s="5">
        <v>2.6</v>
      </c>
      <c r="E172" s="5">
        <v>8.3000000000000007</v>
      </c>
      <c r="F172" s="6">
        <v>13.64</v>
      </c>
      <c r="G172" s="5">
        <v>108</v>
      </c>
      <c r="R172" s="44">
        <f t="shared" si="27"/>
        <v>36.32</v>
      </c>
      <c r="S172" s="44">
        <f t="shared" si="28"/>
        <v>2.6</v>
      </c>
      <c r="T172" s="44">
        <f t="shared" si="29"/>
        <v>8.3000000000000007</v>
      </c>
      <c r="U172" s="44">
        <f t="shared" si="30"/>
        <v>13.64</v>
      </c>
      <c r="V172" s="53">
        <f t="shared" si="32"/>
        <v>108</v>
      </c>
      <c r="W172" s="15"/>
      <c r="X172" s="15"/>
      <c r="Y172" s="53">
        <f t="shared" ca="1" si="31"/>
        <v>36.32</v>
      </c>
      <c r="Z172" s="53">
        <f t="shared" ca="1" si="31"/>
        <v>2.6</v>
      </c>
      <c r="AA172" s="53">
        <f t="shared" ca="1" si="26"/>
        <v>8.3000000000000007</v>
      </c>
      <c r="AB172" s="53">
        <f t="shared" ca="1" si="26"/>
        <v>13.64</v>
      </c>
      <c r="AC172" s="53">
        <f t="shared" ca="1" si="26"/>
        <v>108</v>
      </c>
    </row>
    <row r="173" spans="1:29" ht="15.5">
      <c r="A173" s="3">
        <v>197</v>
      </c>
      <c r="B173" s="5">
        <v>45192</v>
      </c>
      <c r="C173" s="5">
        <v>27.84</v>
      </c>
      <c r="D173" s="5">
        <v>4.9000000000000004</v>
      </c>
      <c r="E173" s="5">
        <v>8.1</v>
      </c>
      <c r="F173" s="6">
        <v>8.6300000000000008</v>
      </c>
      <c r="G173" s="5">
        <v>116</v>
      </c>
      <c r="R173" s="44">
        <f t="shared" si="27"/>
        <v>27.84</v>
      </c>
      <c r="S173" s="44">
        <f t="shared" si="28"/>
        <v>4.9000000000000004</v>
      </c>
      <c r="T173" s="44">
        <f t="shared" si="29"/>
        <v>8.1</v>
      </c>
      <c r="U173" s="44">
        <f t="shared" si="30"/>
        <v>8.6300000000000008</v>
      </c>
      <c r="V173" s="53">
        <f t="shared" si="32"/>
        <v>116</v>
      </c>
      <c r="W173" s="15"/>
      <c r="X173" s="15"/>
      <c r="Y173" s="53">
        <f t="shared" ca="1" si="31"/>
        <v>27.84</v>
      </c>
      <c r="Z173" s="53">
        <f t="shared" ca="1" si="31"/>
        <v>4.9000000000000004</v>
      </c>
      <c r="AA173" s="53">
        <f t="shared" ca="1" si="26"/>
        <v>8.1</v>
      </c>
      <c r="AB173" s="53">
        <f t="shared" ca="1" si="26"/>
        <v>8.6300000000000008</v>
      </c>
      <c r="AC173" s="53">
        <f t="shared" ca="1" si="26"/>
        <v>116</v>
      </c>
    </row>
    <row r="174" spans="1:29" ht="15.5">
      <c r="A174" s="3">
        <v>35</v>
      </c>
      <c r="B174" s="5">
        <v>45030</v>
      </c>
      <c r="C174" s="5">
        <v>24.14</v>
      </c>
      <c r="D174" s="5">
        <v>1.4</v>
      </c>
      <c r="E174" s="5">
        <v>7.4</v>
      </c>
      <c r="F174" s="6">
        <v>7.3099999999999987</v>
      </c>
      <c r="G174" s="5">
        <v>91.5</v>
      </c>
      <c r="R174" s="44">
        <f t="shared" si="27"/>
        <v>24.14</v>
      </c>
      <c r="S174" s="44">
        <f t="shared" si="28"/>
        <v>1.4</v>
      </c>
      <c r="T174" s="44">
        <f t="shared" si="29"/>
        <v>7.4</v>
      </c>
      <c r="U174" s="44">
        <f t="shared" si="30"/>
        <v>7.3099999999999987</v>
      </c>
      <c r="V174" s="53">
        <f t="shared" si="32"/>
        <v>91.5</v>
      </c>
      <c r="W174" s="15"/>
      <c r="X174" s="15"/>
      <c r="Y174" s="53">
        <f t="shared" ca="1" si="31"/>
        <v>24.14</v>
      </c>
      <c r="Z174" s="53">
        <f t="shared" ca="1" si="31"/>
        <v>1.4</v>
      </c>
      <c r="AA174" s="53">
        <f t="shared" ca="1" si="26"/>
        <v>7.4</v>
      </c>
      <c r="AB174" s="53">
        <f t="shared" ca="1" si="26"/>
        <v>7.3099999999999987</v>
      </c>
      <c r="AC174" s="53">
        <f t="shared" ca="1" si="26"/>
        <v>91.5</v>
      </c>
    </row>
    <row r="175" spans="1:29" ht="15.5">
      <c r="A175" s="3">
        <v>164</v>
      </c>
      <c r="B175" s="5">
        <v>45159</v>
      </c>
      <c r="C175" s="5">
        <v>33.700000000000003</v>
      </c>
      <c r="D175" s="5">
        <v>36.799999999999997</v>
      </c>
      <c r="E175" s="5">
        <v>7.4</v>
      </c>
      <c r="F175" s="6">
        <v>31.79</v>
      </c>
      <c r="G175" s="5">
        <v>193</v>
      </c>
      <c r="R175" s="44">
        <f t="shared" si="27"/>
        <v>33.700000000000003</v>
      </c>
      <c r="S175" s="44">
        <f t="shared" si="28"/>
        <v>36.799999999999997</v>
      </c>
      <c r="T175" s="44">
        <f t="shared" si="29"/>
        <v>7.4</v>
      </c>
      <c r="U175" s="44">
        <f t="shared" si="30"/>
        <v>31.79</v>
      </c>
      <c r="V175" s="53">
        <f t="shared" si="32"/>
        <v>193</v>
      </c>
      <c r="W175" s="15"/>
      <c r="X175" s="15"/>
      <c r="Y175" s="53">
        <f t="shared" ca="1" si="31"/>
        <v>33.700000000000003</v>
      </c>
      <c r="Z175" s="53">
        <f t="shared" ca="1" si="31"/>
        <v>36.799999999999997</v>
      </c>
      <c r="AA175" s="53">
        <f t="shared" ca="1" si="26"/>
        <v>7.4</v>
      </c>
      <c r="AB175" s="53">
        <f t="shared" ca="1" si="26"/>
        <v>31.79</v>
      </c>
      <c r="AC175" s="53">
        <f t="shared" ca="1" si="26"/>
        <v>193</v>
      </c>
    </row>
    <row r="176" spans="1:29" ht="15.5">
      <c r="A176" s="3">
        <v>14</v>
      </c>
      <c r="B176" s="5">
        <v>45009</v>
      </c>
      <c r="C176" s="5">
        <v>26.5</v>
      </c>
      <c r="D176" s="5">
        <v>7.6</v>
      </c>
      <c r="E176" s="5">
        <v>7.2</v>
      </c>
      <c r="F176" s="51"/>
      <c r="G176" s="5">
        <v>113</v>
      </c>
      <c r="R176" s="44">
        <f t="shared" si="27"/>
        <v>26.5</v>
      </c>
      <c r="S176" s="44">
        <f t="shared" si="28"/>
        <v>7.6</v>
      </c>
      <c r="T176" s="44">
        <f t="shared" si="29"/>
        <v>7.2</v>
      </c>
      <c r="U176" s="47">
        <f t="shared" si="30"/>
        <v>17.100000000000001</v>
      </c>
      <c r="V176" s="53">
        <f t="shared" si="32"/>
        <v>113</v>
      </c>
      <c r="W176" s="15"/>
      <c r="X176" s="15"/>
      <c r="Y176" s="53">
        <f t="shared" ca="1" si="31"/>
        <v>26.5</v>
      </c>
      <c r="Z176" s="53">
        <f t="shared" ca="1" si="31"/>
        <v>7.6</v>
      </c>
      <c r="AA176" s="53">
        <f t="shared" ca="1" si="26"/>
        <v>7.2</v>
      </c>
      <c r="AB176" s="54">
        <f t="shared" ca="1" si="26"/>
        <v>18.206666666666667</v>
      </c>
      <c r="AC176" s="53">
        <f t="shared" ca="1" si="26"/>
        <v>113</v>
      </c>
    </row>
    <row r="177" spans="1:29" ht="15.5">
      <c r="A177" s="3">
        <v>170</v>
      </c>
      <c r="B177" s="5">
        <v>45165</v>
      </c>
      <c r="C177" s="5">
        <v>60.86</v>
      </c>
      <c r="D177" s="5">
        <v>10.6</v>
      </c>
      <c r="E177" s="5">
        <v>6.4</v>
      </c>
      <c r="F177" s="6">
        <v>31.169999999999995</v>
      </c>
      <c r="G177" s="5">
        <v>162</v>
      </c>
      <c r="R177" s="44">
        <f t="shared" si="27"/>
        <v>60.86</v>
      </c>
      <c r="S177" s="44">
        <f t="shared" si="28"/>
        <v>10.6</v>
      </c>
      <c r="T177" s="44">
        <f t="shared" si="29"/>
        <v>6.4</v>
      </c>
      <c r="U177" s="44">
        <f t="shared" si="30"/>
        <v>31.169999999999995</v>
      </c>
      <c r="V177" s="53">
        <f t="shared" si="32"/>
        <v>162</v>
      </c>
      <c r="W177" s="15"/>
      <c r="X177" s="15"/>
      <c r="Y177" s="53">
        <f t="shared" ca="1" si="31"/>
        <v>60.86</v>
      </c>
      <c r="Z177" s="53">
        <f t="shared" ca="1" si="31"/>
        <v>10.6</v>
      </c>
      <c r="AA177" s="53">
        <f t="shared" ca="1" si="26"/>
        <v>6.4</v>
      </c>
      <c r="AB177" s="53">
        <f t="shared" ca="1" si="26"/>
        <v>31.169999999999995</v>
      </c>
      <c r="AC177" s="53">
        <f t="shared" ca="1" si="26"/>
        <v>162</v>
      </c>
    </row>
    <row r="178" spans="1:29" ht="15.5">
      <c r="A178" s="3">
        <v>198</v>
      </c>
      <c r="B178" s="5">
        <v>45193</v>
      </c>
      <c r="C178" s="5">
        <v>44.4</v>
      </c>
      <c r="D178" s="5">
        <v>9.3000000000000007</v>
      </c>
      <c r="E178" s="5">
        <v>6.4</v>
      </c>
      <c r="F178" s="6">
        <v>19.79</v>
      </c>
      <c r="G178" s="5">
        <v>139</v>
      </c>
      <c r="R178" s="44">
        <f t="shared" si="27"/>
        <v>44.4</v>
      </c>
      <c r="S178" s="44">
        <f t="shared" si="28"/>
        <v>9.3000000000000007</v>
      </c>
      <c r="T178" s="44">
        <f t="shared" si="29"/>
        <v>6.4</v>
      </c>
      <c r="U178" s="44">
        <f t="shared" si="30"/>
        <v>19.79</v>
      </c>
      <c r="V178" s="53">
        <f t="shared" si="32"/>
        <v>139</v>
      </c>
      <c r="W178" s="15"/>
      <c r="X178" s="15"/>
      <c r="Y178" s="53">
        <f t="shared" ca="1" si="31"/>
        <v>44.4</v>
      </c>
      <c r="Z178" s="53">
        <f t="shared" ca="1" si="31"/>
        <v>9.3000000000000007</v>
      </c>
      <c r="AA178" s="53">
        <f t="shared" ca="1" si="26"/>
        <v>6.4</v>
      </c>
      <c r="AB178" s="53">
        <f t="shared" ca="1" si="26"/>
        <v>19.79</v>
      </c>
      <c r="AC178" s="53">
        <f t="shared" ca="1" si="26"/>
        <v>139</v>
      </c>
    </row>
    <row r="179" spans="1:29" ht="15.5">
      <c r="A179" s="3">
        <v>192</v>
      </c>
      <c r="B179" s="5">
        <v>45187</v>
      </c>
      <c r="C179" s="5">
        <v>21.1</v>
      </c>
      <c r="D179" s="5">
        <v>10.8</v>
      </c>
      <c r="E179" s="5">
        <v>6</v>
      </c>
      <c r="F179" s="6">
        <v>10.549999999999999</v>
      </c>
      <c r="G179" s="5">
        <v>116</v>
      </c>
      <c r="R179" s="44">
        <f t="shared" si="27"/>
        <v>21.1</v>
      </c>
      <c r="S179" s="44">
        <f t="shared" si="28"/>
        <v>10.8</v>
      </c>
      <c r="T179" s="44">
        <f t="shared" si="29"/>
        <v>6</v>
      </c>
      <c r="U179" s="44">
        <f t="shared" si="30"/>
        <v>10.549999999999999</v>
      </c>
      <c r="V179" s="53">
        <f t="shared" si="32"/>
        <v>116</v>
      </c>
      <c r="W179" s="15"/>
      <c r="X179" s="15"/>
      <c r="Y179" s="53">
        <f t="shared" ca="1" si="31"/>
        <v>21.1</v>
      </c>
      <c r="Z179" s="53">
        <f t="shared" ca="1" si="31"/>
        <v>10.8</v>
      </c>
      <c r="AA179" s="53">
        <f t="shared" ca="1" si="26"/>
        <v>6</v>
      </c>
      <c r="AB179" s="53">
        <f t="shared" ca="1" si="26"/>
        <v>10.549999999999999</v>
      </c>
      <c r="AC179" s="53">
        <f t="shared" ca="1" si="26"/>
        <v>116</v>
      </c>
    </row>
    <row r="180" spans="1:29" ht="15.5">
      <c r="A180" s="3">
        <v>195</v>
      </c>
      <c r="B180" s="5">
        <v>45190</v>
      </c>
      <c r="C180" s="5">
        <v>32.94</v>
      </c>
      <c r="D180" s="5">
        <v>35.6</v>
      </c>
      <c r="E180" s="5">
        <v>6</v>
      </c>
      <c r="F180" s="51"/>
      <c r="G180" s="5">
        <v>184</v>
      </c>
      <c r="R180" s="44">
        <f t="shared" si="27"/>
        <v>32.94</v>
      </c>
      <c r="S180" s="44">
        <f t="shared" si="28"/>
        <v>35.6</v>
      </c>
      <c r="T180" s="44">
        <f t="shared" si="29"/>
        <v>6</v>
      </c>
      <c r="U180" s="47">
        <f t="shared" si="30"/>
        <v>17.100000000000001</v>
      </c>
      <c r="V180" s="53">
        <f t="shared" si="32"/>
        <v>184</v>
      </c>
      <c r="W180" s="15"/>
      <c r="X180" s="15"/>
      <c r="Y180" s="53">
        <f t="shared" ca="1" si="31"/>
        <v>32.94</v>
      </c>
      <c r="Z180" s="53">
        <f t="shared" ca="1" si="31"/>
        <v>35.6</v>
      </c>
      <c r="AA180" s="53">
        <f t="shared" ca="1" si="26"/>
        <v>6</v>
      </c>
      <c r="AB180" s="54">
        <f t="shared" ca="1" si="26"/>
        <v>32.473333333333336</v>
      </c>
      <c r="AC180" s="53">
        <f t="shared" ca="1" si="26"/>
        <v>184</v>
      </c>
    </row>
    <row r="181" spans="1:29" ht="15.5">
      <c r="A181" s="3">
        <v>97</v>
      </c>
      <c r="B181" s="5">
        <v>45092</v>
      </c>
      <c r="C181" s="5">
        <v>46.519999999999996</v>
      </c>
      <c r="D181" s="5">
        <v>3.5</v>
      </c>
      <c r="E181" s="5">
        <v>5.9</v>
      </c>
      <c r="F181" s="6">
        <v>19.149999999999999</v>
      </c>
      <c r="G181" s="5">
        <v>132</v>
      </c>
      <c r="R181" s="44">
        <f t="shared" si="27"/>
        <v>46.519999999999996</v>
      </c>
      <c r="S181" s="44">
        <f t="shared" si="28"/>
        <v>3.5</v>
      </c>
      <c r="T181" s="44">
        <f t="shared" si="29"/>
        <v>5.9</v>
      </c>
      <c r="U181" s="44">
        <f t="shared" si="30"/>
        <v>19.149999999999999</v>
      </c>
      <c r="V181" s="53">
        <f t="shared" si="32"/>
        <v>132</v>
      </c>
      <c r="W181" s="15"/>
      <c r="X181" s="15"/>
      <c r="Y181" s="53">
        <f t="shared" ca="1" si="31"/>
        <v>46.519999999999996</v>
      </c>
      <c r="Z181" s="53">
        <f t="shared" ca="1" si="31"/>
        <v>3.5</v>
      </c>
      <c r="AA181" s="53">
        <f t="shared" ca="1" si="26"/>
        <v>5.9</v>
      </c>
      <c r="AB181" s="53">
        <f t="shared" ca="1" si="26"/>
        <v>19.149999999999999</v>
      </c>
      <c r="AC181" s="53">
        <f t="shared" ca="1" si="26"/>
        <v>132</v>
      </c>
    </row>
    <row r="182" spans="1:29" ht="15.5">
      <c r="A182" s="3">
        <v>191</v>
      </c>
      <c r="B182" s="5">
        <v>45186</v>
      </c>
      <c r="C182" s="5">
        <v>15.9</v>
      </c>
      <c r="D182" s="5">
        <v>41.1</v>
      </c>
      <c r="E182" s="5">
        <v>5.8</v>
      </c>
      <c r="F182" s="6">
        <v>22.18</v>
      </c>
      <c r="G182" s="5">
        <v>114</v>
      </c>
      <c r="R182" s="44">
        <f t="shared" si="27"/>
        <v>15.9</v>
      </c>
      <c r="S182" s="44">
        <f t="shared" si="28"/>
        <v>41.1</v>
      </c>
      <c r="T182" s="44">
        <f t="shared" si="29"/>
        <v>5.8</v>
      </c>
      <c r="U182" s="44">
        <f t="shared" si="30"/>
        <v>22.18</v>
      </c>
      <c r="V182" s="53">
        <f t="shared" si="32"/>
        <v>114</v>
      </c>
      <c r="W182" s="15"/>
      <c r="X182" s="15"/>
      <c r="Y182" s="53">
        <f t="shared" ca="1" si="31"/>
        <v>15.9</v>
      </c>
      <c r="Z182" s="53">
        <f t="shared" ca="1" si="31"/>
        <v>41.1</v>
      </c>
      <c r="AA182" s="53">
        <f t="shared" ca="1" si="26"/>
        <v>5.8</v>
      </c>
      <c r="AB182" s="53">
        <f t="shared" ca="1" si="26"/>
        <v>22.18</v>
      </c>
      <c r="AC182" s="53">
        <f t="shared" ca="1" si="26"/>
        <v>114</v>
      </c>
    </row>
    <row r="183" spans="1:29" ht="15.5">
      <c r="A183" s="3">
        <v>156</v>
      </c>
      <c r="B183" s="5">
        <v>45151</v>
      </c>
      <c r="C183" s="5">
        <v>9.82</v>
      </c>
      <c r="D183" s="5">
        <v>11.6</v>
      </c>
      <c r="E183" s="5">
        <v>5.7</v>
      </c>
      <c r="F183" s="6">
        <v>92</v>
      </c>
      <c r="G183" s="5">
        <v>35</v>
      </c>
      <c r="R183" s="44">
        <f t="shared" si="27"/>
        <v>9.82</v>
      </c>
      <c r="S183" s="44">
        <f t="shared" si="28"/>
        <v>11.6</v>
      </c>
      <c r="T183" s="44">
        <f t="shared" si="29"/>
        <v>5.7</v>
      </c>
      <c r="U183" s="44">
        <f t="shared" si="30"/>
        <v>92</v>
      </c>
      <c r="V183" s="53">
        <f t="shared" si="32"/>
        <v>35</v>
      </c>
      <c r="W183" s="15"/>
      <c r="X183" s="15"/>
      <c r="Y183" s="53">
        <f t="shared" ca="1" si="31"/>
        <v>9.82</v>
      </c>
      <c r="Z183" s="53">
        <f t="shared" ca="1" si="31"/>
        <v>11.6</v>
      </c>
      <c r="AA183" s="53">
        <f t="shared" ca="1" si="26"/>
        <v>5.7</v>
      </c>
      <c r="AB183" s="53">
        <f t="shared" ca="1" si="26"/>
        <v>92</v>
      </c>
      <c r="AC183" s="53">
        <f t="shared" ca="1" si="26"/>
        <v>35</v>
      </c>
    </row>
    <row r="184" spans="1:29" ht="15.5">
      <c r="A184" s="3">
        <v>110</v>
      </c>
      <c r="B184" s="5">
        <v>45105</v>
      </c>
      <c r="C184" s="5">
        <v>53.08</v>
      </c>
      <c r="D184" s="5">
        <v>26.9</v>
      </c>
      <c r="E184" s="5">
        <v>5.5</v>
      </c>
      <c r="F184" s="6">
        <v>36.789999999999992</v>
      </c>
      <c r="G184" s="50"/>
      <c r="R184" s="44">
        <f t="shared" si="27"/>
        <v>53.08</v>
      </c>
      <c r="S184" s="44">
        <f t="shared" si="28"/>
        <v>26.9</v>
      </c>
      <c r="T184" s="44">
        <f t="shared" si="29"/>
        <v>5.5</v>
      </c>
      <c r="U184" s="44">
        <f t="shared" si="30"/>
        <v>36.789999999999992</v>
      </c>
      <c r="V184" s="54">
        <f t="shared" si="32"/>
        <v>139</v>
      </c>
      <c r="W184" s="15"/>
      <c r="X184" s="15"/>
      <c r="Y184" s="53">
        <f t="shared" ca="1" si="31"/>
        <v>53.08</v>
      </c>
      <c r="Z184" s="53">
        <f t="shared" ca="1" si="31"/>
        <v>26.9</v>
      </c>
      <c r="AA184" s="53">
        <f t="shared" ca="1" si="26"/>
        <v>5.5</v>
      </c>
      <c r="AB184" s="53">
        <f t="shared" ca="1" si="26"/>
        <v>36.789999999999992</v>
      </c>
      <c r="AC184" s="54">
        <f t="shared" ca="1" si="26"/>
        <v>146.16666666666666</v>
      </c>
    </row>
    <row r="185" spans="1:29" ht="15.5">
      <c r="A185" s="3">
        <v>165</v>
      </c>
      <c r="B185" s="5">
        <v>45160</v>
      </c>
      <c r="C185" s="5">
        <v>28.44</v>
      </c>
      <c r="D185" s="5">
        <v>14.7</v>
      </c>
      <c r="E185" s="5">
        <v>5.4</v>
      </c>
      <c r="F185" s="6">
        <v>16.91</v>
      </c>
      <c r="G185" s="5">
        <v>132</v>
      </c>
      <c r="R185" s="44">
        <f t="shared" si="27"/>
        <v>28.44</v>
      </c>
      <c r="S185" s="44">
        <f t="shared" si="28"/>
        <v>14.7</v>
      </c>
      <c r="T185" s="44">
        <f t="shared" si="29"/>
        <v>5.4</v>
      </c>
      <c r="U185" s="44">
        <f t="shared" si="30"/>
        <v>16.91</v>
      </c>
      <c r="V185" s="53">
        <f t="shared" si="32"/>
        <v>132</v>
      </c>
      <c r="W185" s="15"/>
      <c r="X185" s="15"/>
      <c r="Y185" s="53">
        <f t="shared" ca="1" si="31"/>
        <v>28.44</v>
      </c>
      <c r="Z185" s="53">
        <f t="shared" ca="1" si="31"/>
        <v>14.7</v>
      </c>
      <c r="AA185" s="53">
        <f t="shared" ca="1" si="26"/>
        <v>5.4</v>
      </c>
      <c r="AB185" s="53">
        <f t="shared" ca="1" si="26"/>
        <v>16.91</v>
      </c>
      <c r="AC185" s="53">
        <f t="shared" ca="1" si="26"/>
        <v>132</v>
      </c>
    </row>
    <row r="186" spans="1:29" ht="15.5">
      <c r="A186" s="3">
        <v>105</v>
      </c>
      <c r="B186" s="5">
        <v>45100</v>
      </c>
      <c r="C186" s="5">
        <v>54.64</v>
      </c>
      <c r="D186" s="5">
        <v>34.299999999999997</v>
      </c>
      <c r="E186" s="5">
        <v>5.3</v>
      </c>
      <c r="F186" s="6">
        <v>38.85</v>
      </c>
      <c r="G186" s="5">
        <v>208</v>
      </c>
      <c r="R186" s="44">
        <f t="shared" si="27"/>
        <v>54.64</v>
      </c>
      <c r="S186" s="44">
        <f t="shared" si="28"/>
        <v>34.299999999999997</v>
      </c>
      <c r="T186" s="44">
        <f t="shared" si="29"/>
        <v>5.3</v>
      </c>
      <c r="U186" s="44">
        <f t="shared" si="30"/>
        <v>38.85</v>
      </c>
      <c r="V186" s="53">
        <f t="shared" si="32"/>
        <v>208</v>
      </c>
      <c r="W186" s="15"/>
      <c r="X186" s="15"/>
      <c r="Y186" s="53">
        <f t="shared" ca="1" si="31"/>
        <v>54.64</v>
      </c>
      <c r="Z186" s="53">
        <f t="shared" ca="1" si="31"/>
        <v>34.299999999999997</v>
      </c>
      <c r="AA186" s="53">
        <f t="shared" ca="1" si="26"/>
        <v>5.3</v>
      </c>
      <c r="AB186" s="53">
        <f t="shared" ca="1" si="26"/>
        <v>38.85</v>
      </c>
      <c r="AC186" s="53">
        <f t="shared" ca="1" si="26"/>
        <v>208</v>
      </c>
    </row>
    <row r="187" spans="1:29" ht="15.5">
      <c r="A187" s="3">
        <v>37</v>
      </c>
      <c r="B187" s="5">
        <v>45032</v>
      </c>
      <c r="C187" s="5">
        <v>56.379999999999995</v>
      </c>
      <c r="D187" s="5">
        <v>43.8</v>
      </c>
      <c r="E187" s="5">
        <v>5</v>
      </c>
      <c r="F187" s="6">
        <v>46.589999999999996</v>
      </c>
      <c r="G187" s="5">
        <v>256</v>
      </c>
      <c r="R187" s="44">
        <f t="shared" si="27"/>
        <v>56.379999999999995</v>
      </c>
      <c r="S187" s="44">
        <f t="shared" si="28"/>
        <v>43.8</v>
      </c>
      <c r="T187" s="44">
        <f t="shared" si="29"/>
        <v>5</v>
      </c>
      <c r="U187" s="44">
        <f t="shared" si="30"/>
        <v>46.589999999999996</v>
      </c>
      <c r="V187" s="53">
        <f t="shared" si="32"/>
        <v>256</v>
      </c>
      <c r="W187" s="15"/>
      <c r="X187" s="15"/>
      <c r="Y187" s="53">
        <f t="shared" ca="1" si="31"/>
        <v>56.379999999999995</v>
      </c>
      <c r="Z187" s="53">
        <f t="shared" ca="1" si="31"/>
        <v>43.8</v>
      </c>
      <c r="AA187" s="53">
        <f t="shared" ca="1" si="26"/>
        <v>5</v>
      </c>
      <c r="AB187" s="53">
        <f t="shared" ca="1" si="26"/>
        <v>46.589999999999996</v>
      </c>
      <c r="AC187" s="53">
        <f t="shared" ca="1" si="26"/>
        <v>256</v>
      </c>
    </row>
    <row r="188" spans="1:29" ht="15.5">
      <c r="A188" s="3">
        <v>12</v>
      </c>
      <c r="B188" s="5">
        <v>45007</v>
      </c>
      <c r="C188" s="5">
        <v>50.94</v>
      </c>
      <c r="D188" s="5">
        <v>24</v>
      </c>
      <c r="E188" s="5">
        <v>4</v>
      </c>
      <c r="F188" s="6">
        <v>31.869999999999997</v>
      </c>
      <c r="G188" s="5">
        <v>151.5</v>
      </c>
      <c r="R188" s="44">
        <f t="shared" si="27"/>
        <v>50.94</v>
      </c>
      <c r="S188" s="44">
        <f t="shared" si="28"/>
        <v>24</v>
      </c>
      <c r="T188" s="44">
        <f t="shared" si="29"/>
        <v>4</v>
      </c>
      <c r="U188" s="44">
        <f t="shared" si="30"/>
        <v>31.869999999999997</v>
      </c>
      <c r="V188" s="53">
        <f t="shared" si="32"/>
        <v>151.5</v>
      </c>
      <c r="W188" s="15"/>
      <c r="X188" s="15"/>
      <c r="Y188" s="53">
        <f t="shared" ca="1" si="31"/>
        <v>50.94</v>
      </c>
      <c r="Z188" s="53">
        <f t="shared" ca="1" si="31"/>
        <v>24</v>
      </c>
      <c r="AA188" s="53">
        <f t="shared" ca="1" si="26"/>
        <v>4</v>
      </c>
      <c r="AB188" s="53">
        <f t="shared" ca="1" si="26"/>
        <v>31.869999999999997</v>
      </c>
      <c r="AC188" s="53">
        <f t="shared" ca="1" si="26"/>
        <v>151.5</v>
      </c>
    </row>
    <row r="189" spans="1:29" ht="15.5">
      <c r="A189" s="3">
        <v>189</v>
      </c>
      <c r="B189" s="5">
        <v>45184</v>
      </c>
      <c r="C189" s="5">
        <v>59.2</v>
      </c>
      <c r="D189" s="5">
        <v>13.9</v>
      </c>
      <c r="E189" s="5">
        <v>3.7</v>
      </c>
      <c r="F189" s="6">
        <v>34.070000000000007</v>
      </c>
      <c r="G189" s="5">
        <v>167</v>
      </c>
      <c r="R189" s="44">
        <f t="shared" si="27"/>
        <v>59.2</v>
      </c>
      <c r="S189" s="44">
        <f t="shared" si="28"/>
        <v>13.9</v>
      </c>
      <c r="T189" s="44">
        <f t="shared" si="29"/>
        <v>3.7</v>
      </c>
      <c r="U189" s="44">
        <f t="shared" si="30"/>
        <v>34.070000000000007</v>
      </c>
      <c r="V189" s="53">
        <f t="shared" si="32"/>
        <v>167</v>
      </c>
      <c r="W189" s="15"/>
      <c r="X189" s="15"/>
      <c r="Y189" s="53">
        <f t="shared" ca="1" si="31"/>
        <v>59.2</v>
      </c>
      <c r="Z189" s="53">
        <f t="shared" ca="1" si="31"/>
        <v>13.9</v>
      </c>
      <c r="AA189" s="53">
        <f t="shared" ca="1" si="26"/>
        <v>3.7</v>
      </c>
      <c r="AB189" s="53">
        <f t="shared" ca="1" si="26"/>
        <v>34.070000000000007</v>
      </c>
      <c r="AC189" s="53">
        <f t="shared" ca="1" si="26"/>
        <v>167</v>
      </c>
    </row>
    <row r="190" spans="1:29" ht="15.5">
      <c r="A190" s="3">
        <v>52</v>
      </c>
      <c r="B190" s="5">
        <v>45047</v>
      </c>
      <c r="C190" s="5">
        <v>29.080000000000002</v>
      </c>
      <c r="D190" s="5">
        <v>9.6</v>
      </c>
      <c r="E190" s="5">
        <v>3.6</v>
      </c>
      <c r="F190" s="6">
        <v>13.4</v>
      </c>
      <c r="G190" s="5">
        <v>112</v>
      </c>
      <c r="R190" s="44">
        <f t="shared" si="27"/>
        <v>29.080000000000002</v>
      </c>
      <c r="S190" s="44">
        <f t="shared" si="28"/>
        <v>9.6</v>
      </c>
      <c r="T190" s="44">
        <f t="shared" si="29"/>
        <v>3.6</v>
      </c>
      <c r="U190" s="44">
        <f t="shared" si="30"/>
        <v>13.4</v>
      </c>
      <c r="V190" s="53">
        <f t="shared" si="32"/>
        <v>112</v>
      </c>
      <c r="W190" s="15"/>
      <c r="X190" s="15"/>
      <c r="Y190" s="53">
        <f t="shared" ca="1" si="31"/>
        <v>29.080000000000002</v>
      </c>
      <c r="Z190" s="53">
        <f t="shared" ca="1" si="31"/>
        <v>9.6</v>
      </c>
      <c r="AA190" s="53">
        <f t="shared" ca="1" si="26"/>
        <v>3.6</v>
      </c>
      <c r="AB190" s="53">
        <f t="shared" ca="1" si="26"/>
        <v>13.4</v>
      </c>
      <c r="AC190" s="53">
        <f t="shared" ca="1" si="26"/>
        <v>112</v>
      </c>
    </row>
    <row r="191" spans="1:29" ht="15.5">
      <c r="A191" s="3">
        <v>194</v>
      </c>
      <c r="B191" s="5">
        <v>45189</v>
      </c>
      <c r="C191" s="5">
        <v>41.36</v>
      </c>
      <c r="D191" s="5">
        <v>42</v>
      </c>
      <c r="E191" s="5">
        <v>3.6</v>
      </c>
      <c r="F191" s="6">
        <v>36.24</v>
      </c>
      <c r="G191" s="5">
        <v>204</v>
      </c>
      <c r="R191" s="44">
        <f t="shared" si="27"/>
        <v>41.36</v>
      </c>
      <c r="S191" s="44">
        <f t="shared" si="28"/>
        <v>42</v>
      </c>
      <c r="T191" s="44">
        <f t="shared" si="29"/>
        <v>3.6</v>
      </c>
      <c r="U191" s="44">
        <f t="shared" si="30"/>
        <v>36.24</v>
      </c>
      <c r="V191" s="53">
        <f t="shared" si="32"/>
        <v>204</v>
      </c>
      <c r="W191" s="15"/>
      <c r="X191" s="15"/>
      <c r="Y191" s="53">
        <f t="shared" ca="1" si="31"/>
        <v>41.36</v>
      </c>
      <c r="Z191" s="53">
        <f t="shared" ca="1" si="31"/>
        <v>42</v>
      </c>
      <c r="AA191" s="53">
        <f t="shared" ca="1" si="26"/>
        <v>3.6</v>
      </c>
      <c r="AB191" s="53">
        <f t="shared" ca="1" si="26"/>
        <v>36.24</v>
      </c>
      <c r="AC191" s="53">
        <f t="shared" ca="1" si="26"/>
        <v>204</v>
      </c>
    </row>
    <row r="192" spans="1:29" ht="15.5">
      <c r="A192" s="3">
        <v>129</v>
      </c>
      <c r="B192" s="5">
        <v>45124</v>
      </c>
      <c r="C192" s="5">
        <v>54.06</v>
      </c>
      <c r="D192" s="5">
        <v>49</v>
      </c>
      <c r="E192" s="5">
        <v>3.2</v>
      </c>
      <c r="F192" s="6">
        <v>45.25</v>
      </c>
      <c r="G192" s="5">
        <v>264</v>
      </c>
      <c r="R192" s="44">
        <f t="shared" si="27"/>
        <v>54.06</v>
      </c>
      <c r="S192" s="44">
        <f t="shared" si="28"/>
        <v>49</v>
      </c>
      <c r="T192" s="44">
        <f t="shared" si="29"/>
        <v>3.2</v>
      </c>
      <c r="U192" s="44">
        <f t="shared" si="30"/>
        <v>45.25</v>
      </c>
      <c r="V192" s="53">
        <f t="shared" si="32"/>
        <v>264</v>
      </c>
      <c r="W192" s="15"/>
      <c r="X192" s="15"/>
      <c r="Y192" s="53">
        <f t="shared" ca="1" si="31"/>
        <v>54.06</v>
      </c>
      <c r="Z192" s="53">
        <f t="shared" ca="1" si="31"/>
        <v>49</v>
      </c>
      <c r="AA192" s="53">
        <f t="shared" ca="1" si="26"/>
        <v>3.2</v>
      </c>
      <c r="AB192" s="53">
        <f t="shared" ca="1" si="26"/>
        <v>45.25</v>
      </c>
      <c r="AC192" s="53">
        <f t="shared" ca="1" si="26"/>
        <v>264</v>
      </c>
    </row>
    <row r="193" spans="1:29" ht="15.5">
      <c r="A193" s="3">
        <v>113</v>
      </c>
      <c r="B193" s="5">
        <v>45108</v>
      </c>
      <c r="C193" s="5">
        <v>39.14</v>
      </c>
      <c r="D193" s="5">
        <v>15.4</v>
      </c>
      <c r="E193" s="5">
        <v>2.4</v>
      </c>
      <c r="F193" s="6">
        <v>24.31</v>
      </c>
      <c r="G193" s="5">
        <v>159</v>
      </c>
      <c r="R193" s="44">
        <f t="shared" si="27"/>
        <v>39.14</v>
      </c>
      <c r="S193" s="44">
        <f t="shared" si="28"/>
        <v>15.4</v>
      </c>
      <c r="T193" s="44">
        <f t="shared" si="29"/>
        <v>2.4</v>
      </c>
      <c r="U193" s="44">
        <f t="shared" si="30"/>
        <v>24.31</v>
      </c>
      <c r="V193" s="53">
        <f t="shared" si="32"/>
        <v>159</v>
      </c>
      <c r="W193" s="15"/>
      <c r="X193" s="15"/>
      <c r="Y193" s="53">
        <f t="shared" ca="1" si="31"/>
        <v>39.14</v>
      </c>
      <c r="Z193" s="53">
        <f t="shared" ca="1" si="31"/>
        <v>15.4</v>
      </c>
      <c r="AA193" s="53">
        <f t="shared" ca="1" si="26"/>
        <v>2.4</v>
      </c>
      <c r="AB193" s="53">
        <f t="shared" ca="1" si="26"/>
        <v>24.31</v>
      </c>
      <c r="AC193" s="53">
        <f t="shared" ca="1" si="26"/>
        <v>159</v>
      </c>
    </row>
    <row r="194" spans="1:29" ht="15.5">
      <c r="A194" s="3">
        <v>67</v>
      </c>
      <c r="B194" s="5">
        <v>45062</v>
      </c>
      <c r="C194" s="5">
        <v>15.3</v>
      </c>
      <c r="D194" s="5">
        <v>24.6</v>
      </c>
      <c r="E194" s="5">
        <v>2.2000000000000002</v>
      </c>
      <c r="F194" s="6">
        <v>14.57</v>
      </c>
      <c r="G194" s="5">
        <v>104</v>
      </c>
      <c r="R194" s="44">
        <f t="shared" si="27"/>
        <v>15.3</v>
      </c>
      <c r="S194" s="44">
        <f t="shared" si="28"/>
        <v>24.6</v>
      </c>
      <c r="T194" s="44">
        <f t="shared" si="29"/>
        <v>2.2000000000000002</v>
      </c>
      <c r="U194" s="44">
        <f t="shared" si="30"/>
        <v>14.57</v>
      </c>
      <c r="V194" s="53">
        <f t="shared" ref="V194:V201" si="33">IF(ISBLANK(G194),$O$3,G194)</f>
        <v>104</v>
      </c>
      <c r="W194" s="15"/>
      <c r="X194" s="15"/>
      <c r="Y194" s="53">
        <f t="shared" ca="1" si="31"/>
        <v>15.3</v>
      </c>
      <c r="Z194" s="53">
        <f t="shared" ca="1" si="31"/>
        <v>24.6</v>
      </c>
      <c r="AA194" s="53">
        <f t="shared" ca="1" si="31"/>
        <v>2.2000000000000002</v>
      </c>
      <c r="AB194" s="53">
        <f t="shared" ca="1" si="31"/>
        <v>14.57</v>
      </c>
      <c r="AC194" s="53">
        <f t="shared" ca="1" si="31"/>
        <v>104</v>
      </c>
    </row>
    <row r="195" spans="1:29" ht="15.5">
      <c r="A195" s="3">
        <v>133</v>
      </c>
      <c r="B195" s="5">
        <v>45128</v>
      </c>
      <c r="C195" s="5">
        <v>5.68</v>
      </c>
      <c r="D195" s="5">
        <v>27.2</v>
      </c>
      <c r="E195" s="5">
        <v>2.1</v>
      </c>
      <c r="F195" s="6">
        <v>13.6</v>
      </c>
      <c r="G195" s="5">
        <v>71</v>
      </c>
      <c r="R195" s="44">
        <f t="shared" ref="R195:R201" si="34">IF(ISBLANK(C195),$K$3,C195)</f>
        <v>5.68</v>
      </c>
      <c r="S195" s="44">
        <f t="shared" ref="S195:S201" si="35">IF(ISBLANK(D195),$L$3,D195)</f>
        <v>27.2</v>
      </c>
      <c r="T195" s="44">
        <f t="shared" ref="T195:T201" si="36">IF(ISBLANK(E195),$M$3,E195)</f>
        <v>2.1</v>
      </c>
      <c r="U195" s="44">
        <f t="shared" ref="U195:U201" si="37">IF(ISBLANK(F195),$N$3,F195)</f>
        <v>13.6</v>
      </c>
      <c r="V195" s="53">
        <f t="shared" si="33"/>
        <v>71</v>
      </c>
      <c r="W195" s="15"/>
      <c r="X195" s="15"/>
      <c r="Y195" s="53">
        <f t="shared" ref="Y195:AC201" ca="1" si="38">IF(ISBLANK(C195),(AVERAGE(OFFSET(C195,-3,0,3),OFFSET(C195,1,0,3))), C195)</f>
        <v>5.68</v>
      </c>
      <c r="Z195" s="53">
        <f t="shared" ca="1" si="38"/>
        <v>27.2</v>
      </c>
      <c r="AA195" s="53">
        <f t="shared" ca="1" si="38"/>
        <v>2.1</v>
      </c>
      <c r="AB195" s="53">
        <f t="shared" ca="1" si="38"/>
        <v>13.6</v>
      </c>
      <c r="AC195" s="53">
        <f t="shared" ca="1" si="38"/>
        <v>71</v>
      </c>
    </row>
    <row r="196" spans="1:29" ht="15.5">
      <c r="A196" s="3">
        <v>43</v>
      </c>
      <c r="B196" s="5">
        <v>45038</v>
      </c>
      <c r="C196" s="5">
        <v>67.72</v>
      </c>
      <c r="D196" s="5">
        <v>27.7</v>
      </c>
      <c r="E196" s="5">
        <v>1.8</v>
      </c>
      <c r="F196" s="6">
        <v>42.49</v>
      </c>
      <c r="G196" s="5">
        <v>226</v>
      </c>
      <c r="R196" s="44">
        <f t="shared" si="34"/>
        <v>67.72</v>
      </c>
      <c r="S196" s="44">
        <f t="shared" si="35"/>
        <v>27.7</v>
      </c>
      <c r="T196" s="44">
        <f t="shared" si="36"/>
        <v>1.8</v>
      </c>
      <c r="U196" s="44">
        <f t="shared" si="37"/>
        <v>42.49</v>
      </c>
      <c r="V196" s="53">
        <f t="shared" si="33"/>
        <v>226</v>
      </c>
      <c r="W196" s="15"/>
      <c r="X196" s="15"/>
      <c r="Y196" s="53">
        <f t="shared" ca="1" si="38"/>
        <v>67.72</v>
      </c>
      <c r="Z196" s="53">
        <f t="shared" ca="1" si="38"/>
        <v>27.7</v>
      </c>
      <c r="AA196" s="53">
        <f t="shared" ca="1" si="38"/>
        <v>1.8</v>
      </c>
      <c r="AB196" s="53">
        <f t="shared" ca="1" si="38"/>
        <v>42.49</v>
      </c>
      <c r="AC196" s="53">
        <f t="shared" ca="1" si="38"/>
        <v>226</v>
      </c>
    </row>
    <row r="197" spans="1:29" ht="15.5">
      <c r="A197" s="3">
        <v>140</v>
      </c>
      <c r="B197" s="5">
        <v>45135</v>
      </c>
      <c r="C197" s="5">
        <v>196.98</v>
      </c>
      <c r="D197" s="5">
        <v>43.9</v>
      </c>
      <c r="E197" s="5">
        <v>1.7</v>
      </c>
      <c r="F197" s="6">
        <v>39.76</v>
      </c>
      <c r="G197" s="5">
        <v>227</v>
      </c>
      <c r="R197" s="44">
        <f t="shared" si="34"/>
        <v>196.98</v>
      </c>
      <c r="S197" s="44">
        <f t="shared" si="35"/>
        <v>43.9</v>
      </c>
      <c r="T197" s="44">
        <f t="shared" si="36"/>
        <v>1.7</v>
      </c>
      <c r="U197" s="44">
        <f t="shared" si="37"/>
        <v>39.76</v>
      </c>
      <c r="V197" s="53">
        <f t="shared" si="33"/>
        <v>227</v>
      </c>
      <c r="W197" s="15"/>
      <c r="X197" s="15"/>
      <c r="Y197" s="53">
        <f t="shared" ca="1" si="38"/>
        <v>196.98</v>
      </c>
      <c r="Z197" s="53">
        <f t="shared" ca="1" si="38"/>
        <v>43.9</v>
      </c>
      <c r="AA197" s="53">
        <f t="shared" ca="1" si="38"/>
        <v>1.7</v>
      </c>
      <c r="AB197" s="53">
        <f t="shared" ca="1" si="38"/>
        <v>39.76</v>
      </c>
      <c r="AC197" s="53">
        <f t="shared" ca="1" si="38"/>
        <v>227</v>
      </c>
    </row>
    <row r="198" spans="1:29" ht="15.5">
      <c r="A198" s="3">
        <v>9</v>
      </c>
      <c r="B198" s="5">
        <v>45004</v>
      </c>
      <c r="C198" s="5">
        <v>9.7200000000000006</v>
      </c>
      <c r="D198" s="5">
        <v>2.1</v>
      </c>
      <c r="E198" s="5">
        <v>1</v>
      </c>
      <c r="F198" s="6">
        <v>1.5100000000000002</v>
      </c>
      <c r="G198" s="5">
        <v>54</v>
      </c>
      <c r="R198" s="44">
        <f t="shared" si="34"/>
        <v>9.7200000000000006</v>
      </c>
      <c r="S198" s="44">
        <f t="shared" si="35"/>
        <v>2.1</v>
      </c>
      <c r="T198" s="44">
        <f t="shared" si="36"/>
        <v>1</v>
      </c>
      <c r="U198" s="44">
        <f t="shared" si="37"/>
        <v>1.5100000000000002</v>
      </c>
      <c r="V198" s="53">
        <f t="shared" si="33"/>
        <v>54</v>
      </c>
      <c r="W198" s="15"/>
      <c r="X198" s="15"/>
      <c r="Y198" s="53">
        <f t="shared" ca="1" si="38"/>
        <v>9.7200000000000006</v>
      </c>
      <c r="Z198" s="53">
        <f t="shared" ca="1" si="38"/>
        <v>2.1</v>
      </c>
      <c r="AA198" s="53">
        <f t="shared" ca="1" si="38"/>
        <v>1</v>
      </c>
      <c r="AB198" s="53">
        <f t="shared" ca="1" si="38"/>
        <v>1.5100000000000002</v>
      </c>
      <c r="AC198" s="53">
        <f t="shared" ca="1" si="38"/>
        <v>54</v>
      </c>
    </row>
    <row r="199" spans="1:29" ht="15.5">
      <c r="A199" s="3">
        <v>66</v>
      </c>
      <c r="B199" s="5">
        <v>45061</v>
      </c>
      <c r="C199" s="5">
        <v>21.8</v>
      </c>
      <c r="D199" s="5">
        <v>9.3000000000000007</v>
      </c>
      <c r="E199" s="5">
        <v>0.9</v>
      </c>
      <c r="F199" s="6">
        <v>11.190000000000001</v>
      </c>
      <c r="G199" s="5">
        <v>109</v>
      </c>
      <c r="R199" s="44">
        <f t="shared" si="34"/>
        <v>21.8</v>
      </c>
      <c r="S199" s="44">
        <f t="shared" si="35"/>
        <v>9.3000000000000007</v>
      </c>
      <c r="T199" s="44">
        <f t="shared" si="36"/>
        <v>0.9</v>
      </c>
      <c r="U199" s="44">
        <f t="shared" si="37"/>
        <v>11.190000000000001</v>
      </c>
      <c r="V199" s="53">
        <f t="shared" si="33"/>
        <v>109</v>
      </c>
      <c r="W199" s="15"/>
      <c r="X199" s="15"/>
      <c r="Y199" s="53">
        <f t="shared" ca="1" si="38"/>
        <v>21.8</v>
      </c>
      <c r="Z199" s="53">
        <f t="shared" ca="1" si="38"/>
        <v>9.3000000000000007</v>
      </c>
      <c r="AA199" s="53">
        <f t="shared" ca="1" si="38"/>
        <v>0.9</v>
      </c>
      <c r="AB199" s="53">
        <f t="shared" ca="1" si="38"/>
        <v>11.190000000000001</v>
      </c>
      <c r="AC199" s="53">
        <f t="shared" ca="1" si="38"/>
        <v>109</v>
      </c>
    </row>
    <row r="200" spans="1:29" ht="15.5">
      <c r="A200" s="3">
        <v>34</v>
      </c>
      <c r="B200" s="5">
        <v>45029</v>
      </c>
      <c r="C200" s="5">
        <v>61.120000000000005</v>
      </c>
      <c r="D200" s="5">
        <v>20</v>
      </c>
      <c r="E200" s="5">
        <v>0.3</v>
      </c>
      <c r="F200" s="6">
        <v>36.440000000000005</v>
      </c>
      <c r="G200" s="5">
        <v>184</v>
      </c>
      <c r="R200" s="44">
        <f t="shared" si="34"/>
        <v>61.120000000000005</v>
      </c>
      <c r="S200" s="44">
        <f t="shared" si="35"/>
        <v>20</v>
      </c>
      <c r="T200" s="44">
        <f t="shared" si="36"/>
        <v>0.3</v>
      </c>
      <c r="U200" s="44">
        <f t="shared" si="37"/>
        <v>36.440000000000005</v>
      </c>
      <c r="V200" s="53">
        <f t="shared" si="33"/>
        <v>184</v>
      </c>
      <c r="W200" s="15"/>
      <c r="X200" s="15"/>
      <c r="Y200" s="53">
        <f t="shared" ca="1" si="38"/>
        <v>61.120000000000005</v>
      </c>
      <c r="Z200" s="53">
        <f t="shared" ca="1" si="38"/>
        <v>20</v>
      </c>
      <c r="AA200" s="53">
        <f t="shared" ca="1" si="38"/>
        <v>0.3</v>
      </c>
      <c r="AB200" s="53">
        <f t="shared" ca="1" si="38"/>
        <v>36.440000000000005</v>
      </c>
      <c r="AC200" s="53">
        <f t="shared" ca="1" si="38"/>
        <v>184</v>
      </c>
    </row>
    <row r="201" spans="1:29" ht="15.5">
      <c r="A201" s="3">
        <v>163</v>
      </c>
      <c r="B201" s="5">
        <v>45158</v>
      </c>
      <c r="C201" s="5">
        <v>42.68</v>
      </c>
      <c r="D201" s="50"/>
      <c r="E201" s="50"/>
      <c r="F201" s="6">
        <v>17.649999999999999</v>
      </c>
      <c r="G201" s="5">
        <v>168</v>
      </c>
      <c r="R201" s="44">
        <f t="shared" si="34"/>
        <v>42.68</v>
      </c>
      <c r="S201" s="47">
        <f t="shared" si="35"/>
        <v>23.450000000000003</v>
      </c>
      <c r="T201" s="47">
        <f t="shared" si="36"/>
        <v>25.9</v>
      </c>
      <c r="U201" s="44">
        <f t="shared" si="37"/>
        <v>17.649999999999999</v>
      </c>
      <c r="V201" s="53">
        <f t="shared" si="33"/>
        <v>168</v>
      </c>
      <c r="W201" s="15"/>
      <c r="X201" s="15"/>
      <c r="Y201" s="53">
        <f t="shared" ca="1" si="38"/>
        <v>42.68</v>
      </c>
      <c r="Z201" s="54">
        <f t="shared" ca="1" si="38"/>
        <v>10.466666666666667</v>
      </c>
      <c r="AA201" s="54">
        <f t="shared" ca="1" si="38"/>
        <v>0.73333333333333328</v>
      </c>
      <c r="AB201" s="53">
        <f t="shared" ca="1" si="38"/>
        <v>17.649999999999999</v>
      </c>
      <c r="AC201" s="53">
        <f t="shared" ca="1" si="38"/>
        <v>168</v>
      </c>
    </row>
  </sheetData>
  <mergeCells count="2">
    <mergeCell ref="Q1:Q19"/>
    <mergeCell ref="X1:X1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8F9A-2410-4DF9-80C7-0700E3129E25}">
  <dimension ref="A1:AE201"/>
  <sheetViews>
    <sheetView workbookViewId="0">
      <selection sqref="A1:A1048576"/>
    </sheetView>
  </sheetViews>
  <sheetFormatPr defaultRowHeight="14.5"/>
  <cols>
    <col min="1" max="1" width="14.1796875" customWidth="1"/>
    <col min="2" max="2" width="14.54296875" style="9" customWidth="1"/>
    <col min="10" max="10" width="13.90625" customWidth="1"/>
    <col min="11" max="11" width="13.36328125" style="9" customWidth="1"/>
    <col min="20" max="20" width="12.26953125" customWidth="1"/>
    <col min="21" max="21" width="11.08984375" customWidth="1"/>
    <col min="30" max="30" width="10.81640625" customWidth="1"/>
    <col min="31" max="31" width="12.08984375" customWidth="1"/>
  </cols>
  <sheetData>
    <row r="1" spans="1:31" ht="15.5">
      <c r="A1" s="35" t="s">
        <v>55</v>
      </c>
      <c r="B1" s="61" t="s">
        <v>59</v>
      </c>
      <c r="J1" s="35" t="s">
        <v>56</v>
      </c>
      <c r="K1" s="61" t="s">
        <v>59</v>
      </c>
      <c r="T1" s="35" t="s">
        <v>57</v>
      </c>
      <c r="U1" s="36" t="s">
        <v>59</v>
      </c>
      <c r="AD1" s="35" t="s">
        <v>58</v>
      </c>
      <c r="AE1" s="36" t="s">
        <v>59</v>
      </c>
    </row>
    <row r="2" spans="1:31" ht="15.5">
      <c r="A2" s="63">
        <v>196.98</v>
      </c>
      <c r="B2" s="52">
        <v>227</v>
      </c>
      <c r="J2" s="63">
        <v>225.5</v>
      </c>
      <c r="K2" s="52">
        <v>147</v>
      </c>
      <c r="T2" s="53">
        <v>59</v>
      </c>
      <c r="U2" s="63">
        <v>811</v>
      </c>
      <c r="AD2" s="63">
        <v>111</v>
      </c>
      <c r="AE2" s="53">
        <v>28</v>
      </c>
    </row>
    <row r="3" spans="1:31" ht="15.5">
      <c r="A3" s="63">
        <v>164</v>
      </c>
      <c r="B3" s="52">
        <v>118</v>
      </c>
      <c r="J3" s="63">
        <v>123</v>
      </c>
      <c r="K3" s="52">
        <v>127</v>
      </c>
      <c r="T3" s="53">
        <v>8.4</v>
      </c>
      <c r="U3" s="53">
        <v>298.75</v>
      </c>
      <c r="AD3" s="63">
        <v>95</v>
      </c>
      <c r="AE3" s="53">
        <v>131</v>
      </c>
    </row>
    <row r="4" spans="1:31" ht="15.5">
      <c r="A4" s="63">
        <v>151.96</v>
      </c>
      <c r="B4" s="52">
        <v>128</v>
      </c>
      <c r="J4" s="53">
        <v>49.6</v>
      </c>
      <c r="K4" s="52">
        <v>239</v>
      </c>
      <c r="T4" s="53">
        <v>71.8</v>
      </c>
      <c r="U4" s="53">
        <v>272</v>
      </c>
      <c r="AD4" s="63">
        <v>92</v>
      </c>
      <c r="AE4" s="53">
        <v>35</v>
      </c>
    </row>
    <row r="5" spans="1:31" ht="15.5">
      <c r="A5" s="53">
        <v>92.987500000000011</v>
      </c>
      <c r="B5" s="52">
        <v>126</v>
      </c>
      <c r="J5" s="53">
        <v>49.4</v>
      </c>
      <c r="K5" s="52">
        <v>240</v>
      </c>
      <c r="T5" s="53">
        <v>41.8</v>
      </c>
      <c r="U5" s="53">
        <v>271</v>
      </c>
      <c r="AD5" s="53">
        <v>46.589999999999996</v>
      </c>
      <c r="AE5" s="53">
        <v>256</v>
      </c>
    </row>
    <row r="6" spans="1:31" ht="15.5">
      <c r="A6" s="53">
        <v>89.06</v>
      </c>
      <c r="B6" s="52">
        <v>135</v>
      </c>
      <c r="J6" s="53">
        <v>49.4</v>
      </c>
      <c r="K6" s="52">
        <v>152</v>
      </c>
      <c r="T6" s="53">
        <v>44.3</v>
      </c>
      <c r="U6" s="53">
        <v>265</v>
      </c>
      <c r="AD6" s="53">
        <v>45.25</v>
      </c>
      <c r="AE6" s="53">
        <v>264</v>
      </c>
    </row>
    <row r="7" spans="1:31" ht="15.5">
      <c r="A7" s="53">
        <v>71.06</v>
      </c>
      <c r="B7" s="52">
        <v>92</v>
      </c>
      <c r="J7" s="53">
        <v>49</v>
      </c>
      <c r="K7" s="52">
        <v>265</v>
      </c>
      <c r="T7" s="53">
        <v>3.2</v>
      </c>
      <c r="U7" s="53">
        <v>264</v>
      </c>
      <c r="AD7" s="53">
        <v>42.49</v>
      </c>
      <c r="AE7" s="53">
        <v>226</v>
      </c>
    </row>
    <row r="8" spans="1:31" ht="15.5">
      <c r="A8" s="53">
        <v>67.72</v>
      </c>
      <c r="B8" s="52">
        <v>226</v>
      </c>
      <c r="J8" s="53">
        <v>49</v>
      </c>
      <c r="K8" s="52">
        <v>264</v>
      </c>
      <c r="T8" s="53">
        <v>55.8</v>
      </c>
      <c r="U8" s="53">
        <v>258</v>
      </c>
      <c r="AD8" s="53">
        <v>39.76</v>
      </c>
      <c r="AE8" s="53">
        <v>227</v>
      </c>
    </row>
    <row r="9" spans="1:31" ht="15.5">
      <c r="A9" s="53">
        <v>66.14</v>
      </c>
      <c r="B9" s="52">
        <v>166</v>
      </c>
      <c r="J9" s="53">
        <v>48.9</v>
      </c>
      <c r="K9" s="52">
        <v>86</v>
      </c>
      <c r="T9" s="53">
        <v>51.2</v>
      </c>
      <c r="U9" s="53">
        <v>257</v>
      </c>
      <c r="AD9" s="53">
        <v>38.85</v>
      </c>
      <c r="AE9" s="53">
        <v>208</v>
      </c>
    </row>
    <row r="10" spans="1:31" ht="15.5">
      <c r="A10" s="53">
        <v>65.52000000000001</v>
      </c>
      <c r="B10" s="52">
        <v>272</v>
      </c>
      <c r="J10" s="53">
        <v>48.9</v>
      </c>
      <c r="K10" s="52">
        <v>271</v>
      </c>
      <c r="T10" s="53">
        <v>5</v>
      </c>
      <c r="U10" s="53">
        <v>256</v>
      </c>
      <c r="AD10" s="53">
        <v>37.340000000000003</v>
      </c>
      <c r="AE10" s="53">
        <v>245</v>
      </c>
    </row>
    <row r="11" spans="1:31" ht="15.5">
      <c r="A11" s="53">
        <v>64.94</v>
      </c>
      <c r="B11" s="52">
        <v>257</v>
      </c>
      <c r="J11" s="53">
        <v>47.8</v>
      </c>
      <c r="K11" s="52">
        <v>177</v>
      </c>
      <c r="T11" s="53">
        <v>93.625</v>
      </c>
      <c r="U11" s="53">
        <v>254</v>
      </c>
      <c r="AD11" s="53">
        <v>37.253750000000011</v>
      </c>
      <c r="AE11" s="53">
        <v>126</v>
      </c>
    </row>
    <row r="12" spans="1:31" ht="15.5">
      <c r="A12" s="53">
        <v>64.38</v>
      </c>
      <c r="B12" s="52">
        <v>271</v>
      </c>
      <c r="J12" s="53">
        <v>47.7</v>
      </c>
      <c r="K12" s="52">
        <v>240</v>
      </c>
      <c r="T12" s="60">
        <v>18.5</v>
      </c>
      <c r="U12" s="53">
        <v>245</v>
      </c>
      <c r="AD12" s="53">
        <v>36.789999999999992</v>
      </c>
      <c r="AE12" s="60">
        <v>146.16666666666666</v>
      </c>
    </row>
    <row r="13" spans="1:31" ht="15.5">
      <c r="A13" s="53">
        <v>64.039999999999992</v>
      </c>
      <c r="B13" s="52">
        <v>158</v>
      </c>
      <c r="J13" s="53">
        <v>47</v>
      </c>
      <c r="K13" s="52">
        <v>124</v>
      </c>
      <c r="T13" s="53">
        <v>60</v>
      </c>
      <c r="U13" s="53">
        <v>240</v>
      </c>
      <c r="AD13" s="53">
        <v>36.440000000000005</v>
      </c>
      <c r="AE13" s="53">
        <v>184</v>
      </c>
    </row>
    <row r="14" spans="1:31" ht="15.5">
      <c r="A14" s="53">
        <v>63.339999999999996</v>
      </c>
      <c r="B14" s="52">
        <v>131</v>
      </c>
      <c r="J14" s="53">
        <v>46.8</v>
      </c>
      <c r="K14" s="52">
        <v>152</v>
      </c>
      <c r="T14" s="53">
        <v>54.7</v>
      </c>
      <c r="U14" s="53">
        <v>240</v>
      </c>
      <c r="AD14" s="53">
        <v>36.24</v>
      </c>
      <c r="AE14" s="53">
        <v>204</v>
      </c>
    </row>
    <row r="15" spans="1:31" ht="15.5">
      <c r="A15" s="53">
        <v>63.279999999999994</v>
      </c>
      <c r="B15" s="52">
        <v>254</v>
      </c>
      <c r="J15" s="53">
        <v>46.4</v>
      </c>
      <c r="K15" s="52">
        <v>196</v>
      </c>
      <c r="T15" s="53">
        <v>52.9</v>
      </c>
      <c r="U15" s="53">
        <v>240</v>
      </c>
      <c r="AD15" s="53">
        <v>35.42</v>
      </c>
      <c r="AE15" s="53">
        <v>271</v>
      </c>
    </row>
    <row r="16" spans="1:31" ht="15.5">
      <c r="A16" s="53">
        <v>62.54</v>
      </c>
      <c r="B16" s="52">
        <v>220</v>
      </c>
      <c r="J16" s="53">
        <v>46.2</v>
      </c>
      <c r="K16" s="52">
        <v>225</v>
      </c>
      <c r="T16" s="53">
        <v>37.700000000000003</v>
      </c>
      <c r="U16" s="53">
        <v>239</v>
      </c>
      <c r="AD16" s="53">
        <v>35.209999999999994</v>
      </c>
      <c r="AE16" s="53">
        <v>228</v>
      </c>
    </row>
    <row r="17" spans="1:31" ht="15.5">
      <c r="A17" s="53">
        <v>62.279999999999994</v>
      </c>
      <c r="B17" s="52">
        <v>258</v>
      </c>
      <c r="J17" s="53">
        <v>45.9</v>
      </c>
      <c r="K17" s="52">
        <v>96</v>
      </c>
      <c r="T17" s="53">
        <v>69.2</v>
      </c>
      <c r="U17" s="60">
        <v>236</v>
      </c>
      <c r="AD17" s="53">
        <v>34.31</v>
      </c>
      <c r="AE17" s="53">
        <v>220</v>
      </c>
    </row>
    <row r="18" spans="1:31" ht="15.5">
      <c r="A18" s="53">
        <v>62.14</v>
      </c>
      <c r="B18" s="52">
        <v>129</v>
      </c>
      <c r="J18" s="53">
        <v>45.1</v>
      </c>
      <c r="K18" s="52">
        <v>228</v>
      </c>
      <c r="T18" s="53">
        <v>66.2</v>
      </c>
      <c r="U18" s="53">
        <v>235.5</v>
      </c>
      <c r="AD18" s="53">
        <v>34.070000000000007</v>
      </c>
      <c r="AE18" s="53">
        <v>167</v>
      </c>
    </row>
    <row r="19" spans="1:31" ht="15.5">
      <c r="A19" s="53">
        <v>61.260000000000005</v>
      </c>
      <c r="B19" s="52">
        <v>240</v>
      </c>
      <c r="J19" s="53">
        <v>44.5</v>
      </c>
      <c r="K19" s="52">
        <v>149</v>
      </c>
      <c r="T19" s="53">
        <v>39.6</v>
      </c>
      <c r="U19" s="53">
        <v>235</v>
      </c>
      <c r="AD19" s="53">
        <v>33.89</v>
      </c>
      <c r="AE19" s="53">
        <v>221</v>
      </c>
    </row>
    <row r="20" spans="1:31" ht="15.5">
      <c r="A20" s="53">
        <v>61.120000000000005</v>
      </c>
      <c r="B20" s="52">
        <v>184</v>
      </c>
      <c r="J20" s="53">
        <v>43.9</v>
      </c>
      <c r="K20" s="52">
        <v>229</v>
      </c>
      <c r="T20" s="53">
        <v>43.2</v>
      </c>
      <c r="U20" s="53">
        <v>231</v>
      </c>
      <c r="AD20" s="53">
        <v>33.090000000000003</v>
      </c>
      <c r="AE20" s="53">
        <v>196</v>
      </c>
    </row>
    <row r="21" spans="1:31" ht="15.5">
      <c r="A21" s="53">
        <v>60.86</v>
      </c>
      <c r="B21" s="52">
        <v>162</v>
      </c>
      <c r="J21" s="53">
        <v>43.9</v>
      </c>
      <c r="K21" s="52">
        <v>227</v>
      </c>
      <c r="T21" s="53">
        <v>32</v>
      </c>
      <c r="U21" s="53">
        <v>230</v>
      </c>
      <c r="AD21" s="53">
        <v>32.749999999999993</v>
      </c>
      <c r="AE21" s="53">
        <v>229</v>
      </c>
    </row>
    <row r="22" spans="1:31" ht="15.5">
      <c r="A22" s="53">
        <v>59.58</v>
      </c>
      <c r="B22" s="52">
        <v>231</v>
      </c>
      <c r="J22" s="53">
        <v>43.8</v>
      </c>
      <c r="K22" s="52">
        <v>256</v>
      </c>
      <c r="T22" s="53">
        <v>27.2</v>
      </c>
      <c r="U22" s="53">
        <v>229</v>
      </c>
      <c r="AD22" s="60">
        <v>32.473333333333336</v>
      </c>
      <c r="AE22" s="53">
        <v>184</v>
      </c>
    </row>
    <row r="23" spans="1:31" ht="15.5">
      <c r="A23" s="53">
        <v>59.58</v>
      </c>
      <c r="B23" s="52">
        <v>139</v>
      </c>
      <c r="J23" s="53">
        <v>43.7</v>
      </c>
      <c r="K23" s="52">
        <v>105</v>
      </c>
      <c r="T23" s="53">
        <v>19.600000000000001</v>
      </c>
      <c r="U23" s="53">
        <v>228</v>
      </c>
      <c r="AD23" s="53">
        <v>32.1</v>
      </c>
      <c r="AE23" s="53">
        <v>186</v>
      </c>
    </row>
    <row r="24" spans="1:31" ht="15.5">
      <c r="A24" s="53">
        <v>59.2</v>
      </c>
      <c r="B24" s="52">
        <v>167</v>
      </c>
      <c r="J24" s="53">
        <v>43.5</v>
      </c>
      <c r="K24" s="52">
        <v>173</v>
      </c>
      <c r="T24" s="53">
        <v>1.7</v>
      </c>
      <c r="U24" s="53">
        <v>227</v>
      </c>
      <c r="AD24" s="53">
        <v>31.869999999999997</v>
      </c>
      <c r="AE24" s="53">
        <v>151.5</v>
      </c>
    </row>
    <row r="25" spans="1:31" ht="15.5">
      <c r="A25" s="53">
        <v>58.760000000000005</v>
      </c>
      <c r="B25" s="52">
        <v>188</v>
      </c>
      <c r="J25" s="53">
        <v>43</v>
      </c>
      <c r="K25" s="52">
        <v>272</v>
      </c>
      <c r="T25" s="53">
        <v>1.8</v>
      </c>
      <c r="U25" s="53">
        <v>226</v>
      </c>
      <c r="AD25" s="53">
        <v>31.819999999999997</v>
      </c>
      <c r="AE25" s="53">
        <v>216</v>
      </c>
    </row>
    <row r="26" spans="1:31" ht="15.5">
      <c r="A26" s="53">
        <v>58.739999999999995</v>
      </c>
      <c r="B26" s="52">
        <v>210</v>
      </c>
      <c r="J26" s="53">
        <v>43</v>
      </c>
      <c r="K26" s="52">
        <v>223</v>
      </c>
      <c r="T26" s="53">
        <v>72.3</v>
      </c>
      <c r="U26" s="53">
        <v>225</v>
      </c>
      <c r="AD26" s="53">
        <v>31.79</v>
      </c>
      <c r="AE26" s="53">
        <v>193</v>
      </c>
    </row>
    <row r="27" spans="1:31" ht="15.5">
      <c r="A27" s="53">
        <v>58.68</v>
      </c>
      <c r="B27" s="52">
        <v>216</v>
      </c>
      <c r="J27" s="53">
        <v>42.8</v>
      </c>
      <c r="K27" s="52">
        <v>187</v>
      </c>
      <c r="T27" s="53">
        <v>58.7</v>
      </c>
      <c r="U27" s="60">
        <v>225</v>
      </c>
      <c r="AD27" s="53">
        <v>31.35</v>
      </c>
      <c r="AE27" s="53">
        <v>92</v>
      </c>
    </row>
    <row r="28" spans="1:31" ht="15.5">
      <c r="A28" s="53">
        <v>57.720000000000006</v>
      </c>
      <c r="B28" s="62">
        <v>235.5</v>
      </c>
      <c r="J28" s="53">
        <v>42.7</v>
      </c>
      <c r="K28" s="52">
        <v>240</v>
      </c>
      <c r="T28" s="53">
        <v>33.799999999999997</v>
      </c>
      <c r="U28" s="53">
        <v>223</v>
      </c>
      <c r="AD28" s="53">
        <v>31.169999999999995</v>
      </c>
      <c r="AE28" s="53">
        <v>162</v>
      </c>
    </row>
    <row r="29" spans="1:31" ht="15.5">
      <c r="A29" s="53">
        <v>56.9</v>
      </c>
      <c r="B29" s="52">
        <v>131</v>
      </c>
      <c r="J29" s="53">
        <v>42.3</v>
      </c>
      <c r="K29" s="52">
        <v>257</v>
      </c>
      <c r="T29" s="53">
        <v>23.2</v>
      </c>
      <c r="U29" s="53">
        <v>221</v>
      </c>
      <c r="AD29" s="53">
        <v>31.1</v>
      </c>
      <c r="AE29" s="53">
        <v>265</v>
      </c>
    </row>
    <row r="30" spans="1:31" ht="15.5">
      <c r="A30" s="53">
        <v>56.379999999999995</v>
      </c>
      <c r="B30" s="52">
        <v>256</v>
      </c>
      <c r="J30" s="53">
        <v>42</v>
      </c>
      <c r="K30" s="62">
        <v>235.5</v>
      </c>
      <c r="T30" s="53">
        <v>15.9</v>
      </c>
      <c r="U30" s="53">
        <v>220</v>
      </c>
      <c r="AD30" s="53">
        <v>30.8</v>
      </c>
      <c r="AE30" s="53">
        <v>239</v>
      </c>
    </row>
    <row r="31" spans="1:31" ht="15.5">
      <c r="A31" s="53">
        <v>56.18</v>
      </c>
      <c r="B31" s="52">
        <v>225</v>
      </c>
      <c r="J31" s="53">
        <v>42</v>
      </c>
      <c r="K31" s="52">
        <v>204</v>
      </c>
      <c r="T31" s="53">
        <v>37.9</v>
      </c>
      <c r="U31" s="53">
        <v>218</v>
      </c>
      <c r="AD31" s="53">
        <v>29.639999999999993</v>
      </c>
      <c r="AE31" s="53">
        <v>257</v>
      </c>
    </row>
    <row r="32" spans="1:31" ht="15.5">
      <c r="A32" s="53">
        <v>56.02</v>
      </c>
      <c r="B32" s="52">
        <v>236</v>
      </c>
      <c r="J32" s="53">
        <v>41.7</v>
      </c>
      <c r="K32" s="52">
        <v>183</v>
      </c>
      <c r="T32" s="53">
        <v>20.3</v>
      </c>
      <c r="U32" s="53">
        <v>216</v>
      </c>
      <c r="AD32" s="53">
        <v>29.330000000000002</v>
      </c>
      <c r="AE32" s="53">
        <v>223</v>
      </c>
    </row>
    <row r="33" spans="1:31" ht="15.5">
      <c r="A33" s="53">
        <v>55.339999999999996</v>
      </c>
      <c r="B33" s="52">
        <v>221</v>
      </c>
      <c r="J33" s="53">
        <v>41.7</v>
      </c>
      <c r="K33" s="52">
        <v>235</v>
      </c>
      <c r="T33" s="53">
        <v>59.7</v>
      </c>
      <c r="U33" s="53">
        <v>210</v>
      </c>
      <c r="AD33" s="53">
        <v>29.270000000000007</v>
      </c>
      <c r="AE33" s="53">
        <v>199</v>
      </c>
    </row>
    <row r="34" spans="1:31" ht="15.5">
      <c r="A34" s="53">
        <v>55.04</v>
      </c>
      <c r="B34" s="52">
        <v>147</v>
      </c>
      <c r="J34" s="53">
        <v>41.5</v>
      </c>
      <c r="K34" s="52">
        <v>245</v>
      </c>
      <c r="T34" s="53">
        <v>37.700000000000003</v>
      </c>
      <c r="U34" s="53">
        <v>208</v>
      </c>
      <c r="AD34" s="53">
        <v>28.850000000000005</v>
      </c>
      <c r="AE34" s="53">
        <v>230</v>
      </c>
    </row>
    <row r="35" spans="1:31" ht="15.5">
      <c r="A35" s="53">
        <v>55.019999999999996</v>
      </c>
      <c r="B35" s="52">
        <v>142</v>
      </c>
      <c r="J35" s="53">
        <v>41.3</v>
      </c>
      <c r="K35" s="52">
        <v>197</v>
      </c>
      <c r="T35" s="53">
        <v>5.3</v>
      </c>
      <c r="U35" s="53">
        <v>208</v>
      </c>
      <c r="AD35" s="53">
        <v>28.4</v>
      </c>
      <c r="AE35" s="53">
        <v>187</v>
      </c>
    </row>
    <row r="36" spans="1:31" ht="15.5">
      <c r="A36" s="53">
        <v>54.64</v>
      </c>
      <c r="B36" s="52">
        <v>208</v>
      </c>
      <c r="J36" s="53">
        <v>41.1</v>
      </c>
      <c r="K36" s="52">
        <v>114</v>
      </c>
      <c r="T36" s="53">
        <v>75.599999999999994</v>
      </c>
      <c r="U36" s="53">
        <v>207</v>
      </c>
      <c r="AD36" s="53">
        <v>27.72</v>
      </c>
      <c r="AE36" s="53">
        <v>129</v>
      </c>
    </row>
    <row r="37" spans="1:31" ht="15.5">
      <c r="A37" s="53">
        <v>54.160000000000004</v>
      </c>
      <c r="B37" s="52">
        <v>150</v>
      </c>
      <c r="J37" s="53">
        <v>40.6</v>
      </c>
      <c r="K37" s="52">
        <v>180</v>
      </c>
      <c r="T37" s="53">
        <v>3.6</v>
      </c>
      <c r="U37" s="53">
        <v>204</v>
      </c>
      <c r="AD37" s="53">
        <v>26.98</v>
      </c>
      <c r="AE37" s="53">
        <v>167</v>
      </c>
    </row>
    <row r="38" spans="1:31" ht="15.5">
      <c r="A38" s="53">
        <v>54.06</v>
      </c>
      <c r="B38" s="52">
        <v>264</v>
      </c>
      <c r="J38" s="53">
        <v>40.299999999999997</v>
      </c>
      <c r="K38" s="52">
        <v>110</v>
      </c>
      <c r="T38" s="53">
        <v>74.2</v>
      </c>
      <c r="U38" s="53">
        <v>201</v>
      </c>
      <c r="AD38" s="53">
        <v>26.65</v>
      </c>
      <c r="AE38" s="53">
        <v>235</v>
      </c>
    </row>
    <row r="39" spans="1:31" ht="15.5">
      <c r="A39" s="53">
        <v>53.86</v>
      </c>
      <c r="B39" s="52">
        <v>170</v>
      </c>
      <c r="J39" s="53">
        <v>39.700000000000003</v>
      </c>
      <c r="K39" s="52">
        <v>208</v>
      </c>
      <c r="T39" s="53">
        <v>22.9</v>
      </c>
      <c r="U39" s="53">
        <v>199</v>
      </c>
      <c r="AD39" s="53">
        <v>26.18</v>
      </c>
      <c r="AE39" s="53">
        <v>186</v>
      </c>
    </row>
    <row r="40" spans="1:31" ht="15.5">
      <c r="A40" s="53">
        <v>53.6</v>
      </c>
      <c r="B40" s="52">
        <v>230</v>
      </c>
      <c r="J40" s="53">
        <v>39.6</v>
      </c>
      <c r="K40" s="52">
        <v>258</v>
      </c>
      <c r="T40" s="53">
        <v>58.5</v>
      </c>
      <c r="U40" s="53">
        <v>197</v>
      </c>
      <c r="AD40" s="53">
        <v>26.159999999999997</v>
      </c>
      <c r="AE40" s="53">
        <v>231</v>
      </c>
    </row>
    <row r="41" spans="1:31" ht="15.5">
      <c r="A41" s="53">
        <v>53.480000000000004</v>
      </c>
      <c r="B41" s="52">
        <v>127</v>
      </c>
      <c r="J41" s="53">
        <v>39.6</v>
      </c>
      <c r="K41" s="52">
        <v>28</v>
      </c>
      <c r="T41" s="53">
        <v>59</v>
      </c>
      <c r="U41" s="53">
        <v>196</v>
      </c>
      <c r="AD41" s="53">
        <v>25.729999999999997</v>
      </c>
      <c r="AE41" s="53">
        <v>169</v>
      </c>
    </row>
    <row r="42" spans="1:31" ht="15.5">
      <c r="A42" s="53">
        <v>53.08</v>
      </c>
      <c r="B42" s="62">
        <v>146.16666666666666</v>
      </c>
      <c r="J42" s="53">
        <v>39.299999999999997</v>
      </c>
      <c r="K42" s="52">
        <v>122</v>
      </c>
      <c r="T42" s="53">
        <v>38.700000000000003</v>
      </c>
      <c r="U42" s="60">
        <v>196</v>
      </c>
      <c r="AD42" s="53">
        <v>25.619999999999997</v>
      </c>
      <c r="AE42" s="53">
        <v>258</v>
      </c>
    </row>
    <row r="43" spans="1:31" ht="15.5">
      <c r="A43" s="53">
        <v>52.980000000000004</v>
      </c>
      <c r="B43" s="52">
        <v>245</v>
      </c>
      <c r="J43" s="53">
        <v>39</v>
      </c>
      <c r="K43" s="52">
        <v>98</v>
      </c>
      <c r="T43" s="53">
        <v>11</v>
      </c>
      <c r="U43" s="53">
        <v>196</v>
      </c>
      <c r="AD43" s="53">
        <v>25.6</v>
      </c>
      <c r="AE43" s="53">
        <v>240</v>
      </c>
    </row>
    <row r="44" spans="1:31" ht="15.5">
      <c r="A44" s="53">
        <v>52.760000000000005</v>
      </c>
      <c r="B44" s="52">
        <v>199</v>
      </c>
      <c r="J44" s="53">
        <v>38.9</v>
      </c>
      <c r="K44" s="52">
        <v>78</v>
      </c>
      <c r="T44" s="53">
        <v>7.4</v>
      </c>
      <c r="U44" s="53">
        <v>193</v>
      </c>
      <c r="AD44" s="53">
        <v>25.53</v>
      </c>
      <c r="AE44" s="53">
        <v>166</v>
      </c>
    </row>
    <row r="45" spans="1:31" ht="15.5">
      <c r="A45" s="53">
        <v>52.7</v>
      </c>
      <c r="B45" s="52">
        <v>124</v>
      </c>
      <c r="J45" s="53">
        <v>38.6</v>
      </c>
      <c r="K45" s="52">
        <v>124</v>
      </c>
      <c r="T45" s="53">
        <v>46</v>
      </c>
      <c r="U45" s="53">
        <v>191</v>
      </c>
      <c r="AD45" s="53">
        <v>24.93</v>
      </c>
      <c r="AE45" s="53">
        <v>124</v>
      </c>
    </row>
    <row r="46" spans="1:31" ht="15.5">
      <c r="A46" s="53">
        <v>52.42</v>
      </c>
      <c r="B46" s="52">
        <v>139</v>
      </c>
      <c r="J46" s="53">
        <v>38</v>
      </c>
      <c r="K46" s="52">
        <v>221</v>
      </c>
      <c r="T46" s="53">
        <v>53.4</v>
      </c>
      <c r="U46" s="53">
        <v>188</v>
      </c>
      <c r="AD46" s="53">
        <v>24.65</v>
      </c>
      <c r="AE46" s="53">
        <v>171</v>
      </c>
    </row>
    <row r="47" spans="1:31" ht="15.5">
      <c r="A47" s="53">
        <v>51.9</v>
      </c>
      <c r="B47" s="52">
        <v>201</v>
      </c>
      <c r="J47" s="53">
        <v>37.799999999999997</v>
      </c>
      <c r="K47" s="52">
        <v>236</v>
      </c>
      <c r="T47" s="53">
        <v>30</v>
      </c>
      <c r="U47" s="53">
        <v>188</v>
      </c>
      <c r="AD47" s="53">
        <v>24.509999999999998</v>
      </c>
      <c r="AE47" s="53">
        <v>158</v>
      </c>
    </row>
    <row r="48" spans="1:31" ht="15.5">
      <c r="A48" s="53">
        <v>51.480000000000004</v>
      </c>
      <c r="B48" s="52">
        <v>137</v>
      </c>
      <c r="J48" s="53">
        <v>37.700000000000003</v>
      </c>
      <c r="K48" s="52">
        <v>230</v>
      </c>
      <c r="T48" s="53">
        <v>28.9</v>
      </c>
      <c r="U48" s="53">
        <v>187</v>
      </c>
      <c r="AD48" s="53">
        <v>24.31</v>
      </c>
      <c r="AE48" s="53">
        <v>159</v>
      </c>
    </row>
    <row r="49" spans="1:31" ht="15.5">
      <c r="A49" s="53">
        <v>51.480000000000004</v>
      </c>
      <c r="B49" s="52">
        <v>196</v>
      </c>
      <c r="J49" s="53">
        <v>37.6</v>
      </c>
      <c r="K49" s="52">
        <v>90</v>
      </c>
      <c r="T49" s="53">
        <v>13.1</v>
      </c>
      <c r="U49" s="53">
        <v>187</v>
      </c>
      <c r="AD49" s="53">
        <v>24.179999999999996</v>
      </c>
      <c r="AE49" s="53">
        <v>142</v>
      </c>
    </row>
    <row r="50" spans="1:31" ht="15.5">
      <c r="A50" s="53">
        <v>51.38</v>
      </c>
      <c r="B50" s="52">
        <v>149</v>
      </c>
      <c r="J50" s="53">
        <v>36.9</v>
      </c>
      <c r="K50" s="52">
        <v>172</v>
      </c>
      <c r="T50" s="53">
        <v>38.700000000000003</v>
      </c>
      <c r="U50" s="53">
        <v>186</v>
      </c>
      <c r="AD50" s="53">
        <v>24.03</v>
      </c>
      <c r="AE50" s="53">
        <v>188</v>
      </c>
    </row>
    <row r="51" spans="1:31" ht="15.5">
      <c r="A51" s="53">
        <v>50.94</v>
      </c>
      <c r="B51" s="62">
        <v>151.5</v>
      </c>
      <c r="J51" s="53">
        <v>36.9</v>
      </c>
      <c r="K51" s="52">
        <v>85</v>
      </c>
      <c r="T51" s="53">
        <v>18.2</v>
      </c>
      <c r="U51" s="53">
        <v>186</v>
      </c>
      <c r="AD51" s="53">
        <v>23.900000000000002</v>
      </c>
      <c r="AE51" s="53">
        <v>167</v>
      </c>
    </row>
    <row r="52" spans="1:31" ht="15.5">
      <c r="A52" s="53">
        <v>50.68</v>
      </c>
      <c r="B52" s="52">
        <v>187</v>
      </c>
      <c r="J52" s="53">
        <v>36.799999999999997</v>
      </c>
      <c r="K52" s="52">
        <v>193</v>
      </c>
      <c r="T52" s="53">
        <v>9.3000000000000007</v>
      </c>
      <c r="U52" s="53">
        <v>186</v>
      </c>
      <c r="AD52" s="53">
        <v>23.490000000000006</v>
      </c>
      <c r="AE52" s="53">
        <v>218</v>
      </c>
    </row>
    <row r="53" spans="1:31" ht="15.5">
      <c r="A53" s="53">
        <v>50.64</v>
      </c>
      <c r="B53" s="52">
        <v>265</v>
      </c>
      <c r="J53" s="53">
        <v>36.6</v>
      </c>
      <c r="K53" s="52">
        <v>135</v>
      </c>
      <c r="T53" s="53">
        <v>57.6</v>
      </c>
      <c r="U53" s="53">
        <v>185</v>
      </c>
      <c r="AD53" s="60">
        <v>23.379999999999995</v>
      </c>
      <c r="AE53" s="53">
        <v>135</v>
      </c>
    </row>
    <row r="54" spans="1:31" ht="15.5">
      <c r="A54" s="53">
        <v>50.14</v>
      </c>
      <c r="B54" s="52">
        <v>186</v>
      </c>
      <c r="J54" s="53">
        <v>36.5</v>
      </c>
      <c r="K54" s="52">
        <v>225</v>
      </c>
      <c r="T54" s="53">
        <v>6</v>
      </c>
      <c r="U54" s="53">
        <v>184</v>
      </c>
      <c r="AD54" s="53">
        <v>23.2</v>
      </c>
      <c r="AE54" s="53">
        <v>168</v>
      </c>
    </row>
    <row r="55" spans="1:31" ht="15.5">
      <c r="A55" s="53">
        <v>50.1</v>
      </c>
      <c r="B55" s="52">
        <v>218</v>
      </c>
      <c r="J55" s="53">
        <v>36.299999999999997</v>
      </c>
      <c r="K55" s="52">
        <v>254</v>
      </c>
      <c r="T55" s="53">
        <v>0.3</v>
      </c>
      <c r="U55" s="53">
        <v>184</v>
      </c>
      <c r="AD55" s="53">
        <v>22.949999999999996</v>
      </c>
      <c r="AE55" s="53">
        <v>187</v>
      </c>
    </row>
    <row r="56" spans="1:31" ht="15.5">
      <c r="A56" s="53">
        <v>49.660000000000004</v>
      </c>
      <c r="B56" s="52">
        <v>175</v>
      </c>
      <c r="J56" s="53">
        <v>35.799999999999997</v>
      </c>
      <c r="K56" s="52">
        <v>151</v>
      </c>
      <c r="T56" s="53">
        <v>45.9</v>
      </c>
      <c r="U56" s="53">
        <v>183</v>
      </c>
      <c r="AD56" s="53">
        <v>22.879999999999995</v>
      </c>
      <c r="AE56" s="53">
        <v>235.5</v>
      </c>
    </row>
    <row r="57" spans="1:31" ht="15.5">
      <c r="A57" s="53">
        <v>49.160000000000004</v>
      </c>
      <c r="B57" s="52">
        <v>239</v>
      </c>
      <c r="J57" s="53">
        <v>35.6</v>
      </c>
      <c r="K57" s="52">
        <v>184</v>
      </c>
      <c r="T57" s="53">
        <v>63.2</v>
      </c>
      <c r="U57" s="53">
        <v>180</v>
      </c>
      <c r="AD57" s="53">
        <v>22.23</v>
      </c>
      <c r="AE57" s="53">
        <v>240</v>
      </c>
    </row>
    <row r="58" spans="1:31" ht="15.5">
      <c r="A58" s="53">
        <v>49.019999999999996</v>
      </c>
      <c r="B58" s="52">
        <v>168</v>
      </c>
      <c r="J58" s="53">
        <v>35.4</v>
      </c>
      <c r="K58" s="52">
        <v>207</v>
      </c>
      <c r="T58" s="53">
        <v>31.6</v>
      </c>
      <c r="U58" s="53">
        <v>179</v>
      </c>
      <c r="AD58" s="53">
        <v>22.18</v>
      </c>
      <c r="AE58" s="53">
        <v>114</v>
      </c>
    </row>
    <row r="59" spans="1:31" ht="15.5">
      <c r="A59" s="53">
        <v>48.480000000000004</v>
      </c>
      <c r="B59" s="52">
        <v>127</v>
      </c>
      <c r="J59" s="53">
        <v>35.1</v>
      </c>
      <c r="K59" s="52">
        <v>95</v>
      </c>
      <c r="T59" s="53">
        <v>51.4</v>
      </c>
      <c r="U59" s="53">
        <v>177</v>
      </c>
      <c r="AD59" s="53">
        <v>21.900000000000002</v>
      </c>
      <c r="AE59" s="53">
        <v>208</v>
      </c>
    </row>
    <row r="60" spans="1:31" ht="15.5">
      <c r="A60" s="53">
        <v>48.36</v>
      </c>
      <c r="B60" s="52">
        <v>229</v>
      </c>
      <c r="J60" s="53">
        <v>35</v>
      </c>
      <c r="K60" s="52">
        <v>133</v>
      </c>
      <c r="T60" s="53">
        <v>52.9</v>
      </c>
      <c r="U60" s="53">
        <v>175</v>
      </c>
      <c r="AD60" s="53">
        <v>21.71</v>
      </c>
      <c r="AE60" s="53">
        <v>298.75</v>
      </c>
    </row>
    <row r="61" spans="1:31" ht="15.5">
      <c r="A61" s="53">
        <v>48.36</v>
      </c>
      <c r="B61" s="52">
        <v>129</v>
      </c>
      <c r="J61" s="53">
        <v>34.6</v>
      </c>
      <c r="K61" s="52">
        <v>171</v>
      </c>
      <c r="T61" s="53">
        <v>26.2</v>
      </c>
      <c r="U61" s="53">
        <v>175</v>
      </c>
      <c r="AD61" s="53">
        <v>21.540000000000006</v>
      </c>
      <c r="AE61" s="53">
        <v>272</v>
      </c>
    </row>
    <row r="62" spans="1:31" ht="15.5">
      <c r="A62" s="53">
        <v>47.54</v>
      </c>
      <c r="B62" s="64">
        <v>811</v>
      </c>
      <c r="J62" s="53">
        <v>34.299999999999997</v>
      </c>
      <c r="K62" s="52">
        <v>208</v>
      </c>
      <c r="T62" s="53">
        <v>50.5</v>
      </c>
      <c r="U62" s="53">
        <v>173</v>
      </c>
      <c r="AD62" s="53">
        <v>20.8</v>
      </c>
      <c r="AE62" s="53">
        <v>175</v>
      </c>
    </row>
    <row r="63" spans="1:31" ht="15.5">
      <c r="A63" s="53">
        <v>46.68</v>
      </c>
      <c r="B63" s="52">
        <v>188</v>
      </c>
      <c r="J63" s="53">
        <v>33.5</v>
      </c>
      <c r="K63" s="64">
        <v>811</v>
      </c>
      <c r="T63" s="53">
        <v>79.2</v>
      </c>
      <c r="U63" s="53">
        <v>172</v>
      </c>
      <c r="AD63" s="53">
        <v>20.759999999999998</v>
      </c>
      <c r="AE63" s="53">
        <v>170</v>
      </c>
    </row>
    <row r="64" spans="1:31" ht="15.5">
      <c r="A64" s="53">
        <v>46.519999999999996</v>
      </c>
      <c r="B64" s="52">
        <v>132</v>
      </c>
      <c r="J64" s="53">
        <v>33.5</v>
      </c>
      <c r="K64" s="62">
        <v>157.33333333333334</v>
      </c>
      <c r="T64" s="53">
        <v>12.4</v>
      </c>
      <c r="U64" s="53">
        <v>171</v>
      </c>
      <c r="AD64" s="53">
        <v>20.69</v>
      </c>
      <c r="AE64" s="60">
        <v>157.33333333333334</v>
      </c>
    </row>
    <row r="65" spans="1:31" ht="15.5">
      <c r="A65" s="53">
        <v>46.44</v>
      </c>
      <c r="B65" s="52">
        <v>149</v>
      </c>
      <c r="J65" s="53">
        <v>33.4</v>
      </c>
      <c r="K65" s="52">
        <v>186</v>
      </c>
      <c r="T65" s="53">
        <v>27.3</v>
      </c>
      <c r="U65" s="53">
        <v>170</v>
      </c>
      <c r="AD65" s="53">
        <v>20.62</v>
      </c>
      <c r="AE65" s="53">
        <v>149</v>
      </c>
    </row>
    <row r="66" spans="1:31" ht="15.5">
      <c r="A66" s="53">
        <v>46.160000000000004</v>
      </c>
      <c r="B66" s="52">
        <v>137</v>
      </c>
      <c r="J66" s="53">
        <v>33.200000000000003</v>
      </c>
      <c r="K66" s="52">
        <v>218</v>
      </c>
      <c r="T66" s="53">
        <v>14.2</v>
      </c>
      <c r="U66" s="53">
        <v>169</v>
      </c>
      <c r="AD66" s="53">
        <v>20.590000000000003</v>
      </c>
      <c r="AE66" s="53">
        <v>240</v>
      </c>
    </row>
    <row r="67" spans="1:31" ht="15.5">
      <c r="A67" s="53">
        <v>46</v>
      </c>
      <c r="B67" s="52">
        <v>228</v>
      </c>
      <c r="J67" s="53">
        <v>33</v>
      </c>
      <c r="K67" s="52">
        <v>106</v>
      </c>
      <c r="T67" s="53">
        <v>22.9</v>
      </c>
      <c r="U67" s="53">
        <v>168</v>
      </c>
      <c r="AD67" s="53">
        <v>20.239999999999998</v>
      </c>
      <c r="AE67" s="53">
        <v>139</v>
      </c>
    </row>
    <row r="68" spans="1:31" ht="15.5">
      <c r="A68" s="53">
        <v>45.96</v>
      </c>
      <c r="B68" s="62">
        <v>157.33333333333334</v>
      </c>
      <c r="J68" s="53">
        <v>32.9</v>
      </c>
      <c r="K68" s="52">
        <v>191</v>
      </c>
      <c r="T68" s="53">
        <v>22</v>
      </c>
      <c r="U68" s="53">
        <v>168</v>
      </c>
      <c r="AD68" s="53">
        <v>20.23</v>
      </c>
      <c r="AE68" s="53">
        <v>163</v>
      </c>
    </row>
    <row r="69" spans="1:31" ht="15.5">
      <c r="A69" s="53">
        <v>45.8</v>
      </c>
      <c r="B69" s="52">
        <v>125</v>
      </c>
      <c r="J69" s="53">
        <v>32.799999999999997</v>
      </c>
      <c r="K69" s="52">
        <v>123</v>
      </c>
      <c r="T69" s="53">
        <v>0.73333333333333328</v>
      </c>
      <c r="U69" s="53">
        <v>168</v>
      </c>
      <c r="AD69" s="53">
        <v>20.220000000000002</v>
      </c>
      <c r="AE69" s="53">
        <v>166</v>
      </c>
    </row>
    <row r="70" spans="1:31" ht="15.5">
      <c r="A70" s="53">
        <v>45.7</v>
      </c>
      <c r="B70" s="52">
        <v>223</v>
      </c>
      <c r="J70" s="53">
        <v>32.299999999999997</v>
      </c>
      <c r="K70" s="52">
        <v>201</v>
      </c>
      <c r="T70" s="53">
        <v>12.6</v>
      </c>
      <c r="U70" s="53">
        <v>167</v>
      </c>
      <c r="AD70" s="53">
        <v>20.190000000000001</v>
      </c>
      <c r="AE70" s="53">
        <v>168</v>
      </c>
    </row>
    <row r="71" spans="1:31" ht="15.5">
      <c r="A71" s="53">
        <v>45.5</v>
      </c>
      <c r="B71" s="52">
        <v>179</v>
      </c>
      <c r="J71" s="53">
        <v>31.6</v>
      </c>
      <c r="K71" s="52">
        <v>175</v>
      </c>
      <c r="T71" s="53">
        <v>10.7</v>
      </c>
      <c r="U71" s="53">
        <v>167</v>
      </c>
      <c r="AD71" s="53">
        <v>19.989999999999998</v>
      </c>
      <c r="AE71" s="53">
        <v>78</v>
      </c>
    </row>
    <row r="72" spans="1:31" ht="15.5">
      <c r="A72" s="53">
        <v>45.08</v>
      </c>
      <c r="B72" s="52">
        <v>185</v>
      </c>
      <c r="J72" s="53">
        <v>30.6</v>
      </c>
      <c r="K72" s="52">
        <v>196</v>
      </c>
      <c r="T72" s="53">
        <v>3.7</v>
      </c>
      <c r="U72" s="53">
        <v>167</v>
      </c>
      <c r="AD72" s="53">
        <v>19.910000000000004</v>
      </c>
      <c r="AE72" s="53">
        <v>104</v>
      </c>
    </row>
    <row r="73" spans="1:31" ht="15.5">
      <c r="A73" s="53">
        <v>44.92</v>
      </c>
      <c r="B73" s="52">
        <v>167</v>
      </c>
      <c r="J73" s="53">
        <v>30.2</v>
      </c>
      <c r="K73" s="52">
        <v>216</v>
      </c>
      <c r="T73" s="53">
        <v>37</v>
      </c>
      <c r="U73" s="53">
        <v>166</v>
      </c>
      <c r="AD73" s="53">
        <v>19.829999999999998</v>
      </c>
      <c r="AE73" s="53">
        <v>95</v>
      </c>
    </row>
    <row r="74" spans="1:31" ht="15.5">
      <c r="A74" s="53">
        <v>44.82</v>
      </c>
      <c r="B74" s="52">
        <v>191</v>
      </c>
      <c r="J74" s="53">
        <v>29.9</v>
      </c>
      <c r="K74" s="52">
        <v>62</v>
      </c>
      <c r="T74" s="53">
        <v>9.5</v>
      </c>
      <c r="U74" s="53">
        <v>166</v>
      </c>
      <c r="AD74" s="53">
        <v>19.79</v>
      </c>
      <c r="AE74" s="53">
        <v>139</v>
      </c>
    </row>
    <row r="75" spans="1:31" ht="15.5">
      <c r="A75" s="53">
        <v>44.82</v>
      </c>
      <c r="B75" s="52">
        <v>196</v>
      </c>
      <c r="J75" s="53">
        <v>29.6</v>
      </c>
      <c r="K75" s="62">
        <v>298.75</v>
      </c>
      <c r="T75" s="53">
        <v>31.5</v>
      </c>
      <c r="U75" s="53">
        <v>165</v>
      </c>
      <c r="AD75" s="53">
        <v>19.729999999999997</v>
      </c>
      <c r="AE75" s="53">
        <v>196</v>
      </c>
    </row>
    <row r="76" spans="1:31" ht="15.5">
      <c r="A76" s="53">
        <v>44.5</v>
      </c>
      <c r="B76" s="52">
        <v>159</v>
      </c>
      <c r="J76" s="53">
        <v>29.5</v>
      </c>
      <c r="K76" s="52">
        <v>186</v>
      </c>
      <c r="T76" s="53">
        <v>47.4</v>
      </c>
      <c r="U76" s="53">
        <v>163</v>
      </c>
      <c r="AD76" s="53">
        <v>19.64</v>
      </c>
      <c r="AE76" s="53">
        <v>119</v>
      </c>
    </row>
    <row r="77" spans="1:31" ht="15.5">
      <c r="A77" s="53">
        <v>44.4</v>
      </c>
      <c r="B77" s="52">
        <v>139</v>
      </c>
      <c r="J77" s="53">
        <v>29.3</v>
      </c>
      <c r="K77" s="52">
        <v>167</v>
      </c>
      <c r="T77" s="53">
        <v>46.2</v>
      </c>
      <c r="U77" s="53">
        <v>163</v>
      </c>
      <c r="AD77" s="53">
        <v>19.549999999999997</v>
      </c>
      <c r="AE77" s="60">
        <v>139.5</v>
      </c>
    </row>
    <row r="78" spans="1:31" ht="15.5">
      <c r="A78" s="53">
        <v>44.28</v>
      </c>
      <c r="B78" s="52">
        <v>235</v>
      </c>
      <c r="J78" s="53">
        <v>28.9</v>
      </c>
      <c r="K78" s="52">
        <v>210</v>
      </c>
      <c r="T78" s="53">
        <v>17.899999999999999</v>
      </c>
      <c r="U78" s="53">
        <v>163</v>
      </c>
      <c r="AD78" s="53">
        <v>19.339999999999996</v>
      </c>
      <c r="AE78" s="53">
        <v>172</v>
      </c>
    </row>
    <row r="79" spans="1:31" ht="15.5">
      <c r="A79" s="53">
        <v>43.96</v>
      </c>
      <c r="B79" s="52">
        <v>122</v>
      </c>
      <c r="J79" s="53">
        <v>28.8</v>
      </c>
      <c r="K79" s="52">
        <v>220</v>
      </c>
      <c r="T79" s="53">
        <v>6.4</v>
      </c>
      <c r="U79" s="53">
        <v>162</v>
      </c>
      <c r="AD79" s="53">
        <v>19.339999999999996</v>
      </c>
      <c r="AE79" s="53">
        <v>131</v>
      </c>
    </row>
    <row r="80" spans="1:31" ht="15.5">
      <c r="A80" s="53">
        <v>43.56</v>
      </c>
      <c r="B80" s="52">
        <v>166</v>
      </c>
      <c r="J80" s="53">
        <v>28.7</v>
      </c>
      <c r="K80" s="52">
        <v>186</v>
      </c>
      <c r="T80" s="53">
        <v>65.7</v>
      </c>
      <c r="U80" s="53">
        <v>159</v>
      </c>
      <c r="AD80" s="53">
        <v>19.189999999999998</v>
      </c>
      <c r="AE80" s="53">
        <v>110</v>
      </c>
    </row>
    <row r="81" spans="1:31" ht="15.5">
      <c r="A81" s="53">
        <v>42.9</v>
      </c>
      <c r="B81" s="52">
        <v>163</v>
      </c>
      <c r="J81" s="53">
        <v>28.5</v>
      </c>
      <c r="K81" s="52">
        <v>149</v>
      </c>
      <c r="T81" s="53">
        <v>30.7</v>
      </c>
      <c r="U81" s="53">
        <v>159</v>
      </c>
      <c r="AD81" s="53">
        <v>19.149999999999999</v>
      </c>
      <c r="AE81" s="53">
        <v>132</v>
      </c>
    </row>
    <row r="82" spans="1:31" ht="15.5">
      <c r="A82" s="53">
        <v>42.68</v>
      </c>
      <c r="B82" s="52">
        <v>168</v>
      </c>
      <c r="J82" s="53">
        <v>28.3</v>
      </c>
      <c r="K82" s="52">
        <v>231</v>
      </c>
      <c r="T82" s="53">
        <v>2.4</v>
      </c>
      <c r="U82" s="53">
        <v>159</v>
      </c>
      <c r="AD82" s="53">
        <v>19.04</v>
      </c>
      <c r="AE82" s="53">
        <v>148</v>
      </c>
    </row>
    <row r="83" spans="1:31" ht="15.5">
      <c r="A83" s="53">
        <v>42.64</v>
      </c>
      <c r="B83" s="52">
        <v>159</v>
      </c>
      <c r="J83" s="53">
        <v>28.1</v>
      </c>
      <c r="K83" s="52">
        <v>71</v>
      </c>
      <c r="T83" s="53">
        <v>21.4</v>
      </c>
      <c r="U83" s="53">
        <v>158</v>
      </c>
      <c r="AD83" s="53">
        <v>18.919999999999995</v>
      </c>
      <c r="AE83" s="60">
        <v>186</v>
      </c>
    </row>
    <row r="84" spans="1:31" ht="15.5">
      <c r="A84" s="53">
        <v>42.08</v>
      </c>
      <c r="B84" s="52">
        <v>240</v>
      </c>
      <c r="J84" s="53">
        <v>27.7</v>
      </c>
      <c r="K84" s="52">
        <v>188</v>
      </c>
      <c r="T84" s="53">
        <v>45.1</v>
      </c>
      <c r="U84" s="53">
        <v>157.33333333333334</v>
      </c>
      <c r="AD84" s="53">
        <v>18.759999999999998</v>
      </c>
      <c r="AE84" s="53">
        <v>179</v>
      </c>
    </row>
    <row r="85" spans="1:31" ht="15.5">
      <c r="A85" s="53">
        <v>42.019999999999996</v>
      </c>
      <c r="B85" s="52">
        <v>165</v>
      </c>
      <c r="J85" s="53">
        <v>27.7</v>
      </c>
      <c r="K85" s="52">
        <v>226</v>
      </c>
      <c r="T85" s="53">
        <v>45.7</v>
      </c>
      <c r="U85" s="53">
        <v>152</v>
      </c>
      <c r="AD85" s="53">
        <v>18.739999999999998</v>
      </c>
      <c r="AE85" s="53">
        <v>123</v>
      </c>
    </row>
    <row r="86" spans="1:31" ht="15.5">
      <c r="A86" s="53">
        <v>41.980000000000004</v>
      </c>
      <c r="B86" s="52">
        <v>168</v>
      </c>
      <c r="J86" s="53">
        <v>27.5</v>
      </c>
      <c r="K86" s="52">
        <v>122</v>
      </c>
      <c r="T86" s="53">
        <v>34.5</v>
      </c>
      <c r="U86" s="53">
        <v>152</v>
      </c>
      <c r="AD86" s="53">
        <v>18.700000000000003</v>
      </c>
      <c r="AE86" s="53">
        <v>127</v>
      </c>
    </row>
    <row r="87" spans="1:31" ht="15.5">
      <c r="A87" s="53">
        <v>41.519999999999996</v>
      </c>
      <c r="B87" s="52">
        <v>225</v>
      </c>
      <c r="J87" s="53">
        <v>27.5</v>
      </c>
      <c r="K87" s="52">
        <v>196</v>
      </c>
      <c r="T87" s="53">
        <v>11.6</v>
      </c>
      <c r="U87" s="53">
        <v>152</v>
      </c>
      <c r="AD87" s="53">
        <v>18.560000000000002</v>
      </c>
      <c r="AE87" s="53">
        <v>83</v>
      </c>
    </row>
    <row r="88" spans="1:31" ht="15.5">
      <c r="A88" s="53">
        <v>41.36</v>
      </c>
      <c r="B88" s="52">
        <v>204</v>
      </c>
      <c r="J88" s="53">
        <v>27.2</v>
      </c>
      <c r="K88" s="52">
        <v>71</v>
      </c>
      <c r="T88" s="53">
        <v>4</v>
      </c>
      <c r="U88" s="53">
        <v>151.5</v>
      </c>
      <c r="AD88" s="53">
        <v>18.47</v>
      </c>
      <c r="AE88" s="53">
        <v>112</v>
      </c>
    </row>
    <row r="89" spans="1:31" ht="15.5">
      <c r="A89" s="53">
        <v>41.22</v>
      </c>
      <c r="B89" s="52">
        <v>186</v>
      </c>
      <c r="J89" s="53">
        <v>27.1</v>
      </c>
      <c r="K89" s="52">
        <v>199</v>
      </c>
      <c r="T89" s="53">
        <v>49.3</v>
      </c>
      <c r="U89" s="53">
        <v>151</v>
      </c>
      <c r="AD89" s="53">
        <v>18.459999999999997</v>
      </c>
      <c r="AE89" s="53">
        <v>191</v>
      </c>
    </row>
    <row r="90" spans="1:31" ht="15.5">
      <c r="A90" s="53">
        <v>41.12</v>
      </c>
      <c r="B90" s="52">
        <v>135</v>
      </c>
      <c r="J90" s="53">
        <v>26.9</v>
      </c>
      <c r="K90" s="62">
        <v>146.16666666666666</v>
      </c>
      <c r="T90" s="53">
        <v>56.5</v>
      </c>
      <c r="U90" s="53">
        <v>150</v>
      </c>
      <c r="AD90" s="53">
        <v>18.339999999999996</v>
      </c>
      <c r="AE90" s="53">
        <v>98</v>
      </c>
    </row>
    <row r="91" spans="1:31" ht="15.5">
      <c r="A91" s="53">
        <v>40.96</v>
      </c>
      <c r="B91" s="52">
        <v>119</v>
      </c>
      <c r="J91" s="53">
        <v>26.8</v>
      </c>
      <c r="K91" s="52">
        <v>163</v>
      </c>
      <c r="T91" s="53">
        <v>49.9</v>
      </c>
      <c r="U91" s="53">
        <v>149</v>
      </c>
      <c r="AD91" s="53">
        <v>18.220000000000002</v>
      </c>
      <c r="AE91" s="53">
        <v>71</v>
      </c>
    </row>
    <row r="92" spans="1:31" ht="15.5">
      <c r="A92" s="53">
        <v>40.78</v>
      </c>
      <c r="B92" s="52">
        <v>240</v>
      </c>
      <c r="J92" s="53">
        <v>26.7</v>
      </c>
      <c r="K92" s="52">
        <v>114</v>
      </c>
      <c r="T92" s="53">
        <v>35.6</v>
      </c>
      <c r="U92" s="53">
        <v>149</v>
      </c>
      <c r="AD92" s="60">
        <v>18.206666666666667</v>
      </c>
      <c r="AE92" s="53">
        <v>113</v>
      </c>
    </row>
    <row r="93" spans="1:31" ht="15.5">
      <c r="A93" s="53">
        <v>40.660000000000004</v>
      </c>
      <c r="B93" s="52">
        <v>175</v>
      </c>
      <c r="J93" s="53">
        <v>26.7</v>
      </c>
      <c r="K93" s="52">
        <v>120</v>
      </c>
      <c r="T93" s="53">
        <v>26.4</v>
      </c>
      <c r="U93" s="53">
        <v>149</v>
      </c>
      <c r="AD93" s="53">
        <v>18.04</v>
      </c>
      <c r="AE93" s="53">
        <v>89</v>
      </c>
    </row>
    <row r="94" spans="1:31" ht="15.5">
      <c r="A94" s="53">
        <v>40.519999999999996</v>
      </c>
      <c r="B94" s="52">
        <v>169</v>
      </c>
      <c r="J94" s="53">
        <v>25.9</v>
      </c>
      <c r="K94" s="52">
        <v>109</v>
      </c>
      <c r="T94" s="53">
        <v>14.2</v>
      </c>
      <c r="U94" s="53">
        <v>149</v>
      </c>
      <c r="AD94" s="53">
        <v>17.939999999999991</v>
      </c>
      <c r="AE94" s="53">
        <v>210</v>
      </c>
    </row>
    <row r="95" spans="1:31" ht="15.5">
      <c r="A95" s="53">
        <v>40.4</v>
      </c>
      <c r="B95" s="52">
        <v>186</v>
      </c>
      <c r="J95" s="53">
        <v>25.8</v>
      </c>
      <c r="K95" s="52">
        <v>118</v>
      </c>
      <c r="T95" s="53">
        <v>19.100000000000001</v>
      </c>
      <c r="U95" s="53">
        <v>148</v>
      </c>
      <c r="AD95" s="53">
        <v>17.879999999999995</v>
      </c>
      <c r="AE95" s="53">
        <v>225</v>
      </c>
    </row>
    <row r="96" spans="1:31" ht="15.5">
      <c r="A96" s="53">
        <v>40.04</v>
      </c>
      <c r="B96" s="52">
        <v>131</v>
      </c>
      <c r="J96" s="53">
        <v>25.7</v>
      </c>
      <c r="K96" s="52">
        <v>89</v>
      </c>
      <c r="T96" s="53">
        <v>73.400000000000006</v>
      </c>
      <c r="U96" s="53">
        <v>147</v>
      </c>
      <c r="AD96" s="53">
        <v>17.82</v>
      </c>
      <c r="AE96" s="53">
        <v>111</v>
      </c>
    </row>
    <row r="97" spans="1:31" ht="15.5">
      <c r="A97" s="53">
        <v>39.96</v>
      </c>
      <c r="B97" s="52">
        <v>111</v>
      </c>
      <c r="J97" s="53">
        <v>24.6</v>
      </c>
      <c r="K97" s="52">
        <v>104</v>
      </c>
      <c r="T97" s="53">
        <v>43</v>
      </c>
      <c r="U97" s="53">
        <v>147</v>
      </c>
      <c r="AD97" s="53">
        <v>17.79</v>
      </c>
      <c r="AE97" s="53">
        <v>83</v>
      </c>
    </row>
    <row r="98" spans="1:31" ht="15.5">
      <c r="A98" s="53">
        <v>39.14</v>
      </c>
      <c r="B98" s="52">
        <v>159</v>
      </c>
      <c r="J98" s="53">
        <v>24</v>
      </c>
      <c r="K98" s="62">
        <v>151.5</v>
      </c>
      <c r="T98" s="53">
        <v>5.5</v>
      </c>
      <c r="U98" s="53">
        <v>146.16666666666666</v>
      </c>
      <c r="AD98" s="53">
        <v>17.649999999999999</v>
      </c>
      <c r="AE98" s="53">
        <v>168</v>
      </c>
    </row>
    <row r="99" spans="1:31" ht="15.5">
      <c r="A99" s="53">
        <v>38.58</v>
      </c>
      <c r="B99" s="52">
        <v>163</v>
      </c>
      <c r="J99" s="53">
        <v>23.9</v>
      </c>
      <c r="K99" s="52">
        <v>148</v>
      </c>
      <c r="T99" s="53">
        <v>8.6999999999999993</v>
      </c>
      <c r="U99" s="53">
        <v>142</v>
      </c>
      <c r="AD99" s="53">
        <v>17.419999999999998</v>
      </c>
      <c r="AE99" s="53">
        <v>152</v>
      </c>
    </row>
    <row r="100" spans="1:31" ht="15.5">
      <c r="A100" s="53">
        <v>38.58</v>
      </c>
      <c r="B100" s="52">
        <v>167</v>
      </c>
      <c r="J100" s="53">
        <v>23.6</v>
      </c>
      <c r="K100" s="52">
        <v>185</v>
      </c>
      <c r="T100" s="53">
        <v>34.4</v>
      </c>
      <c r="U100" s="53">
        <v>139.5</v>
      </c>
      <c r="AD100" s="53">
        <v>17.36</v>
      </c>
      <c r="AE100" s="53">
        <v>125</v>
      </c>
    </row>
    <row r="101" spans="1:31" ht="15.5">
      <c r="A101" s="53">
        <v>37.946666666666665</v>
      </c>
      <c r="B101" s="52">
        <v>113</v>
      </c>
      <c r="J101" s="53">
        <v>23.3</v>
      </c>
      <c r="K101" s="52">
        <v>169</v>
      </c>
      <c r="T101" s="53">
        <v>19.5</v>
      </c>
      <c r="U101" s="53">
        <v>139</v>
      </c>
      <c r="AD101" s="53">
        <v>17.18</v>
      </c>
      <c r="AE101" s="53">
        <v>152</v>
      </c>
    </row>
    <row r="102" spans="1:31" ht="15.5">
      <c r="A102" s="53">
        <v>37.839999999999996</v>
      </c>
      <c r="B102" s="52">
        <v>129</v>
      </c>
      <c r="J102" s="53">
        <v>22.5</v>
      </c>
      <c r="K102" s="52">
        <v>165</v>
      </c>
      <c r="T102" s="53">
        <v>8.6999999999999993</v>
      </c>
      <c r="U102" s="53">
        <v>139</v>
      </c>
      <c r="AD102" s="53">
        <v>17.100000000000001</v>
      </c>
      <c r="AE102" s="53">
        <v>135</v>
      </c>
    </row>
    <row r="103" spans="1:31" ht="15.5">
      <c r="A103" s="53">
        <v>37.58</v>
      </c>
      <c r="B103" s="52">
        <v>196</v>
      </c>
      <c r="J103" s="53">
        <v>22.3</v>
      </c>
      <c r="K103" s="52">
        <v>179</v>
      </c>
      <c r="T103" s="53">
        <v>6.4</v>
      </c>
      <c r="U103" s="53">
        <v>139</v>
      </c>
      <c r="AD103" s="53">
        <v>16.95</v>
      </c>
      <c r="AE103" s="53">
        <v>96</v>
      </c>
    </row>
    <row r="104" spans="1:31" ht="15.5">
      <c r="A104" s="53">
        <v>37.260000000000005</v>
      </c>
      <c r="B104" s="52">
        <v>208</v>
      </c>
      <c r="J104" s="53">
        <v>21.7</v>
      </c>
      <c r="K104" s="52">
        <v>81</v>
      </c>
      <c r="T104" s="53">
        <v>34.6</v>
      </c>
      <c r="U104" s="53">
        <v>138</v>
      </c>
      <c r="AD104" s="53">
        <v>16.91</v>
      </c>
      <c r="AE104" s="53">
        <v>132</v>
      </c>
    </row>
    <row r="105" spans="1:31" ht="15.5">
      <c r="A105" s="53">
        <v>36.68</v>
      </c>
      <c r="B105" s="52">
        <v>129</v>
      </c>
      <c r="J105" s="53">
        <v>21.3</v>
      </c>
      <c r="K105" s="52">
        <v>188</v>
      </c>
      <c r="T105" s="53">
        <v>58.4</v>
      </c>
      <c r="U105" s="53">
        <v>137</v>
      </c>
      <c r="AD105" s="53">
        <v>16.89</v>
      </c>
      <c r="AE105" s="53">
        <v>127</v>
      </c>
    </row>
    <row r="106" spans="1:31" ht="15.5">
      <c r="A106" s="53">
        <v>36.32</v>
      </c>
      <c r="B106" s="52">
        <v>108</v>
      </c>
      <c r="J106" s="53">
        <v>21.1</v>
      </c>
      <c r="K106" s="52">
        <v>166</v>
      </c>
      <c r="T106" s="53">
        <v>49.8</v>
      </c>
      <c r="U106" s="53">
        <v>137</v>
      </c>
      <c r="AD106" s="53">
        <v>16.819999999999997</v>
      </c>
      <c r="AE106" s="53">
        <v>125</v>
      </c>
    </row>
    <row r="107" spans="1:31" ht="15.5">
      <c r="A107" s="53">
        <v>36.260000000000005</v>
      </c>
      <c r="B107" s="52">
        <v>163</v>
      </c>
      <c r="J107" s="53">
        <v>21</v>
      </c>
      <c r="K107" s="52">
        <v>168</v>
      </c>
      <c r="T107" s="53">
        <v>93.625</v>
      </c>
      <c r="U107" s="53">
        <v>135</v>
      </c>
      <c r="AD107" s="53">
        <v>16.750000000000004</v>
      </c>
      <c r="AE107" s="53">
        <v>124</v>
      </c>
    </row>
    <row r="108" spans="1:31" ht="15.5">
      <c r="A108" s="53">
        <v>35.9</v>
      </c>
      <c r="B108" s="52">
        <v>108</v>
      </c>
      <c r="J108" s="53">
        <v>20.9</v>
      </c>
      <c r="K108" s="52">
        <v>163</v>
      </c>
      <c r="T108" s="53">
        <v>17.600000000000001</v>
      </c>
      <c r="U108" s="53">
        <v>135</v>
      </c>
      <c r="AD108" s="53">
        <v>16.59</v>
      </c>
      <c r="AE108" s="53">
        <v>105</v>
      </c>
    </row>
    <row r="109" spans="1:31" ht="15.5">
      <c r="A109" s="53">
        <v>33.700000000000003</v>
      </c>
      <c r="B109" s="52">
        <v>193</v>
      </c>
      <c r="J109" s="53">
        <v>20.6</v>
      </c>
      <c r="K109" s="52">
        <v>167</v>
      </c>
      <c r="T109" s="53">
        <v>10.199999999999999</v>
      </c>
      <c r="U109" s="53">
        <v>135</v>
      </c>
      <c r="AD109" s="53">
        <v>16.579999999999998</v>
      </c>
      <c r="AE109" s="53">
        <v>133</v>
      </c>
    </row>
    <row r="110" spans="1:31" ht="15.5">
      <c r="A110" s="53">
        <v>33.619999999999997</v>
      </c>
      <c r="B110" s="52">
        <v>171</v>
      </c>
      <c r="J110" s="53">
        <v>20.5</v>
      </c>
      <c r="K110" s="52">
        <v>127</v>
      </c>
      <c r="T110" s="53">
        <v>49.6</v>
      </c>
      <c r="U110" s="53">
        <v>134.33333333333334</v>
      </c>
      <c r="AD110" s="53">
        <v>16.159999999999997</v>
      </c>
      <c r="AE110" s="53">
        <v>165</v>
      </c>
    </row>
    <row r="111" spans="1:31" ht="15.5">
      <c r="A111" s="53">
        <v>33.239999999999995</v>
      </c>
      <c r="B111" s="52">
        <v>133</v>
      </c>
      <c r="J111" s="60">
        <v>20.366666666666667</v>
      </c>
      <c r="K111" s="52">
        <v>92</v>
      </c>
      <c r="T111" s="53">
        <v>52.7</v>
      </c>
      <c r="U111" s="53">
        <v>133</v>
      </c>
      <c r="AD111" s="53">
        <v>16.119999999999997</v>
      </c>
      <c r="AE111" s="53">
        <v>86</v>
      </c>
    </row>
    <row r="112" spans="1:31" ht="15.5">
      <c r="A112" s="53">
        <v>32.94</v>
      </c>
      <c r="B112" s="52">
        <v>184</v>
      </c>
      <c r="J112" s="53">
        <v>20.3</v>
      </c>
      <c r="K112" s="52">
        <v>128</v>
      </c>
      <c r="T112" s="53">
        <v>16.600000000000001</v>
      </c>
      <c r="U112" s="53">
        <v>133</v>
      </c>
      <c r="AD112" s="53">
        <v>16.010000000000005</v>
      </c>
      <c r="AE112" s="53">
        <v>183</v>
      </c>
    </row>
    <row r="113" spans="1:31" ht="15.5">
      <c r="A113" s="53">
        <v>32.46</v>
      </c>
      <c r="B113" s="52">
        <v>148</v>
      </c>
      <c r="J113" s="53">
        <v>20.100000000000001</v>
      </c>
      <c r="K113" s="52">
        <v>93</v>
      </c>
      <c r="T113" s="53">
        <v>5.9</v>
      </c>
      <c r="U113" s="53">
        <v>132</v>
      </c>
      <c r="AD113" s="53">
        <v>15.520000000000001</v>
      </c>
      <c r="AE113" s="53">
        <v>129</v>
      </c>
    </row>
    <row r="114" spans="1:31" ht="15.5">
      <c r="A114" s="53">
        <v>32.339999999999996</v>
      </c>
      <c r="B114" s="52">
        <v>138</v>
      </c>
      <c r="J114" s="53">
        <v>20</v>
      </c>
      <c r="K114" s="52">
        <v>184</v>
      </c>
      <c r="T114" s="53">
        <v>5.4</v>
      </c>
      <c r="U114" s="53">
        <v>132</v>
      </c>
      <c r="AD114" s="53">
        <v>15.32</v>
      </c>
      <c r="AE114" s="53">
        <v>86</v>
      </c>
    </row>
    <row r="115" spans="1:31" ht="15.5">
      <c r="A115" s="53">
        <v>31.860000000000003</v>
      </c>
      <c r="B115" s="52">
        <v>93</v>
      </c>
      <c r="J115" s="53">
        <v>19.600000000000001</v>
      </c>
      <c r="K115" s="52">
        <v>152</v>
      </c>
      <c r="T115" s="53">
        <v>84.8</v>
      </c>
      <c r="U115" s="53">
        <v>131</v>
      </c>
      <c r="AD115" s="53">
        <v>15.27</v>
      </c>
      <c r="AE115" s="53">
        <v>83</v>
      </c>
    </row>
    <row r="116" spans="1:31" ht="15.5">
      <c r="A116" s="53">
        <v>31.3</v>
      </c>
      <c r="B116" s="52">
        <v>197</v>
      </c>
      <c r="J116" s="53">
        <v>19.2</v>
      </c>
      <c r="K116" s="52">
        <v>133</v>
      </c>
      <c r="T116" s="53">
        <v>35.200000000000003</v>
      </c>
      <c r="U116" s="53">
        <v>131</v>
      </c>
      <c r="AD116" s="53">
        <v>15.27</v>
      </c>
      <c r="AE116" s="53">
        <v>129</v>
      </c>
    </row>
    <row r="117" spans="1:31" ht="15.5">
      <c r="A117" s="53">
        <v>31.2</v>
      </c>
      <c r="B117" s="52">
        <v>125</v>
      </c>
      <c r="J117" s="53">
        <v>18.399999999999999</v>
      </c>
      <c r="K117" s="52">
        <v>159</v>
      </c>
      <c r="T117" s="53">
        <v>23.7</v>
      </c>
      <c r="U117" s="53">
        <v>131</v>
      </c>
      <c r="AD117" s="53">
        <v>14.979999999999999</v>
      </c>
      <c r="AE117" s="53">
        <v>122</v>
      </c>
    </row>
    <row r="118" spans="1:31" ht="15.5">
      <c r="A118" s="53">
        <v>31.2</v>
      </c>
      <c r="B118" s="52">
        <v>120</v>
      </c>
      <c r="J118" s="53">
        <v>18.399999999999999</v>
      </c>
      <c r="K118" s="52">
        <v>138</v>
      </c>
      <c r="T118" s="53">
        <v>31.7</v>
      </c>
      <c r="U118" s="53">
        <v>129</v>
      </c>
      <c r="AD118" s="53">
        <v>14.919999999999995</v>
      </c>
      <c r="AE118" s="63">
        <v>811</v>
      </c>
    </row>
    <row r="119" spans="1:31" ht="15.5">
      <c r="A119" s="53">
        <v>31.060000000000002</v>
      </c>
      <c r="B119" s="52">
        <v>123</v>
      </c>
      <c r="J119" s="53">
        <v>18.100000000000001</v>
      </c>
      <c r="K119" s="52">
        <v>159</v>
      </c>
      <c r="T119" s="53">
        <v>25.6</v>
      </c>
      <c r="U119" s="53">
        <v>129</v>
      </c>
      <c r="AD119" s="53">
        <v>14.849999999999998</v>
      </c>
      <c r="AE119" s="53">
        <v>149</v>
      </c>
    </row>
    <row r="120" spans="1:31" ht="15.5">
      <c r="A120" s="53">
        <v>31.04</v>
      </c>
      <c r="B120" s="52">
        <v>152</v>
      </c>
      <c r="J120" s="53">
        <v>17.399999999999999</v>
      </c>
      <c r="K120" s="52">
        <v>126</v>
      </c>
      <c r="T120" s="53">
        <v>19.399999999999999</v>
      </c>
      <c r="U120" s="53">
        <v>129</v>
      </c>
      <c r="AD120" s="53">
        <v>14.719999999999999</v>
      </c>
      <c r="AE120" s="53">
        <v>116</v>
      </c>
    </row>
    <row r="121" spans="1:31" ht="15.5">
      <c r="A121" s="53">
        <v>30.860000000000003</v>
      </c>
      <c r="B121" s="52">
        <v>135</v>
      </c>
      <c r="J121" s="53">
        <v>17.2</v>
      </c>
      <c r="K121" s="52">
        <v>163</v>
      </c>
      <c r="T121" s="53">
        <v>12.8</v>
      </c>
      <c r="U121" s="53">
        <v>129</v>
      </c>
      <c r="AD121" s="53">
        <v>14.57</v>
      </c>
      <c r="AE121" s="53">
        <v>104</v>
      </c>
    </row>
    <row r="122" spans="1:31" ht="15.5">
      <c r="A122" s="53">
        <v>30.786666666666665</v>
      </c>
      <c r="B122" s="52">
        <v>207</v>
      </c>
      <c r="J122" s="53">
        <v>17</v>
      </c>
      <c r="K122" s="52">
        <v>113</v>
      </c>
      <c r="T122" s="53">
        <v>8.5</v>
      </c>
      <c r="U122" s="53">
        <v>129</v>
      </c>
      <c r="AD122" s="53">
        <v>14.519999999999998</v>
      </c>
      <c r="AE122" s="53">
        <v>135</v>
      </c>
    </row>
    <row r="123" spans="1:31" ht="15.5">
      <c r="A123" s="53">
        <v>30.48</v>
      </c>
      <c r="B123" s="52">
        <v>117</v>
      </c>
      <c r="J123" s="53">
        <v>16.899999999999999</v>
      </c>
      <c r="K123" s="52">
        <v>175</v>
      </c>
      <c r="T123" s="53">
        <v>36.9</v>
      </c>
      <c r="U123" s="53">
        <v>128</v>
      </c>
      <c r="AD123" s="53">
        <v>14.420000000000002</v>
      </c>
      <c r="AE123" s="53">
        <v>225</v>
      </c>
    </row>
    <row r="124" spans="1:31" ht="15.5">
      <c r="A124" s="53">
        <v>29.96</v>
      </c>
      <c r="B124" s="52">
        <v>129</v>
      </c>
      <c r="J124" s="53">
        <v>16.7</v>
      </c>
      <c r="K124" s="52">
        <v>168</v>
      </c>
      <c r="T124" s="53">
        <v>32.5</v>
      </c>
      <c r="U124" s="60">
        <v>128</v>
      </c>
      <c r="AD124" s="53">
        <v>14.33</v>
      </c>
      <c r="AE124" s="53">
        <v>149</v>
      </c>
    </row>
    <row r="125" spans="1:31" ht="15.5">
      <c r="A125" s="53">
        <v>29.240000000000002</v>
      </c>
      <c r="B125" s="52">
        <v>127</v>
      </c>
      <c r="J125" s="53">
        <v>16</v>
      </c>
      <c r="K125" s="52">
        <v>123</v>
      </c>
      <c r="T125" s="53">
        <v>38.9</v>
      </c>
      <c r="U125" s="53">
        <v>127</v>
      </c>
      <c r="AD125" s="53">
        <v>14.329999999999998</v>
      </c>
      <c r="AE125" s="53">
        <v>188</v>
      </c>
    </row>
    <row r="126" spans="1:31" ht="15.5">
      <c r="A126" s="53">
        <v>29.14</v>
      </c>
      <c r="B126" s="52">
        <v>172</v>
      </c>
      <c r="J126" s="53">
        <v>16</v>
      </c>
      <c r="K126" s="52">
        <v>77</v>
      </c>
      <c r="T126" s="53">
        <v>23.5</v>
      </c>
      <c r="U126" s="53">
        <v>127</v>
      </c>
      <c r="AD126" s="53">
        <v>14.319999999999993</v>
      </c>
      <c r="AE126" s="53">
        <v>177</v>
      </c>
    </row>
    <row r="127" spans="1:31" ht="15.5">
      <c r="A127" s="53">
        <v>29.080000000000002</v>
      </c>
      <c r="B127" s="52">
        <v>112</v>
      </c>
      <c r="J127" s="53">
        <v>15.9</v>
      </c>
      <c r="K127" s="62">
        <v>134.33333333333334</v>
      </c>
      <c r="T127" s="53">
        <v>18.3</v>
      </c>
      <c r="U127" s="53">
        <v>127</v>
      </c>
      <c r="AD127" s="53">
        <v>14.229999999999993</v>
      </c>
      <c r="AE127" s="53">
        <v>236</v>
      </c>
    </row>
    <row r="128" spans="1:31" ht="15.5">
      <c r="A128" s="53">
        <v>28.919999999999998</v>
      </c>
      <c r="B128" s="52">
        <v>139.5</v>
      </c>
      <c r="J128" s="53">
        <v>15.8</v>
      </c>
      <c r="K128" s="52">
        <v>149</v>
      </c>
      <c r="T128" s="53">
        <v>13.1</v>
      </c>
      <c r="U128" s="53">
        <v>127</v>
      </c>
      <c r="AD128" s="53">
        <v>14.02</v>
      </c>
      <c r="AE128" s="53">
        <v>159</v>
      </c>
    </row>
    <row r="129" spans="1:31" ht="15.5">
      <c r="A129" s="53">
        <v>28.880000000000003</v>
      </c>
      <c r="B129" s="52">
        <v>117</v>
      </c>
      <c r="J129" s="53">
        <v>15.5</v>
      </c>
      <c r="K129" s="52">
        <v>170</v>
      </c>
      <c r="T129" s="53">
        <v>38.6</v>
      </c>
      <c r="U129" s="53">
        <v>126</v>
      </c>
      <c r="AD129" s="53">
        <v>13.89</v>
      </c>
      <c r="AE129" s="53">
        <v>152</v>
      </c>
    </row>
    <row r="130" spans="1:31" ht="15.5">
      <c r="A130" s="53">
        <v>28.44</v>
      </c>
      <c r="B130" s="52">
        <v>132</v>
      </c>
      <c r="J130" s="53">
        <v>15.4</v>
      </c>
      <c r="K130" s="52">
        <v>159</v>
      </c>
      <c r="T130" s="53">
        <v>25.9</v>
      </c>
      <c r="U130" s="53">
        <v>126</v>
      </c>
      <c r="AD130" s="53">
        <v>13.64</v>
      </c>
      <c r="AE130" s="53">
        <v>108</v>
      </c>
    </row>
    <row r="131" spans="1:31" ht="15.5">
      <c r="A131" s="53">
        <v>28.14</v>
      </c>
      <c r="B131" s="52">
        <v>180</v>
      </c>
      <c r="J131" s="53">
        <v>14.8</v>
      </c>
      <c r="K131" s="52">
        <v>127</v>
      </c>
      <c r="T131" s="53">
        <v>48.7</v>
      </c>
      <c r="U131" s="53">
        <v>125</v>
      </c>
      <c r="AD131" s="53">
        <v>13.6</v>
      </c>
      <c r="AE131" s="53">
        <v>71</v>
      </c>
    </row>
    <row r="132" spans="1:31" ht="15.5">
      <c r="A132" s="53">
        <v>28.04</v>
      </c>
      <c r="B132" s="52">
        <v>183</v>
      </c>
      <c r="J132" s="53">
        <v>14.7</v>
      </c>
      <c r="K132" s="52">
        <v>132</v>
      </c>
      <c r="T132" s="53">
        <v>15.6</v>
      </c>
      <c r="U132" s="53">
        <v>125</v>
      </c>
      <c r="AD132" s="53">
        <v>13.59</v>
      </c>
      <c r="AE132" s="53">
        <v>124</v>
      </c>
    </row>
    <row r="133" spans="1:31" ht="15.5">
      <c r="A133" s="53">
        <v>27.84</v>
      </c>
      <c r="B133" s="52">
        <v>116</v>
      </c>
      <c r="J133" s="53">
        <v>14.5</v>
      </c>
      <c r="K133" s="52">
        <v>135</v>
      </c>
      <c r="T133" s="53">
        <v>65.599999999999994</v>
      </c>
      <c r="U133" s="53">
        <v>124</v>
      </c>
      <c r="AD133" s="53">
        <v>13.4</v>
      </c>
      <c r="AE133" s="53">
        <v>112</v>
      </c>
    </row>
    <row r="134" spans="1:31" ht="15.5">
      <c r="A134" s="53">
        <v>27.66</v>
      </c>
      <c r="B134" s="52">
        <v>147</v>
      </c>
      <c r="J134" s="53">
        <v>14.3</v>
      </c>
      <c r="K134" s="52">
        <v>129</v>
      </c>
      <c r="T134" s="53">
        <v>27.4</v>
      </c>
      <c r="U134" s="53">
        <v>124</v>
      </c>
      <c r="AD134" s="53">
        <v>13.39</v>
      </c>
      <c r="AE134" s="53">
        <v>196</v>
      </c>
    </row>
    <row r="135" spans="1:31" ht="15.5">
      <c r="A135" s="53">
        <v>27.54</v>
      </c>
      <c r="B135" s="62">
        <v>298.75</v>
      </c>
      <c r="J135" s="53">
        <v>14.3</v>
      </c>
      <c r="K135" s="52">
        <v>129</v>
      </c>
      <c r="T135" s="53">
        <v>8.5</v>
      </c>
      <c r="U135" s="53">
        <v>124</v>
      </c>
      <c r="AD135" s="53">
        <v>13.380000000000003</v>
      </c>
      <c r="AE135" s="53">
        <v>117</v>
      </c>
    </row>
    <row r="136" spans="1:31" ht="15.5">
      <c r="A136" s="53">
        <v>27.22</v>
      </c>
      <c r="B136" s="52">
        <v>187</v>
      </c>
      <c r="J136" s="53">
        <v>14</v>
      </c>
      <c r="K136" s="52">
        <v>117</v>
      </c>
      <c r="T136" s="53">
        <v>40.799999999999997</v>
      </c>
      <c r="U136" s="53">
        <v>123</v>
      </c>
      <c r="AD136" s="60">
        <v>13.189999999999998</v>
      </c>
      <c r="AE136" s="53">
        <v>95</v>
      </c>
    </row>
    <row r="137" spans="1:31" ht="15.5">
      <c r="A137" s="53">
        <v>27.080000000000002</v>
      </c>
      <c r="B137" s="52">
        <v>104</v>
      </c>
      <c r="J137" s="53">
        <v>13.9</v>
      </c>
      <c r="K137" s="52">
        <v>166</v>
      </c>
      <c r="T137" s="53">
        <v>23.5</v>
      </c>
      <c r="U137" s="53">
        <v>123</v>
      </c>
      <c r="AD137" s="53">
        <v>12.8</v>
      </c>
      <c r="AE137" s="53">
        <v>119</v>
      </c>
    </row>
    <row r="138" spans="1:31" ht="15.5">
      <c r="A138" s="53">
        <v>26.5</v>
      </c>
      <c r="B138" s="52">
        <v>113</v>
      </c>
      <c r="J138" s="53">
        <v>13.9</v>
      </c>
      <c r="K138" s="52">
        <v>167</v>
      </c>
      <c r="T138" s="53">
        <v>9</v>
      </c>
      <c r="U138" s="53">
        <v>123</v>
      </c>
      <c r="AD138" s="53">
        <v>12.749999999999998</v>
      </c>
      <c r="AE138" s="53">
        <v>123</v>
      </c>
    </row>
    <row r="139" spans="1:31" ht="15.5">
      <c r="A139" s="53">
        <v>25.78</v>
      </c>
      <c r="B139" s="52">
        <v>173</v>
      </c>
      <c r="J139" s="53">
        <v>12.6</v>
      </c>
      <c r="K139" s="52">
        <v>110</v>
      </c>
      <c r="T139" s="53">
        <v>45.1</v>
      </c>
      <c r="U139" s="53">
        <v>122</v>
      </c>
      <c r="AD139" s="53">
        <v>12.57</v>
      </c>
      <c r="AE139" s="53">
        <v>81</v>
      </c>
    </row>
    <row r="140" spans="1:31" ht="15.5">
      <c r="A140" s="53">
        <v>25.28</v>
      </c>
      <c r="B140" s="52">
        <v>108</v>
      </c>
      <c r="J140" s="53">
        <v>12.1</v>
      </c>
      <c r="K140" s="52">
        <v>83</v>
      </c>
      <c r="T140" s="53">
        <v>34.6</v>
      </c>
      <c r="U140" s="53">
        <v>122</v>
      </c>
      <c r="AD140" s="53">
        <v>12.399999999999995</v>
      </c>
      <c r="AE140" s="53">
        <v>197</v>
      </c>
    </row>
    <row r="141" spans="1:31" ht="15.5">
      <c r="A141" s="53">
        <v>25.1</v>
      </c>
      <c r="B141" s="52">
        <v>149</v>
      </c>
      <c r="J141" s="53">
        <v>12</v>
      </c>
      <c r="K141" s="52">
        <v>116</v>
      </c>
      <c r="T141" s="53">
        <v>16</v>
      </c>
      <c r="U141" s="53">
        <v>122</v>
      </c>
      <c r="AD141" s="53">
        <v>12.219999999999995</v>
      </c>
      <c r="AE141" s="53">
        <v>147</v>
      </c>
    </row>
    <row r="142" spans="1:31" ht="15.5">
      <c r="A142" s="53">
        <v>24.94</v>
      </c>
      <c r="B142" s="52">
        <v>152</v>
      </c>
      <c r="J142" s="53">
        <v>11.8</v>
      </c>
      <c r="K142" s="52">
        <v>126</v>
      </c>
      <c r="T142" s="53">
        <v>23.1</v>
      </c>
      <c r="U142" s="53">
        <v>120</v>
      </c>
      <c r="AD142" s="53">
        <v>12.160000000000002</v>
      </c>
      <c r="AE142" s="53">
        <v>93</v>
      </c>
    </row>
    <row r="143" spans="1:31" ht="15.5">
      <c r="A143" s="53">
        <v>24.14</v>
      </c>
      <c r="B143" s="52">
        <v>91.5</v>
      </c>
      <c r="J143" s="53">
        <v>11.7</v>
      </c>
      <c r="K143" s="52">
        <v>111</v>
      </c>
      <c r="T143" s="53">
        <v>22.3</v>
      </c>
      <c r="U143" s="53">
        <v>120</v>
      </c>
      <c r="AD143" s="53">
        <v>12.070000000000002</v>
      </c>
      <c r="AE143" s="53">
        <v>120</v>
      </c>
    </row>
    <row r="144" spans="1:31" ht="15.5">
      <c r="A144" s="53">
        <v>24.02</v>
      </c>
      <c r="B144" s="52">
        <v>133</v>
      </c>
      <c r="J144" s="53">
        <v>11.6</v>
      </c>
      <c r="K144" s="52">
        <v>90</v>
      </c>
      <c r="T144" s="53">
        <v>35.700000000000003</v>
      </c>
      <c r="U144" s="60">
        <v>119</v>
      </c>
      <c r="AD144" s="53">
        <v>11.95</v>
      </c>
      <c r="AE144" s="53">
        <v>90</v>
      </c>
    </row>
    <row r="145" spans="1:31" ht="15.5">
      <c r="A145" s="53">
        <v>23.96</v>
      </c>
      <c r="B145" s="52">
        <v>177</v>
      </c>
      <c r="J145" s="53">
        <v>11.6</v>
      </c>
      <c r="K145" s="52">
        <v>35</v>
      </c>
      <c r="T145" s="53">
        <v>21.2</v>
      </c>
      <c r="U145" s="53">
        <v>119</v>
      </c>
      <c r="AD145" s="53">
        <v>11.729999999999999</v>
      </c>
      <c r="AE145" s="53">
        <v>62</v>
      </c>
    </row>
    <row r="146" spans="1:31" ht="15.5">
      <c r="A146" s="53">
        <v>23.22</v>
      </c>
      <c r="B146" s="52">
        <v>95</v>
      </c>
      <c r="J146" s="53">
        <v>11</v>
      </c>
      <c r="K146" s="52">
        <v>86</v>
      </c>
      <c r="T146" s="53">
        <v>20.6</v>
      </c>
      <c r="U146" s="53">
        <v>118</v>
      </c>
      <c r="AD146" s="53">
        <v>11.459999999999999</v>
      </c>
      <c r="AE146" s="53">
        <v>106</v>
      </c>
    </row>
    <row r="147" spans="1:31" ht="15.5">
      <c r="A147" s="53">
        <v>22.68</v>
      </c>
      <c r="B147" s="52">
        <v>149</v>
      </c>
      <c r="J147" s="53">
        <v>10.8</v>
      </c>
      <c r="K147" s="52">
        <v>137</v>
      </c>
      <c r="T147" s="53">
        <v>31.3</v>
      </c>
      <c r="U147" s="53">
        <v>117</v>
      </c>
      <c r="AD147" s="53">
        <v>11.38</v>
      </c>
      <c r="AE147" s="53">
        <v>123</v>
      </c>
    </row>
    <row r="148" spans="1:31" ht="15.5">
      <c r="A148" s="53">
        <v>21.8</v>
      </c>
      <c r="B148" s="52">
        <v>109</v>
      </c>
      <c r="J148" s="53">
        <v>10.8</v>
      </c>
      <c r="K148" s="52">
        <v>116</v>
      </c>
      <c r="T148" s="53">
        <v>10.9</v>
      </c>
      <c r="U148" s="53">
        <v>117</v>
      </c>
      <c r="AD148" s="53">
        <v>11.270000000000001</v>
      </c>
      <c r="AE148" s="53">
        <v>128</v>
      </c>
    </row>
    <row r="149" spans="1:31" ht="15.5">
      <c r="A149" s="53">
        <v>21.259999999999998</v>
      </c>
      <c r="B149" s="52">
        <v>122</v>
      </c>
      <c r="J149" s="53">
        <v>10.6</v>
      </c>
      <c r="K149" s="52">
        <v>162</v>
      </c>
      <c r="T149" s="53">
        <v>43.1</v>
      </c>
      <c r="U149" s="53">
        <v>116</v>
      </c>
      <c r="AD149" s="53">
        <v>11.269999999999998</v>
      </c>
      <c r="AE149" s="53">
        <v>54</v>
      </c>
    </row>
    <row r="150" spans="1:31" ht="15.5">
      <c r="A150" s="53">
        <v>21.1</v>
      </c>
      <c r="B150" s="52">
        <v>116</v>
      </c>
      <c r="J150" s="60">
        <v>10.466666666666667</v>
      </c>
      <c r="K150" s="52">
        <v>168</v>
      </c>
      <c r="T150" s="53">
        <v>8.1</v>
      </c>
      <c r="U150" s="53">
        <v>116</v>
      </c>
      <c r="AD150" s="53">
        <v>11.229999999999997</v>
      </c>
      <c r="AE150" s="53">
        <v>131</v>
      </c>
    </row>
    <row r="151" spans="1:31" ht="15.5">
      <c r="A151" s="53">
        <v>20.46</v>
      </c>
      <c r="B151" s="52">
        <v>110</v>
      </c>
      <c r="J151" s="53">
        <v>10.1</v>
      </c>
      <c r="K151" s="52">
        <v>158</v>
      </c>
      <c r="T151" s="53">
        <v>6</v>
      </c>
      <c r="U151" s="53">
        <v>116</v>
      </c>
      <c r="AD151" s="53">
        <v>11.190000000000001</v>
      </c>
      <c r="AE151" s="53">
        <v>109</v>
      </c>
    </row>
    <row r="152" spans="1:31" ht="15.5">
      <c r="A152" s="53">
        <v>20.440000000000001</v>
      </c>
      <c r="B152" s="52">
        <v>112</v>
      </c>
      <c r="J152" s="53">
        <v>10</v>
      </c>
      <c r="K152" s="52">
        <v>135</v>
      </c>
      <c r="T152" s="53">
        <v>35.1</v>
      </c>
      <c r="U152" s="53">
        <v>114</v>
      </c>
      <c r="AD152" s="53">
        <v>11.129999999999999</v>
      </c>
      <c r="AE152" s="53">
        <v>62</v>
      </c>
    </row>
    <row r="153" spans="1:31" ht="15.5">
      <c r="A153" s="53">
        <v>19.28</v>
      </c>
      <c r="B153" s="52">
        <v>120</v>
      </c>
      <c r="J153" s="53">
        <v>9.9</v>
      </c>
      <c r="K153" s="52">
        <v>119</v>
      </c>
      <c r="T153" s="53">
        <v>5.8</v>
      </c>
      <c r="U153" s="53">
        <v>114</v>
      </c>
      <c r="AD153" s="53">
        <v>10.970000000000002</v>
      </c>
      <c r="AE153" s="53">
        <v>175</v>
      </c>
    </row>
    <row r="154" spans="1:31" ht="15.5">
      <c r="A154" s="53">
        <v>19.14</v>
      </c>
      <c r="B154" s="52">
        <v>151</v>
      </c>
      <c r="J154" s="53">
        <v>9.6</v>
      </c>
      <c r="K154" s="52">
        <v>112</v>
      </c>
      <c r="T154" s="53">
        <v>12.9</v>
      </c>
      <c r="U154" s="53">
        <v>113</v>
      </c>
      <c r="AD154" s="53">
        <v>10.939999999999998</v>
      </c>
      <c r="AE154" s="53">
        <v>173</v>
      </c>
    </row>
    <row r="155" spans="1:31" ht="15.5">
      <c r="A155" s="53">
        <v>18.940000000000001</v>
      </c>
      <c r="B155" s="52">
        <v>119</v>
      </c>
      <c r="J155" s="53">
        <v>9.3000000000000007</v>
      </c>
      <c r="K155" s="52">
        <v>139</v>
      </c>
      <c r="T155" s="53">
        <v>7.2</v>
      </c>
      <c r="U155" s="53">
        <v>113</v>
      </c>
      <c r="AD155" s="53">
        <v>10.829999999999998</v>
      </c>
      <c r="AE155" s="53">
        <v>129</v>
      </c>
    </row>
    <row r="156" spans="1:31" ht="15.5">
      <c r="A156" s="53">
        <v>18.920000000000002</v>
      </c>
      <c r="B156" s="52">
        <v>116</v>
      </c>
      <c r="J156" s="53">
        <v>9.3000000000000007</v>
      </c>
      <c r="K156" s="52">
        <v>109</v>
      </c>
      <c r="T156" s="53">
        <v>30</v>
      </c>
      <c r="U156" s="53">
        <v>112</v>
      </c>
      <c r="AD156" s="53">
        <v>10.77</v>
      </c>
      <c r="AE156" s="53">
        <v>147</v>
      </c>
    </row>
    <row r="157" spans="1:31" ht="15.5">
      <c r="A157" s="53">
        <v>18.64</v>
      </c>
      <c r="B157" s="52">
        <v>152</v>
      </c>
      <c r="J157" s="53">
        <v>8.6</v>
      </c>
      <c r="K157" s="52">
        <v>139</v>
      </c>
      <c r="T157" s="53">
        <v>3.6</v>
      </c>
      <c r="U157" s="53">
        <v>112</v>
      </c>
      <c r="AD157" s="53">
        <v>10.68</v>
      </c>
      <c r="AE157" s="53">
        <v>113</v>
      </c>
    </row>
    <row r="158" spans="1:31" ht="15.5">
      <c r="A158" s="53">
        <v>18.440000000000001</v>
      </c>
      <c r="B158" s="52">
        <v>126</v>
      </c>
      <c r="J158" s="53">
        <v>8.4</v>
      </c>
      <c r="K158" s="52">
        <v>125</v>
      </c>
      <c r="T158" s="53">
        <v>36.799999999999997</v>
      </c>
      <c r="U158" s="53">
        <v>111</v>
      </c>
      <c r="AD158" s="53">
        <v>10.659999999999997</v>
      </c>
      <c r="AE158" s="53">
        <v>149</v>
      </c>
    </row>
    <row r="159" spans="1:31" ht="15.5">
      <c r="A159" s="53">
        <v>18.240000000000002</v>
      </c>
      <c r="B159" s="52">
        <v>105</v>
      </c>
      <c r="J159" s="53">
        <v>8.4</v>
      </c>
      <c r="K159" s="52">
        <v>149</v>
      </c>
      <c r="T159" s="53">
        <v>24.3</v>
      </c>
      <c r="U159" s="53">
        <v>111</v>
      </c>
      <c r="AD159" s="53">
        <v>10.549999999999999</v>
      </c>
      <c r="AE159" s="53">
        <v>116</v>
      </c>
    </row>
    <row r="160" spans="1:31" ht="15.5">
      <c r="A160" s="53">
        <v>18.059999999999999</v>
      </c>
      <c r="B160" s="52">
        <v>128</v>
      </c>
      <c r="J160" s="53">
        <v>8.1999999999999993</v>
      </c>
      <c r="K160" s="52">
        <v>150</v>
      </c>
      <c r="T160" s="53">
        <v>18.3</v>
      </c>
      <c r="U160" s="53">
        <v>110</v>
      </c>
      <c r="AD160" s="53">
        <v>10.41</v>
      </c>
      <c r="AE160" s="53">
        <v>74</v>
      </c>
    </row>
    <row r="161" spans="1:31" ht="15.5">
      <c r="A161" s="53">
        <v>16.7</v>
      </c>
      <c r="B161" s="52">
        <v>83</v>
      </c>
      <c r="J161" s="53">
        <v>7.8</v>
      </c>
      <c r="K161" s="52">
        <v>131</v>
      </c>
      <c r="T161" s="53">
        <v>11.9</v>
      </c>
      <c r="U161" s="53">
        <v>110</v>
      </c>
      <c r="AD161" s="60">
        <v>10.339999999999989</v>
      </c>
      <c r="AE161" s="53">
        <v>254</v>
      </c>
    </row>
    <row r="162" spans="1:31" ht="15.5">
      <c r="A162" s="53">
        <v>15.9</v>
      </c>
      <c r="B162" s="52">
        <v>114</v>
      </c>
      <c r="J162" s="53">
        <v>7.7</v>
      </c>
      <c r="K162" s="52">
        <v>120</v>
      </c>
      <c r="T162" s="53">
        <v>20.5</v>
      </c>
      <c r="U162" s="53">
        <v>109</v>
      </c>
      <c r="AD162" s="53">
        <v>10.3</v>
      </c>
      <c r="AE162" s="53">
        <v>185</v>
      </c>
    </row>
    <row r="163" spans="1:31" ht="15.5">
      <c r="A163" s="53">
        <v>15.6</v>
      </c>
      <c r="B163" s="52">
        <v>110</v>
      </c>
      <c r="J163" s="53">
        <v>7.6</v>
      </c>
      <c r="K163" s="52">
        <v>113</v>
      </c>
      <c r="T163" s="53">
        <v>0.9</v>
      </c>
      <c r="U163" s="53">
        <v>109</v>
      </c>
      <c r="AD163" s="53">
        <v>9.8500000000000014</v>
      </c>
      <c r="AE163" s="53">
        <v>127</v>
      </c>
    </row>
    <row r="164" spans="1:31" ht="15.5">
      <c r="A164" s="53">
        <v>15.36</v>
      </c>
      <c r="B164" s="52">
        <v>106</v>
      </c>
      <c r="J164" s="53">
        <v>7.3</v>
      </c>
      <c r="K164" s="52">
        <v>142</v>
      </c>
      <c r="T164" s="53">
        <v>26.6</v>
      </c>
      <c r="U164" s="53">
        <v>108</v>
      </c>
      <c r="AD164" s="53">
        <v>9.4299999999999962</v>
      </c>
      <c r="AE164" s="60">
        <v>134.33333333333334</v>
      </c>
    </row>
    <row r="165" spans="1:31" ht="15.5">
      <c r="A165" s="53">
        <v>15.3</v>
      </c>
      <c r="B165" s="52">
        <v>104</v>
      </c>
      <c r="J165" s="53">
        <v>7.1</v>
      </c>
      <c r="K165" s="52">
        <v>129</v>
      </c>
      <c r="T165" s="53">
        <v>14.8</v>
      </c>
      <c r="U165" s="53">
        <v>108</v>
      </c>
      <c r="AD165" s="53">
        <v>9.419999999999991</v>
      </c>
      <c r="AE165" s="53">
        <v>201</v>
      </c>
    </row>
    <row r="166" spans="1:31" ht="15.5">
      <c r="A166" s="53">
        <v>15.12</v>
      </c>
      <c r="B166" s="52">
        <v>123</v>
      </c>
      <c r="J166" s="53">
        <v>5.8</v>
      </c>
      <c r="K166" s="52">
        <v>95</v>
      </c>
      <c r="T166" s="53">
        <v>8.3000000000000007</v>
      </c>
      <c r="U166" s="53">
        <v>108</v>
      </c>
      <c r="AD166" s="53">
        <v>9.1300000000000008</v>
      </c>
      <c r="AE166" s="53">
        <v>118</v>
      </c>
    </row>
    <row r="167" spans="1:31" ht="15.5">
      <c r="A167" s="53">
        <v>14.84</v>
      </c>
      <c r="B167" s="52">
        <v>127</v>
      </c>
      <c r="J167" s="53">
        <v>5.7</v>
      </c>
      <c r="K167" s="52">
        <v>139.5</v>
      </c>
      <c r="T167" s="53">
        <v>19.3</v>
      </c>
      <c r="U167" s="53">
        <v>106</v>
      </c>
      <c r="AD167" s="53">
        <v>9.0500000000000007</v>
      </c>
      <c r="AE167" s="53">
        <v>163</v>
      </c>
    </row>
    <row r="168" spans="1:31" ht="15.5">
      <c r="A168" s="53">
        <v>14.72</v>
      </c>
      <c r="B168" s="52">
        <v>74</v>
      </c>
      <c r="J168" s="53">
        <v>5.7</v>
      </c>
      <c r="K168" s="52">
        <v>117</v>
      </c>
      <c r="T168" s="53">
        <v>89.4</v>
      </c>
      <c r="U168" s="53">
        <v>105</v>
      </c>
      <c r="AD168" s="53">
        <v>9.0499999999999989</v>
      </c>
      <c r="AE168" s="53">
        <v>109</v>
      </c>
    </row>
    <row r="169" spans="1:31" ht="15.5">
      <c r="A169" s="53">
        <v>14.66</v>
      </c>
      <c r="B169" s="52">
        <v>124</v>
      </c>
      <c r="J169" s="53">
        <v>5.7</v>
      </c>
      <c r="K169" s="52">
        <v>105</v>
      </c>
      <c r="T169" s="53">
        <v>29.7</v>
      </c>
      <c r="U169" s="53">
        <v>105</v>
      </c>
      <c r="AD169" s="53">
        <v>8.6300000000000008</v>
      </c>
      <c r="AE169" s="53">
        <v>116</v>
      </c>
    </row>
    <row r="170" spans="1:31" ht="15.5">
      <c r="A170" s="53">
        <v>14.64</v>
      </c>
      <c r="B170" s="52">
        <v>91</v>
      </c>
      <c r="J170" s="53">
        <v>5.4</v>
      </c>
      <c r="K170" s="52">
        <v>124</v>
      </c>
      <c r="T170" s="53">
        <v>23.2</v>
      </c>
      <c r="U170" s="53">
        <v>104</v>
      </c>
      <c r="AD170" s="53">
        <v>8.5299999999999958</v>
      </c>
      <c r="AE170" s="53">
        <v>138</v>
      </c>
    </row>
    <row r="171" spans="1:31" ht="15.5">
      <c r="A171" s="53">
        <v>14.620000000000001</v>
      </c>
      <c r="B171" s="52">
        <v>114</v>
      </c>
      <c r="J171" s="53">
        <v>5.2</v>
      </c>
      <c r="K171" s="52">
        <v>129</v>
      </c>
      <c r="T171" s="53">
        <v>2.2000000000000002</v>
      </c>
      <c r="U171" s="53">
        <v>104</v>
      </c>
      <c r="AD171" s="53">
        <v>7.9399999999999977</v>
      </c>
      <c r="AE171" s="53">
        <v>163</v>
      </c>
    </row>
    <row r="172" spans="1:31" ht="15.5">
      <c r="A172" s="53">
        <v>14.38</v>
      </c>
      <c r="B172" s="52">
        <v>111</v>
      </c>
      <c r="J172" s="53">
        <v>4.9000000000000004</v>
      </c>
      <c r="K172" s="52">
        <v>93</v>
      </c>
      <c r="T172" s="53">
        <v>9.3000000000000007</v>
      </c>
      <c r="U172" s="53">
        <v>98</v>
      </c>
      <c r="AD172" s="53">
        <v>7.7799999999999976</v>
      </c>
      <c r="AE172" s="53">
        <v>105</v>
      </c>
    </row>
    <row r="173" spans="1:31" ht="15.5">
      <c r="A173" s="53">
        <v>14.379999999999999</v>
      </c>
      <c r="B173" s="52">
        <v>124</v>
      </c>
      <c r="J173" s="53">
        <v>4.9000000000000004</v>
      </c>
      <c r="K173" s="52">
        <v>116</v>
      </c>
      <c r="T173" s="53">
        <v>69.3</v>
      </c>
      <c r="U173" s="53">
        <v>96</v>
      </c>
      <c r="AD173" s="53">
        <v>7.6899999999999995</v>
      </c>
      <c r="AE173" s="53">
        <v>122</v>
      </c>
    </row>
    <row r="174" spans="1:31" ht="15.5">
      <c r="A174" s="53">
        <v>13.5</v>
      </c>
      <c r="B174" s="52">
        <v>123</v>
      </c>
      <c r="J174" s="53">
        <v>4.3</v>
      </c>
      <c r="K174" s="52">
        <v>137</v>
      </c>
      <c r="T174" s="53">
        <v>65.900000000000006</v>
      </c>
      <c r="U174" s="53">
        <v>95</v>
      </c>
      <c r="AD174" s="53">
        <v>7.3099999999999987</v>
      </c>
      <c r="AE174" s="53">
        <v>91.5</v>
      </c>
    </row>
    <row r="175" spans="1:31" ht="15.5">
      <c r="A175" s="53">
        <v>13.5</v>
      </c>
      <c r="B175" s="52">
        <v>83</v>
      </c>
      <c r="J175" s="53">
        <v>4.0999999999999996</v>
      </c>
      <c r="K175" s="52">
        <v>128</v>
      </c>
      <c r="T175" s="53">
        <v>24.2</v>
      </c>
      <c r="U175" s="53">
        <v>95</v>
      </c>
      <c r="AD175" s="53">
        <v>6.8299999999999947</v>
      </c>
      <c r="AE175" s="53">
        <v>207</v>
      </c>
    </row>
    <row r="176" spans="1:31" ht="15.5">
      <c r="A176" s="53">
        <v>12.44</v>
      </c>
      <c r="B176" s="52">
        <v>96</v>
      </c>
      <c r="J176" s="53">
        <v>4.0999999999999996</v>
      </c>
      <c r="K176" s="52">
        <v>62</v>
      </c>
      <c r="T176" s="53">
        <v>17</v>
      </c>
      <c r="U176" s="53">
        <v>93</v>
      </c>
      <c r="AD176" s="53">
        <v>6.75</v>
      </c>
      <c r="AE176" s="53">
        <v>151</v>
      </c>
    </row>
    <row r="177" spans="1:31" ht="15.5">
      <c r="A177" s="53">
        <v>12.44</v>
      </c>
      <c r="B177" s="52">
        <v>62</v>
      </c>
      <c r="J177" s="53">
        <v>4.0999999999999996</v>
      </c>
      <c r="K177" s="52">
        <v>129</v>
      </c>
      <c r="T177" s="53">
        <v>9.3000000000000007</v>
      </c>
      <c r="U177" s="53">
        <v>93</v>
      </c>
      <c r="AD177" s="53">
        <v>6.2099999999999991</v>
      </c>
      <c r="AE177" s="53">
        <v>120</v>
      </c>
    </row>
    <row r="178" spans="1:31" ht="15.5">
      <c r="A178" s="53">
        <v>12.379999999999999</v>
      </c>
      <c r="B178" s="52">
        <v>105</v>
      </c>
      <c r="J178" s="53">
        <v>3.7</v>
      </c>
      <c r="K178" s="52">
        <v>91</v>
      </c>
      <c r="T178" s="53">
        <v>9.1999999999999993</v>
      </c>
      <c r="U178" s="53">
        <v>92</v>
      </c>
      <c r="AD178" s="53">
        <v>6.09</v>
      </c>
      <c r="AE178" s="53">
        <v>180</v>
      </c>
    </row>
    <row r="179" spans="1:31" ht="15.5">
      <c r="A179" s="53">
        <v>12.34</v>
      </c>
      <c r="B179" s="52">
        <v>85</v>
      </c>
      <c r="J179" s="53">
        <v>3.5</v>
      </c>
      <c r="K179" s="52">
        <v>139</v>
      </c>
      <c r="T179" s="53">
        <v>7.4</v>
      </c>
      <c r="U179" s="53">
        <v>91.5</v>
      </c>
      <c r="AD179" s="53">
        <v>6.0599999999999952</v>
      </c>
      <c r="AE179" s="53">
        <v>122</v>
      </c>
    </row>
    <row r="180" spans="1:31" ht="15.5">
      <c r="A180" s="53">
        <v>12.02</v>
      </c>
      <c r="B180" s="52">
        <v>89</v>
      </c>
      <c r="J180" s="53">
        <v>3.5</v>
      </c>
      <c r="K180" s="52">
        <v>132</v>
      </c>
      <c r="T180" s="53">
        <v>13.8</v>
      </c>
      <c r="U180" s="53">
        <v>91</v>
      </c>
      <c r="AD180" s="53">
        <v>5.91</v>
      </c>
      <c r="AE180" s="53">
        <v>111</v>
      </c>
    </row>
    <row r="181" spans="1:31" ht="15.5">
      <c r="A181" s="53">
        <v>12</v>
      </c>
      <c r="B181" s="52">
        <v>90</v>
      </c>
      <c r="J181" s="53">
        <v>3.4</v>
      </c>
      <c r="K181" s="52">
        <v>131</v>
      </c>
      <c r="T181" s="53">
        <v>21.6</v>
      </c>
      <c r="U181" s="53">
        <v>90</v>
      </c>
      <c r="AD181" s="53">
        <v>5.4500000000000028</v>
      </c>
      <c r="AE181" s="53">
        <v>129</v>
      </c>
    </row>
    <row r="182" spans="1:31" ht="15.5">
      <c r="A182" s="53">
        <v>11.64</v>
      </c>
      <c r="B182" s="62">
        <v>134.33333333333334</v>
      </c>
      <c r="J182" s="53">
        <v>3.4</v>
      </c>
      <c r="K182" s="52">
        <v>127</v>
      </c>
      <c r="T182" s="53">
        <v>18.399999999999999</v>
      </c>
      <c r="U182" s="53">
        <v>90</v>
      </c>
      <c r="AD182" s="53">
        <v>5.2100000000000009</v>
      </c>
      <c r="AE182" s="53">
        <v>93</v>
      </c>
    </row>
    <row r="183" spans="1:31" ht="15.5">
      <c r="A183" s="53">
        <v>11.58</v>
      </c>
      <c r="B183" s="52">
        <v>90</v>
      </c>
      <c r="J183" s="53">
        <v>3.1</v>
      </c>
      <c r="K183" s="52">
        <v>122</v>
      </c>
      <c r="T183" s="53">
        <v>43.3</v>
      </c>
      <c r="U183" s="53">
        <v>89</v>
      </c>
      <c r="AD183" s="53">
        <v>5.2099999999999991</v>
      </c>
      <c r="AE183" s="53">
        <v>110</v>
      </c>
    </row>
    <row r="184" spans="1:31" ht="15.5">
      <c r="A184" s="53">
        <v>10.9</v>
      </c>
      <c r="B184" s="52">
        <v>122</v>
      </c>
      <c r="J184" s="53">
        <v>2.9</v>
      </c>
      <c r="K184" s="52">
        <v>147</v>
      </c>
      <c r="T184" s="53">
        <v>75</v>
      </c>
      <c r="U184" s="53">
        <v>86</v>
      </c>
      <c r="AD184" s="53">
        <v>4.68</v>
      </c>
      <c r="AE184" s="53">
        <v>128</v>
      </c>
    </row>
    <row r="185" spans="1:31" ht="15.5">
      <c r="A185" s="53">
        <v>10.76</v>
      </c>
      <c r="B185" s="52">
        <v>95</v>
      </c>
      <c r="J185" s="53">
        <v>2.6</v>
      </c>
      <c r="K185" s="52">
        <v>119</v>
      </c>
      <c r="T185" s="53">
        <v>29.7</v>
      </c>
      <c r="U185" s="53">
        <v>86</v>
      </c>
      <c r="AD185" s="53">
        <v>4.4699999999999989</v>
      </c>
      <c r="AE185" s="53">
        <v>137</v>
      </c>
    </row>
    <row r="186" spans="1:31" ht="15.5">
      <c r="A186" s="53">
        <v>10.120000000000001</v>
      </c>
      <c r="B186" s="52">
        <v>98</v>
      </c>
      <c r="J186" s="53">
        <v>2.6</v>
      </c>
      <c r="K186" s="52">
        <v>108</v>
      </c>
      <c r="T186" s="53">
        <v>45.2</v>
      </c>
      <c r="U186" s="53">
        <v>85</v>
      </c>
      <c r="AD186" s="53">
        <v>4.3599999999999994</v>
      </c>
      <c r="AE186" s="53">
        <v>108</v>
      </c>
    </row>
    <row r="187" spans="1:31" ht="15.5">
      <c r="A187" s="53">
        <v>9.92</v>
      </c>
      <c r="B187" s="52">
        <v>93</v>
      </c>
      <c r="J187" s="53">
        <v>2.4</v>
      </c>
      <c r="K187" s="52">
        <v>125</v>
      </c>
      <c r="T187" s="53">
        <v>23.4</v>
      </c>
      <c r="U187" s="53">
        <v>83</v>
      </c>
      <c r="AD187" s="53">
        <v>4.2600000000000016</v>
      </c>
      <c r="AE187" s="53">
        <v>126</v>
      </c>
    </row>
    <row r="188" spans="1:31" ht="15.5">
      <c r="A188" s="53">
        <v>9.879999999999999</v>
      </c>
      <c r="B188" s="52">
        <v>77</v>
      </c>
      <c r="J188" s="53">
        <v>2.2999999999999998</v>
      </c>
      <c r="K188" s="52">
        <v>131</v>
      </c>
      <c r="T188" s="53">
        <v>21.4</v>
      </c>
      <c r="U188" s="53">
        <v>83</v>
      </c>
      <c r="AD188" s="53">
        <v>4.0799999999999983</v>
      </c>
      <c r="AE188" s="53">
        <v>150</v>
      </c>
    </row>
    <row r="189" spans="1:31" ht="15.5">
      <c r="A189" s="53">
        <v>9.82</v>
      </c>
      <c r="B189" s="52">
        <v>35</v>
      </c>
      <c r="J189" s="53">
        <v>2.1</v>
      </c>
      <c r="K189" s="52">
        <v>108</v>
      </c>
      <c r="T189" s="53">
        <v>20.7</v>
      </c>
      <c r="U189" s="53">
        <v>83</v>
      </c>
      <c r="AD189" s="53">
        <v>3.9299999999999962</v>
      </c>
      <c r="AE189" s="53">
        <v>133</v>
      </c>
    </row>
    <row r="190" spans="1:31" ht="15.5">
      <c r="A190" s="53">
        <v>9.7200000000000006</v>
      </c>
      <c r="B190" s="52">
        <v>54</v>
      </c>
      <c r="J190" s="53">
        <v>2.1</v>
      </c>
      <c r="K190" s="52">
        <v>54</v>
      </c>
      <c r="T190" s="53">
        <v>50.4</v>
      </c>
      <c r="U190" s="53">
        <v>81</v>
      </c>
      <c r="AD190" s="53">
        <v>3.6199999999999992</v>
      </c>
      <c r="AE190" s="53">
        <v>114</v>
      </c>
    </row>
    <row r="191" spans="1:31" ht="15.5">
      <c r="A191" s="53">
        <v>9.620000000000001</v>
      </c>
      <c r="B191" s="52">
        <v>54</v>
      </c>
      <c r="J191" s="53">
        <v>2</v>
      </c>
      <c r="K191" s="52">
        <v>83</v>
      </c>
      <c r="T191" s="53">
        <v>50.6</v>
      </c>
      <c r="U191" s="53">
        <v>78</v>
      </c>
      <c r="AD191" s="53">
        <v>3.4400000000000013</v>
      </c>
      <c r="AE191" s="53">
        <v>90</v>
      </c>
    </row>
    <row r="192" spans="1:31" ht="15.5">
      <c r="A192" s="53">
        <v>9.6</v>
      </c>
      <c r="B192" s="52">
        <v>109</v>
      </c>
      <c r="J192" s="53">
        <v>1.9</v>
      </c>
      <c r="K192" s="52">
        <v>123</v>
      </c>
      <c r="T192" s="53">
        <v>22.3</v>
      </c>
      <c r="U192" s="53">
        <v>77</v>
      </c>
      <c r="AD192" s="53">
        <v>3.2699999999999996</v>
      </c>
      <c r="AE192" s="53">
        <v>117</v>
      </c>
    </row>
    <row r="193" spans="1:31" ht="15.5">
      <c r="A193" s="53">
        <v>8.56</v>
      </c>
      <c r="B193" s="52">
        <v>78</v>
      </c>
      <c r="J193" s="53">
        <v>1.6</v>
      </c>
      <c r="K193" s="52">
        <v>83</v>
      </c>
      <c r="T193" s="53">
        <v>33</v>
      </c>
      <c r="U193" s="53">
        <v>74</v>
      </c>
      <c r="AD193" s="53">
        <v>2.2399999999999984</v>
      </c>
      <c r="AE193" s="53">
        <v>159</v>
      </c>
    </row>
    <row r="194" spans="1:31" ht="15.5">
      <c r="A194" s="53">
        <v>8.08</v>
      </c>
      <c r="B194" s="52">
        <v>62</v>
      </c>
      <c r="J194" s="53">
        <v>1.5</v>
      </c>
      <c r="K194" s="52">
        <v>74</v>
      </c>
      <c r="T194" s="53">
        <v>41.4</v>
      </c>
      <c r="U194" s="53">
        <v>71</v>
      </c>
      <c r="AD194" s="53">
        <v>2.12</v>
      </c>
      <c r="AE194" s="53">
        <v>108</v>
      </c>
    </row>
    <row r="195" spans="1:31" ht="15.5">
      <c r="A195" s="53">
        <v>8</v>
      </c>
      <c r="B195" s="52">
        <v>86</v>
      </c>
      <c r="J195" s="53">
        <v>1.5</v>
      </c>
      <c r="K195" s="52">
        <v>112</v>
      </c>
      <c r="T195" s="53">
        <v>2.1</v>
      </c>
      <c r="U195" s="53">
        <v>71</v>
      </c>
      <c r="AD195" s="53">
        <v>1.5399999999999956</v>
      </c>
      <c r="AE195" s="53">
        <v>85</v>
      </c>
    </row>
    <row r="196" spans="1:31" ht="15.5">
      <c r="A196" s="53">
        <v>7.76</v>
      </c>
      <c r="B196" s="52">
        <v>81</v>
      </c>
      <c r="J196" s="53">
        <v>1.4</v>
      </c>
      <c r="K196" s="52">
        <v>91.5</v>
      </c>
      <c r="T196" s="53">
        <v>31.6</v>
      </c>
      <c r="U196" s="53">
        <v>62</v>
      </c>
      <c r="AD196" s="53">
        <v>1.5100000000000002</v>
      </c>
      <c r="AE196" s="53">
        <v>54</v>
      </c>
    </row>
    <row r="197" spans="1:31" ht="15.5">
      <c r="A197" s="53">
        <v>6.74</v>
      </c>
      <c r="B197" s="52">
        <v>86</v>
      </c>
      <c r="J197" s="53">
        <v>1.3</v>
      </c>
      <c r="K197" s="52">
        <v>111</v>
      </c>
      <c r="T197" s="53">
        <v>9.4</v>
      </c>
      <c r="U197" s="53">
        <v>62</v>
      </c>
      <c r="AD197" s="53">
        <v>1.4600000000000026</v>
      </c>
      <c r="AE197" s="53">
        <v>127</v>
      </c>
    </row>
    <row r="198" spans="1:31" ht="15.5">
      <c r="A198" s="53">
        <v>6.74</v>
      </c>
      <c r="B198" s="52">
        <v>83</v>
      </c>
      <c r="J198" s="53">
        <v>0.8</v>
      </c>
      <c r="K198" s="52">
        <v>108</v>
      </c>
      <c r="T198" s="53">
        <v>25.6</v>
      </c>
      <c r="U198" s="53">
        <v>54</v>
      </c>
      <c r="AD198" s="53">
        <v>1.0199999999999996</v>
      </c>
      <c r="AE198" s="53">
        <v>77</v>
      </c>
    </row>
    <row r="199" spans="1:31" ht="15.5">
      <c r="A199" s="53">
        <v>6</v>
      </c>
      <c r="B199" s="52">
        <v>28</v>
      </c>
      <c r="J199" s="53">
        <v>0.4</v>
      </c>
      <c r="K199" s="52">
        <v>54</v>
      </c>
      <c r="T199" s="53">
        <v>1</v>
      </c>
      <c r="U199" s="53">
        <v>54</v>
      </c>
      <c r="AD199" s="53">
        <v>1</v>
      </c>
      <c r="AE199" s="53">
        <v>139</v>
      </c>
    </row>
    <row r="200" spans="1:31" ht="15.5">
      <c r="A200" s="53">
        <v>5.68</v>
      </c>
      <c r="B200" s="52">
        <v>71</v>
      </c>
      <c r="J200" s="53">
        <v>0.3</v>
      </c>
      <c r="K200" s="52">
        <v>104</v>
      </c>
      <c r="T200" s="53">
        <v>5.7</v>
      </c>
      <c r="U200" s="53">
        <v>35</v>
      </c>
      <c r="AD200" s="53">
        <v>0.14999999999999947</v>
      </c>
      <c r="AE200" s="53">
        <v>91</v>
      </c>
    </row>
    <row r="201" spans="1:31" ht="15.5">
      <c r="A201" s="53">
        <v>3.46</v>
      </c>
      <c r="B201" s="52">
        <v>71</v>
      </c>
      <c r="J201" s="53">
        <v>0</v>
      </c>
      <c r="K201" s="52">
        <v>187</v>
      </c>
      <c r="T201" s="53">
        <v>8.6999999999999993</v>
      </c>
      <c r="U201" s="53">
        <v>28</v>
      </c>
      <c r="AD201" s="53">
        <v>0.12000000000000455</v>
      </c>
      <c r="AE201" s="53">
        <v>137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D1E2F-C8AB-4DBF-92F2-6D283377EDA2}">
  <dimension ref="A1:AG201"/>
  <sheetViews>
    <sheetView workbookViewId="0">
      <selection sqref="A1:A1048576"/>
    </sheetView>
  </sheetViews>
  <sheetFormatPr defaultRowHeight="14.5"/>
  <cols>
    <col min="1" max="1" width="17.6328125" customWidth="1"/>
    <col min="2" max="2" width="17.26953125" style="9" customWidth="1"/>
    <col min="4" max="4" width="12.54296875" customWidth="1"/>
    <col min="5" max="5" width="12" customWidth="1"/>
    <col min="6" max="6" width="8.6328125" customWidth="1"/>
    <col min="10" max="10" width="16" customWidth="1"/>
    <col min="11" max="11" width="19.1796875" style="9" customWidth="1"/>
    <col min="14" max="14" width="10.81640625" customWidth="1"/>
    <col min="19" max="19" width="16.08984375" customWidth="1"/>
    <col min="20" max="20" width="16.1796875" customWidth="1"/>
    <col min="23" max="23" width="13.90625" customWidth="1"/>
    <col min="28" max="28" width="15.54296875" customWidth="1"/>
    <col min="29" max="29" width="12.08984375" customWidth="1"/>
    <col min="32" max="32" width="14.26953125" customWidth="1"/>
  </cols>
  <sheetData>
    <row r="1" spans="1:29" ht="15.5">
      <c r="A1" s="35" t="s">
        <v>55</v>
      </c>
      <c r="B1" s="61" t="s">
        <v>59</v>
      </c>
      <c r="J1" s="35" t="s">
        <v>56</v>
      </c>
      <c r="K1" s="61" t="s">
        <v>59</v>
      </c>
      <c r="S1" s="35" t="s">
        <v>57</v>
      </c>
      <c r="T1" s="36" t="s">
        <v>59</v>
      </c>
      <c r="AB1" s="35" t="s">
        <v>58</v>
      </c>
      <c r="AC1" s="36" t="s">
        <v>59</v>
      </c>
    </row>
    <row r="2" spans="1:29" ht="15.5">
      <c r="A2" s="63">
        <v>68</v>
      </c>
      <c r="B2" s="52">
        <v>227</v>
      </c>
      <c r="J2" s="63">
        <v>49</v>
      </c>
      <c r="K2" s="52">
        <v>147</v>
      </c>
      <c r="S2" s="53">
        <v>59</v>
      </c>
      <c r="T2" s="54">
        <v>240</v>
      </c>
      <c r="AB2" s="63">
        <v>49</v>
      </c>
      <c r="AC2" s="53">
        <v>147</v>
      </c>
    </row>
    <row r="3" spans="1:29" ht="15.5">
      <c r="A3" s="63">
        <v>63</v>
      </c>
      <c r="B3" s="52">
        <v>118</v>
      </c>
      <c r="J3" s="63">
        <v>49</v>
      </c>
      <c r="K3" s="52">
        <v>127</v>
      </c>
      <c r="S3" s="53">
        <v>8.4</v>
      </c>
      <c r="T3" s="53">
        <v>298.75</v>
      </c>
      <c r="AB3" s="63">
        <v>49</v>
      </c>
      <c r="AC3" s="53">
        <v>127</v>
      </c>
    </row>
    <row r="4" spans="1:29" ht="15.5">
      <c r="A4" s="63">
        <v>66</v>
      </c>
      <c r="B4" s="52">
        <v>128</v>
      </c>
      <c r="J4" s="53">
        <v>49.6</v>
      </c>
      <c r="K4" s="52">
        <v>239</v>
      </c>
      <c r="S4" s="53">
        <v>71.8</v>
      </c>
      <c r="T4" s="53">
        <v>272</v>
      </c>
      <c r="AB4" s="53">
        <v>49.6</v>
      </c>
      <c r="AC4" s="53">
        <v>239</v>
      </c>
    </row>
    <row r="5" spans="1:29" ht="15.5">
      <c r="A5" s="53">
        <v>92.987500000000011</v>
      </c>
      <c r="B5" s="52">
        <v>126</v>
      </c>
      <c r="J5" s="53">
        <v>49.4</v>
      </c>
      <c r="K5" s="52">
        <v>240</v>
      </c>
      <c r="S5" s="53">
        <v>41.8</v>
      </c>
      <c r="T5" s="53">
        <v>271</v>
      </c>
      <c r="AB5" s="53">
        <v>49.4</v>
      </c>
      <c r="AC5" s="53">
        <v>240</v>
      </c>
    </row>
    <row r="6" spans="1:29" ht="15.5">
      <c r="A6" s="53">
        <v>89.06</v>
      </c>
      <c r="B6" s="52">
        <v>135</v>
      </c>
      <c r="J6" s="53">
        <v>49.4</v>
      </c>
      <c r="K6" s="52">
        <v>152</v>
      </c>
      <c r="S6" s="53">
        <v>44.3</v>
      </c>
      <c r="T6" s="53">
        <v>265</v>
      </c>
      <c r="AB6" s="53">
        <v>49.4</v>
      </c>
      <c r="AC6" s="53">
        <v>152</v>
      </c>
    </row>
    <row r="7" spans="1:29" ht="15.5">
      <c r="A7" s="53">
        <v>71.06</v>
      </c>
      <c r="B7" s="52">
        <v>92</v>
      </c>
      <c r="J7" s="53">
        <v>49</v>
      </c>
      <c r="K7" s="52">
        <v>265</v>
      </c>
      <c r="S7" s="53">
        <v>3.2</v>
      </c>
      <c r="T7" s="53">
        <v>264</v>
      </c>
      <c r="AB7" s="53">
        <v>49</v>
      </c>
      <c r="AC7" s="53">
        <v>265</v>
      </c>
    </row>
    <row r="8" spans="1:29" ht="15.5">
      <c r="A8" s="53">
        <v>67.72</v>
      </c>
      <c r="B8" s="52">
        <v>226</v>
      </c>
      <c r="J8" s="53">
        <v>49</v>
      </c>
      <c r="K8" s="52">
        <v>264</v>
      </c>
      <c r="S8" s="53">
        <v>55.8</v>
      </c>
      <c r="T8" s="53">
        <v>258</v>
      </c>
      <c r="AB8" s="53">
        <v>49</v>
      </c>
      <c r="AC8" s="53">
        <v>264</v>
      </c>
    </row>
    <row r="9" spans="1:29" ht="15.5">
      <c r="A9" s="53">
        <v>66.14</v>
      </c>
      <c r="B9" s="52">
        <v>166</v>
      </c>
      <c r="J9" s="53">
        <v>48.9</v>
      </c>
      <c r="K9" s="52">
        <v>86</v>
      </c>
      <c r="S9" s="53">
        <v>51.2</v>
      </c>
      <c r="T9" s="53">
        <v>257</v>
      </c>
      <c r="AB9" s="53">
        <v>48.9</v>
      </c>
      <c r="AC9" s="53">
        <v>86</v>
      </c>
    </row>
    <row r="10" spans="1:29" ht="15.5">
      <c r="A10" s="53">
        <v>65.52000000000001</v>
      </c>
      <c r="B10" s="52">
        <v>272</v>
      </c>
      <c r="J10" s="53">
        <v>48.9</v>
      </c>
      <c r="K10" s="52">
        <v>271</v>
      </c>
      <c r="S10" s="53">
        <v>5</v>
      </c>
      <c r="T10" s="53">
        <v>256</v>
      </c>
      <c r="AB10" s="53">
        <v>48.9</v>
      </c>
      <c r="AC10" s="53">
        <v>271</v>
      </c>
    </row>
    <row r="11" spans="1:29" ht="15.5">
      <c r="A11" s="53">
        <v>64.94</v>
      </c>
      <c r="B11" s="52">
        <v>257</v>
      </c>
      <c r="J11" s="53">
        <v>47.8</v>
      </c>
      <c r="K11" s="52">
        <v>177</v>
      </c>
      <c r="S11" s="53">
        <v>93.625</v>
      </c>
      <c r="T11" s="53">
        <v>254</v>
      </c>
      <c r="AB11" s="53">
        <v>47.8</v>
      </c>
      <c r="AC11" s="53">
        <v>177</v>
      </c>
    </row>
    <row r="12" spans="1:29" ht="15.5">
      <c r="A12" s="53">
        <v>64.38</v>
      </c>
      <c r="B12" s="52">
        <v>271</v>
      </c>
      <c r="J12" s="53">
        <v>47.7</v>
      </c>
      <c r="K12" s="52">
        <v>240</v>
      </c>
      <c r="S12" s="60">
        <v>18.5</v>
      </c>
      <c r="T12" s="53">
        <v>245</v>
      </c>
      <c r="AB12" s="53">
        <v>47.7</v>
      </c>
      <c r="AC12" s="53">
        <v>240</v>
      </c>
    </row>
    <row r="13" spans="1:29" ht="15.5">
      <c r="A13" s="53">
        <v>64.039999999999992</v>
      </c>
      <c r="B13" s="52">
        <v>158</v>
      </c>
      <c r="J13" s="53">
        <v>47</v>
      </c>
      <c r="K13" s="52">
        <v>124</v>
      </c>
      <c r="S13" s="53">
        <v>60</v>
      </c>
      <c r="T13" s="53">
        <v>240</v>
      </c>
      <c r="AB13" s="53">
        <v>47</v>
      </c>
      <c r="AC13" s="53">
        <v>124</v>
      </c>
    </row>
    <row r="14" spans="1:29" ht="15.5">
      <c r="A14" s="53">
        <v>63.339999999999996</v>
      </c>
      <c r="B14" s="52">
        <v>131</v>
      </c>
      <c r="J14" s="53">
        <v>46.8</v>
      </c>
      <c r="K14" s="52">
        <v>152</v>
      </c>
      <c r="S14" s="53">
        <v>54.7</v>
      </c>
      <c r="T14" s="53">
        <v>240</v>
      </c>
      <c r="AB14" s="53">
        <v>46.8</v>
      </c>
      <c r="AC14" s="53">
        <v>152</v>
      </c>
    </row>
    <row r="15" spans="1:29" ht="15.5">
      <c r="A15" s="53">
        <v>63.279999999999994</v>
      </c>
      <c r="B15" s="52">
        <v>254</v>
      </c>
      <c r="J15" s="53">
        <v>46.4</v>
      </c>
      <c r="K15" s="52">
        <v>196</v>
      </c>
      <c r="S15" s="53">
        <v>52.9</v>
      </c>
      <c r="T15" s="53">
        <v>240</v>
      </c>
      <c r="AB15" s="53">
        <v>46.4</v>
      </c>
      <c r="AC15" s="53">
        <v>196</v>
      </c>
    </row>
    <row r="16" spans="1:29" ht="15.5">
      <c r="A16" s="53">
        <v>62.54</v>
      </c>
      <c r="B16" s="52">
        <v>220</v>
      </c>
      <c r="J16" s="53">
        <v>46.2</v>
      </c>
      <c r="K16" s="52">
        <v>225</v>
      </c>
      <c r="S16" s="53">
        <v>37.700000000000003</v>
      </c>
      <c r="T16" s="53">
        <v>239</v>
      </c>
      <c r="AB16" s="60">
        <v>46.2</v>
      </c>
      <c r="AC16" s="53">
        <v>225</v>
      </c>
    </row>
    <row r="17" spans="1:33" ht="15.5">
      <c r="A17" s="53">
        <v>62.279999999999994</v>
      </c>
      <c r="B17" s="52">
        <v>258</v>
      </c>
      <c r="J17" s="53">
        <v>45.9</v>
      </c>
      <c r="K17" s="52">
        <v>96</v>
      </c>
      <c r="S17" s="53">
        <v>69.2</v>
      </c>
      <c r="T17" s="60">
        <v>236</v>
      </c>
      <c r="AB17" s="53">
        <v>45.9</v>
      </c>
      <c r="AC17" s="53">
        <v>96</v>
      </c>
    </row>
    <row r="18" spans="1:33" ht="15.5">
      <c r="A18" s="53">
        <v>62.14</v>
      </c>
      <c r="B18" s="52">
        <v>129</v>
      </c>
      <c r="J18" s="53">
        <v>45.1</v>
      </c>
      <c r="K18" s="52">
        <v>228</v>
      </c>
      <c r="S18" s="53">
        <v>66.2</v>
      </c>
      <c r="T18" s="53">
        <v>235.5</v>
      </c>
      <c r="AB18" s="53">
        <v>45.1</v>
      </c>
      <c r="AC18" s="53">
        <v>228</v>
      </c>
    </row>
    <row r="19" spans="1:33" ht="15.5">
      <c r="A19" s="53">
        <v>61.260000000000005</v>
      </c>
      <c r="B19" s="52">
        <v>240</v>
      </c>
      <c r="D19" s="88" t="s">
        <v>2</v>
      </c>
      <c r="E19" s="90" t="s">
        <v>69</v>
      </c>
      <c r="F19" s="89" t="s">
        <v>68</v>
      </c>
      <c r="J19" s="53">
        <v>44.5</v>
      </c>
      <c r="K19" s="52">
        <v>149</v>
      </c>
      <c r="M19" s="88" t="s">
        <v>3</v>
      </c>
      <c r="N19" s="90" t="s">
        <v>69</v>
      </c>
      <c r="O19" s="89" t="s">
        <v>68</v>
      </c>
      <c r="S19" s="53">
        <v>39.6</v>
      </c>
      <c r="T19" s="53">
        <v>235</v>
      </c>
      <c r="V19" s="88" t="s">
        <v>4</v>
      </c>
      <c r="W19" s="90" t="s">
        <v>69</v>
      </c>
      <c r="X19" s="89" t="s">
        <v>68</v>
      </c>
      <c r="AB19" s="53">
        <v>44.5</v>
      </c>
      <c r="AC19" s="53">
        <v>149</v>
      </c>
      <c r="AE19" s="88" t="s">
        <v>70</v>
      </c>
      <c r="AF19" s="90" t="s">
        <v>69</v>
      </c>
      <c r="AG19" s="89" t="s">
        <v>68</v>
      </c>
    </row>
    <row r="20" spans="1:33" ht="15.5">
      <c r="A20" s="53">
        <v>61.120000000000005</v>
      </c>
      <c r="B20" s="52">
        <v>184</v>
      </c>
      <c r="D20" s="15"/>
      <c r="E20" s="15">
        <v>84.03</v>
      </c>
      <c r="F20" s="15">
        <f>1.84*D20+E20</f>
        <v>84.03</v>
      </c>
      <c r="J20" s="53">
        <v>43.9</v>
      </c>
      <c r="K20" s="52">
        <v>229</v>
      </c>
      <c r="M20" s="15"/>
      <c r="N20" s="59">
        <v>107.02</v>
      </c>
      <c r="O20" s="91">
        <f>1.86*M20+N20</f>
        <v>107.02</v>
      </c>
      <c r="S20" s="53">
        <v>43.2</v>
      </c>
      <c r="T20" s="53">
        <v>231</v>
      </c>
      <c r="V20" s="15"/>
      <c r="W20" s="59">
        <v>133.62</v>
      </c>
      <c r="X20" s="91">
        <f>0.58*V20+W20</f>
        <v>133.62</v>
      </c>
      <c r="AB20" s="53">
        <v>43.9</v>
      </c>
      <c r="AC20" s="53">
        <v>229</v>
      </c>
      <c r="AE20" s="15"/>
      <c r="AF20" s="59">
        <v>107.06</v>
      </c>
      <c r="AG20" s="91">
        <f>1.83*AE20+AF20</f>
        <v>107.06</v>
      </c>
    </row>
    <row r="21" spans="1:33" ht="15.5">
      <c r="A21" s="53">
        <v>60.86</v>
      </c>
      <c r="B21" s="52">
        <v>162</v>
      </c>
      <c r="D21" s="16">
        <v>100</v>
      </c>
      <c r="E21" s="16">
        <v>84.03</v>
      </c>
      <c r="F21" s="34">
        <f>1.84*D21+E21</f>
        <v>268.02999999999997</v>
      </c>
      <c r="J21" s="53">
        <v>43.9</v>
      </c>
      <c r="K21" s="52">
        <v>227</v>
      </c>
      <c r="M21" s="16">
        <v>100</v>
      </c>
      <c r="N21" s="15">
        <v>107.02</v>
      </c>
      <c r="O21" s="30">
        <f>1.86*M21+N21</f>
        <v>293.02</v>
      </c>
      <c r="S21" s="53">
        <v>32</v>
      </c>
      <c r="T21" s="53">
        <v>230</v>
      </c>
      <c r="V21" s="16">
        <v>100</v>
      </c>
      <c r="W21" s="15">
        <v>133.62</v>
      </c>
      <c r="X21" s="15">
        <f>0.58*V21+W21</f>
        <v>191.62</v>
      </c>
      <c r="AB21" s="53">
        <v>43.9</v>
      </c>
      <c r="AC21" s="53">
        <v>227</v>
      </c>
      <c r="AE21" s="16">
        <v>100</v>
      </c>
      <c r="AF21" s="15">
        <v>107.06</v>
      </c>
      <c r="AG21" s="15">
        <f>1.83*AE21+AF21</f>
        <v>290.06</v>
      </c>
    </row>
    <row r="22" spans="1:33" ht="15.5">
      <c r="A22" s="53">
        <v>59.58</v>
      </c>
      <c r="B22" s="52">
        <v>231</v>
      </c>
      <c r="J22" s="53">
        <v>43.8</v>
      </c>
      <c r="K22" s="52">
        <v>256</v>
      </c>
      <c r="S22" s="53">
        <v>27.2</v>
      </c>
      <c r="T22" s="53">
        <v>229</v>
      </c>
      <c r="AB22" s="53">
        <v>43.8</v>
      </c>
      <c r="AC22" s="53">
        <v>256</v>
      </c>
    </row>
    <row r="23" spans="1:33" ht="15.5">
      <c r="A23" s="53">
        <v>59.58</v>
      </c>
      <c r="B23" s="52">
        <v>139</v>
      </c>
      <c r="J23" s="53">
        <v>43.7</v>
      </c>
      <c r="K23" s="52">
        <v>105</v>
      </c>
      <c r="S23" s="53">
        <v>19.600000000000001</v>
      </c>
      <c r="T23" s="53">
        <v>228</v>
      </c>
      <c r="AB23" s="53">
        <v>43.7</v>
      </c>
      <c r="AC23" s="53">
        <v>105</v>
      </c>
    </row>
    <row r="24" spans="1:33" ht="15.5">
      <c r="A24" s="53">
        <v>59.2</v>
      </c>
      <c r="B24" s="52">
        <v>167</v>
      </c>
      <c r="J24" s="53">
        <v>43.5</v>
      </c>
      <c r="K24" s="52">
        <v>173</v>
      </c>
      <c r="S24" s="53">
        <v>1.7</v>
      </c>
      <c r="T24" s="53">
        <v>227</v>
      </c>
      <c r="AB24" s="53">
        <v>43.5</v>
      </c>
      <c r="AC24" s="53">
        <v>173</v>
      </c>
    </row>
    <row r="25" spans="1:33" ht="15.5">
      <c r="A25" s="53">
        <v>58.760000000000005</v>
      </c>
      <c r="B25" s="52">
        <v>188</v>
      </c>
      <c r="J25" s="53">
        <v>43</v>
      </c>
      <c r="K25" s="52">
        <v>272</v>
      </c>
      <c r="S25" s="53">
        <v>1.8</v>
      </c>
      <c r="T25" s="53">
        <v>226</v>
      </c>
      <c r="AB25" s="53">
        <v>43</v>
      </c>
      <c r="AC25" s="53">
        <v>272</v>
      </c>
    </row>
    <row r="26" spans="1:33" ht="15.5">
      <c r="A26" s="53">
        <v>58.739999999999995</v>
      </c>
      <c r="B26" s="52">
        <v>210</v>
      </c>
      <c r="J26" s="53">
        <v>43</v>
      </c>
      <c r="K26" s="52">
        <v>223</v>
      </c>
      <c r="S26" s="53">
        <v>72.3</v>
      </c>
      <c r="T26" s="53">
        <v>225</v>
      </c>
      <c r="AB26" s="53">
        <v>43</v>
      </c>
      <c r="AC26" s="53">
        <v>223</v>
      </c>
    </row>
    <row r="27" spans="1:33" ht="15.5">
      <c r="A27" s="53">
        <v>58.68</v>
      </c>
      <c r="B27" s="52">
        <v>216</v>
      </c>
      <c r="J27" s="53">
        <v>42.8</v>
      </c>
      <c r="K27" s="52">
        <v>187</v>
      </c>
      <c r="S27" s="53">
        <v>58.7</v>
      </c>
      <c r="T27" s="60">
        <v>225</v>
      </c>
      <c r="AB27" s="53">
        <v>42.8</v>
      </c>
      <c r="AC27" s="53">
        <v>187</v>
      </c>
    </row>
    <row r="28" spans="1:33" ht="15.5">
      <c r="A28" s="53">
        <v>57.720000000000006</v>
      </c>
      <c r="B28" s="62">
        <v>235.5</v>
      </c>
      <c r="J28" s="53">
        <v>42.7</v>
      </c>
      <c r="K28" s="52">
        <v>240</v>
      </c>
      <c r="S28" s="53">
        <v>33.799999999999997</v>
      </c>
      <c r="T28" s="53">
        <v>223</v>
      </c>
      <c r="AB28" s="53">
        <v>42.7</v>
      </c>
      <c r="AC28" s="53">
        <v>240</v>
      </c>
    </row>
    <row r="29" spans="1:33" ht="15.5">
      <c r="A29" s="53">
        <v>56.9</v>
      </c>
      <c r="B29" s="52">
        <v>131</v>
      </c>
      <c r="J29" s="53">
        <v>42.3</v>
      </c>
      <c r="K29" s="52">
        <v>257</v>
      </c>
      <c r="S29" s="53">
        <v>23.2</v>
      </c>
      <c r="T29" s="53">
        <v>221</v>
      </c>
      <c r="AB29" s="53">
        <v>42.3</v>
      </c>
      <c r="AC29" s="53">
        <v>257</v>
      </c>
    </row>
    <row r="30" spans="1:33" ht="15.5">
      <c r="A30" s="53">
        <v>56.379999999999995</v>
      </c>
      <c r="B30" s="52">
        <v>256</v>
      </c>
      <c r="J30" s="53">
        <v>42</v>
      </c>
      <c r="K30" s="62">
        <v>235.5</v>
      </c>
      <c r="S30" s="53">
        <v>15.9</v>
      </c>
      <c r="T30" s="53">
        <v>220</v>
      </c>
      <c r="AB30" s="53">
        <v>42</v>
      </c>
      <c r="AC30" s="53">
        <v>235.5</v>
      </c>
    </row>
    <row r="31" spans="1:33" ht="15.5">
      <c r="A31" s="53">
        <v>56.18</v>
      </c>
      <c r="B31" s="52">
        <v>225</v>
      </c>
      <c r="J31" s="53">
        <v>42</v>
      </c>
      <c r="K31" s="52">
        <v>204</v>
      </c>
      <c r="S31" s="53">
        <v>37.9</v>
      </c>
      <c r="T31" s="53">
        <v>218</v>
      </c>
      <c r="AB31" s="53">
        <v>42</v>
      </c>
      <c r="AC31" s="53">
        <v>204</v>
      </c>
    </row>
    <row r="32" spans="1:33" ht="15.5">
      <c r="A32" s="53">
        <v>56.02</v>
      </c>
      <c r="B32" s="52">
        <v>236</v>
      </c>
      <c r="J32" s="53">
        <v>41.7</v>
      </c>
      <c r="K32" s="52">
        <v>183</v>
      </c>
      <c r="S32" s="53">
        <v>20.3</v>
      </c>
      <c r="T32" s="53">
        <v>216</v>
      </c>
      <c r="AB32" s="53">
        <v>41.7</v>
      </c>
      <c r="AC32" s="53">
        <v>183</v>
      </c>
    </row>
    <row r="33" spans="1:29" ht="15.5">
      <c r="A33" s="53">
        <v>55.339999999999996</v>
      </c>
      <c r="B33" s="52">
        <v>221</v>
      </c>
      <c r="J33" s="53">
        <v>41.7</v>
      </c>
      <c r="K33" s="52">
        <v>235</v>
      </c>
      <c r="S33" s="53">
        <v>59.7</v>
      </c>
      <c r="T33" s="53">
        <v>210</v>
      </c>
      <c r="AB33" s="53">
        <v>41.7</v>
      </c>
      <c r="AC33" s="53">
        <v>235</v>
      </c>
    </row>
    <row r="34" spans="1:29" ht="15.5">
      <c r="A34" s="53">
        <v>55.04</v>
      </c>
      <c r="B34" s="52">
        <v>147</v>
      </c>
      <c r="J34" s="53">
        <v>41.5</v>
      </c>
      <c r="K34" s="52">
        <v>245</v>
      </c>
      <c r="S34" s="53">
        <v>37.700000000000003</v>
      </c>
      <c r="T34" s="53">
        <v>208</v>
      </c>
      <c r="AB34" s="53">
        <v>41.5</v>
      </c>
      <c r="AC34" s="53">
        <v>245</v>
      </c>
    </row>
    <row r="35" spans="1:29" ht="15.5">
      <c r="A35" s="53">
        <v>55.019999999999996</v>
      </c>
      <c r="B35" s="52">
        <v>142</v>
      </c>
      <c r="J35" s="53">
        <v>41.3</v>
      </c>
      <c r="K35" s="52">
        <v>197</v>
      </c>
      <c r="S35" s="53">
        <v>5.3</v>
      </c>
      <c r="T35" s="53">
        <v>208</v>
      </c>
      <c r="AB35" s="53">
        <v>41.3</v>
      </c>
      <c r="AC35" s="53">
        <v>197</v>
      </c>
    </row>
    <row r="36" spans="1:29" ht="15.5">
      <c r="A36" s="53">
        <v>54.64</v>
      </c>
      <c r="B36" s="52">
        <v>208</v>
      </c>
      <c r="J36" s="53">
        <v>41.1</v>
      </c>
      <c r="K36" s="52">
        <v>114</v>
      </c>
      <c r="S36" s="53">
        <v>75.599999999999994</v>
      </c>
      <c r="T36" s="53">
        <v>207</v>
      </c>
      <c r="AB36" s="53">
        <v>41.1</v>
      </c>
      <c r="AC36" s="53">
        <v>114</v>
      </c>
    </row>
    <row r="37" spans="1:29" ht="15.5">
      <c r="A37" s="53">
        <v>54.160000000000004</v>
      </c>
      <c r="B37" s="52">
        <v>150</v>
      </c>
      <c r="J37" s="53">
        <v>40.6</v>
      </c>
      <c r="K37" s="52">
        <v>180</v>
      </c>
      <c r="S37" s="53">
        <v>3.6</v>
      </c>
      <c r="T37" s="53">
        <v>204</v>
      </c>
      <c r="AB37" s="53">
        <v>40.6</v>
      </c>
      <c r="AC37" s="53">
        <v>180</v>
      </c>
    </row>
    <row r="38" spans="1:29" ht="15.5">
      <c r="A38" s="53">
        <v>54.06</v>
      </c>
      <c r="B38" s="52">
        <v>264</v>
      </c>
      <c r="J38" s="53">
        <v>40.299999999999997</v>
      </c>
      <c r="K38" s="52">
        <v>110</v>
      </c>
      <c r="S38" s="53">
        <v>74.2</v>
      </c>
      <c r="T38" s="53">
        <v>201</v>
      </c>
      <c r="AB38" s="53">
        <v>40.299999999999997</v>
      </c>
      <c r="AC38" s="53">
        <v>110</v>
      </c>
    </row>
    <row r="39" spans="1:29" ht="15.5">
      <c r="A39" s="53">
        <v>53.86</v>
      </c>
      <c r="B39" s="52">
        <v>170</v>
      </c>
      <c r="J39" s="53">
        <v>39.700000000000003</v>
      </c>
      <c r="K39" s="52">
        <v>208</v>
      </c>
      <c r="S39" s="53">
        <v>22.9</v>
      </c>
      <c r="T39" s="53">
        <v>199</v>
      </c>
      <c r="AB39" s="53">
        <v>39.700000000000003</v>
      </c>
      <c r="AC39" s="53">
        <v>208</v>
      </c>
    </row>
    <row r="40" spans="1:29" ht="15.5">
      <c r="A40" s="53">
        <v>53.6</v>
      </c>
      <c r="B40" s="52">
        <v>230</v>
      </c>
      <c r="J40" s="53">
        <v>39.6</v>
      </c>
      <c r="K40" s="52">
        <v>258</v>
      </c>
      <c r="S40" s="53">
        <v>58.5</v>
      </c>
      <c r="T40" s="53">
        <v>197</v>
      </c>
      <c r="AB40" s="53">
        <v>39.6</v>
      </c>
      <c r="AC40" s="53">
        <v>258</v>
      </c>
    </row>
    <row r="41" spans="1:29" ht="15.5">
      <c r="A41" s="53">
        <v>53.480000000000004</v>
      </c>
      <c r="B41" s="52">
        <v>127</v>
      </c>
      <c r="J41" s="53">
        <v>39.6</v>
      </c>
      <c r="K41" s="52">
        <v>28</v>
      </c>
      <c r="S41" s="53">
        <v>59</v>
      </c>
      <c r="T41" s="53">
        <v>196</v>
      </c>
      <c r="AB41" s="53">
        <v>39.6</v>
      </c>
      <c r="AC41" s="53">
        <v>28</v>
      </c>
    </row>
    <row r="42" spans="1:29" ht="15.5">
      <c r="A42" s="53">
        <v>53.08</v>
      </c>
      <c r="B42" s="62">
        <v>146.16666666666666</v>
      </c>
      <c r="J42" s="53">
        <v>39.299999999999997</v>
      </c>
      <c r="K42" s="52">
        <v>122</v>
      </c>
      <c r="S42" s="53">
        <v>38.700000000000003</v>
      </c>
      <c r="T42" s="60">
        <v>196</v>
      </c>
      <c r="AB42" s="53">
        <v>39.299999999999997</v>
      </c>
      <c r="AC42" s="60">
        <v>122</v>
      </c>
    </row>
    <row r="43" spans="1:29" ht="15.5">
      <c r="A43" s="53">
        <v>52.980000000000004</v>
      </c>
      <c r="B43" s="52">
        <v>245</v>
      </c>
      <c r="J43" s="53">
        <v>39</v>
      </c>
      <c r="K43" s="52">
        <v>98</v>
      </c>
      <c r="S43" s="53">
        <v>11</v>
      </c>
      <c r="T43" s="53">
        <v>196</v>
      </c>
      <c r="AB43" s="53">
        <v>39</v>
      </c>
      <c r="AC43" s="53">
        <v>98</v>
      </c>
    </row>
    <row r="44" spans="1:29" ht="15.5">
      <c r="A44" s="53">
        <v>52.760000000000005</v>
      </c>
      <c r="B44" s="52">
        <v>199</v>
      </c>
      <c r="J44" s="53">
        <v>38.9</v>
      </c>
      <c r="K44" s="52">
        <v>78</v>
      </c>
      <c r="S44" s="53">
        <v>7.4</v>
      </c>
      <c r="T44" s="53">
        <v>193</v>
      </c>
      <c r="AB44" s="53">
        <v>38.9</v>
      </c>
      <c r="AC44" s="53">
        <v>78</v>
      </c>
    </row>
    <row r="45" spans="1:29" ht="15.5">
      <c r="A45" s="53">
        <v>52.7</v>
      </c>
      <c r="B45" s="52">
        <v>124</v>
      </c>
      <c r="J45" s="53">
        <v>38.6</v>
      </c>
      <c r="K45" s="52">
        <v>124</v>
      </c>
      <c r="S45" s="53">
        <v>46</v>
      </c>
      <c r="T45" s="53">
        <v>191</v>
      </c>
      <c r="AB45" s="53">
        <v>38.6</v>
      </c>
      <c r="AC45" s="53">
        <v>124</v>
      </c>
    </row>
    <row r="46" spans="1:29" ht="15.5">
      <c r="A46" s="53">
        <v>52.42</v>
      </c>
      <c r="B46" s="52">
        <v>139</v>
      </c>
      <c r="J46" s="53">
        <v>38</v>
      </c>
      <c r="K46" s="52">
        <v>221</v>
      </c>
      <c r="S46" s="53">
        <v>53.4</v>
      </c>
      <c r="T46" s="53">
        <v>188</v>
      </c>
      <c r="AB46" s="53">
        <v>38</v>
      </c>
      <c r="AC46" s="53">
        <v>221</v>
      </c>
    </row>
    <row r="47" spans="1:29" ht="15.5">
      <c r="A47" s="53">
        <v>51.9</v>
      </c>
      <c r="B47" s="52">
        <v>201</v>
      </c>
      <c r="J47" s="53">
        <v>37.799999999999997</v>
      </c>
      <c r="K47" s="52">
        <v>236</v>
      </c>
      <c r="S47" s="53">
        <v>30</v>
      </c>
      <c r="T47" s="53">
        <v>188</v>
      </c>
      <c r="AB47" s="53">
        <v>37.799999999999997</v>
      </c>
      <c r="AC47" s="53">
        <v>236</v>
      </c>
    </row>
    <row r="48" spans="1:29" ht="15.5">
      <c r="A48" s="53">
        <v>51.480000000000004</v>
      </c>
      <c r="B48" s="52">
        <v>137</v>
      </c>
      <c r="J48" s="53">
        <v>37.700000000000003</v>
      </c>
      <c r="K48" s="52">
        <v>230</v>
      </c>
      <c r="S48" s="53">
        <v>28.9</v>
      </c>
      <c r="T48" s="53">
        <v>187</v>
      </c>
      <c r="AB48" s="53">
        <v>37.700000000000003</v>
      </c>
      <c r="AC48" s="53">
        <v>230</v>
      </c>
    </row>
    <row r="49" spans="1:29" ht="15.5">
      <c r="A49" s="53">
        <v>51.480000000000004</v>
      </c>
      <c r="B49" s="52">
        <v>196</v>
      </c>
      <c r="J49" s="53">
        <v>37.6</v>
      </c>
      <c r="K49" s="52">
        <v>90</v>
      </c>
      <c r="S49" s="53">
        <v>13.1</v>
      </c>
      <c r="T49" s="53">
        <v>187</v>
      </c>
      <c r="AB49" s="53">
        <v>37.6</v>
      </c>
      <c r="AC49" s="53">
        <v>90</v>
      </c>
    </row>
    <row r="50" spans="1:29" ht="15.5">
      <c r="A50" s="53">
        <v>51.38</v>
      </c>
      <c r="B50" s="52">
        <v>149</v>
      </c>
      <c r="J50" s="53">
        <v>36.9</v>
      </c>
      <c r="K50" s="52">
        <v>172</v>
      </c>
      <c r="S50" s="53">
        <v>38.700000000000003</v>
      </c>
      <c r="T50" s="53">
        <v>186</v>
      </c>
      <c r="AB50" s="53">
        <v>36.9</v>
      </c>
      <c r="AC50" s="53">
        <v>172</v>
      </c>
    </row>
    <row r="51" spans="1:29" ht="15.5">
      <c r="A51" s="53">
        <v>50.94</v>
      </c>
      <c r="B51" s="62">
        <v>151.5</v>
      </c>
      <c r="J51" s="53">
        <v>36.9</v>
      </c>
      <c r="K51" s="52">
        <v>85</v>
      </c>
      <c r="S51" s="53">
        <v>18.2</v>
      </c>
      <c r="T51" s="53">
        <v>186</v>
      </c>
      <c r="AB51" s="53">
        <v>36.9</v>
      </c>
      <c r="AC51" s="53">
        <v>85</v>
      </c>
    </row>
    <row r="52" spans="1:29" ht="15.5">
      <c r="A52" s="53">
        <v>50.68</v>
      </c>
      <c r="B52" s="52">
        <v>187</v>
      </c>
      <c r="J52" s="53">
        <v>36.799999999999997</v>
      </c>
      <c r="K52" s="52">
        <v>193</v>
      </c>
      <c r="S52" s="53">
        <v>9.3000000000000007</v>
      </c>
      <c r="T52" s="53">
        <v>186</v>
      </c>
      <c r="AB52" s="53">
        <v>36.799999999999997</v>
      </c>
      <c r="AC52" s="60">
        <v>193</v>
      </c>
    </row>
    <row r="53" spans="1:29" ht="15.5">
      <c r="A53" s="53">
        <v>50.64</v>
      </c>
      <c r="B53" s="52">
        <v>265</v>
      </c>
      <c r="J53" s="53">
        <v>36.6</v>
      </c>
      <c r="K53" s="52">
        <v>135</v>
      </c>
      <c r="S53" s="53">
        <v>57.6</v>
      </c>
      <c r="T53" s="53">
        <v>185</v>
      </c>
      <c r="AB53" s="53">
        <v>36.6</v>
      </c>
      <c r="AC53" s="53">
        <v>135</v>
      </c>
    </row>
    <row r="54" spans="1:29" ht="15.5">
      <c r="A54" s="53">
        <v>50.14</v>
      </c>
      <c r="B54" s="52">
        <v>186</v>
      </c>
      <c r="J54" s="53">
        <v>36.5</v>
      </c>
      <c r="K54" s="52">
        <v>225</v>
      </c>
      <c r="S54" s="53">
        <v>6</v>
      </c>
      <c r="T54" s="53">
        <v>184</v>
      </c>
      <c r="AB54" s="53">
        <v>36.5</v>
      </c>
      <c r="AC54" s="53">
        <v>225</v>
      </c>
    </row>
    <row r="55" spans="1:29" ht="15.5">
      <c r="A55" s="53">
        <v>50.1</v>
      </c>
      <c r="B55" s="52">
        <v>218</v>
      </c>
      <c r="J55" s="53">
        <v>36.299999999999997</v>
      </c>
      <c r="K55" s="52">
        <v>254</v>
      </c>
      <c r="S55" s="53">
        <v>0.3</v>
      </c>
      <c r="T55" s="53">
        <v>184</v>
      </c>
      <c r="AB55" s="53">
        <v>36.299999999999997</v>
      </c>
      <c r="AC55" s="53">
        <v>254</v>
      </c>
    </row>
    <row r="56" spans="1:29" ht="15.5">
      <c r="A56" s="53">
        <v>49.660000000000004</v>
      </c>
      <c r="B56" s="52">
        <v>175</v>
      </c>
      <c r="J56" s="53">
        <v>35.799999999999997</v>
      </c>
      <c r="K56" s="52">
        <v>151</v>
      </c>
      <c r="S56" s="53">
        <v>45.9</v>
      </c>
      <c r="T56" s="53">
        <v>183</v>
      </c>
      <c r="AB56" s="53">
        <v>35.799999999999997</v>
      </c>
      <c r="AC56" s="53">
        <v>151</v>
      </c>
    </row>
    <row r="57" spans="1:29" ht="15.5">
      <c r="A57" s="53">
        <v>49.160000000000004</v>
      </c>
      <c r="B57" s="52">
        <v>239</v>
      </c>
      <c r="J57" s="53">
        <v>35.6</v>
      </c>
      <c r="K57" s="52">
        <v>184</v>
      </c>
      <c r="S57" s="53">
        <v>63.2</v>
      </c>
      <c r="T57" s="53">
        <v>180</v>
      </c>
      <c r="AB57" s="53">
        <v>35.6</v>
      </c>
      <c r="AC57" s="53">
        <v>184</v>
      </c>
    </row>
    <row r="58" spans="1:29" ht="15.5">
      <c r="A58" s="53">
        <v>49.019999999999996</v>
      </c>
      <c r="B58" s="52">
        <v>168</v>
      </c>
      <c r="J58" s="53">
        <v>35.4</v>
      </c>
      <c r="K58" s="52">
        <v>207</v>
      </c>
      <c r="S58" s="53">
        <v>31.6</v>
      </c>
      <c r="T58" s="53">
        <v>179</v>
      </c>
      <c r="AB58" s="53">
        <v>35.4</v>
      </c>
      <c r="AC58" s="53">
        <v>207</v>
      </c>
    </row>
    <row r="59" spans="1:29" ht="15.5">
      <c r="A59" s="53">
        <v>48.480000000000004</v>
      </c>
      <c r="B59" s="52">
        <v>127</v>
      </c>
      <c r="J59" s="53">
        <v>35.1</v>
      </c>
      <c r="K59" s="52">
        <v>95</v>
      </c>
      <c r="S59" s="53">
        <v>51.4</v>
      </c>
      <c r="T59" s="53">
        <v>177</v>
      </c>
      <c r="AB59" s="53">
        <v>35.1</v>
      </c>
      <c r="AC59" s="53">
        <v>95</v>
      </c>
    </row>
    <row r="60" spans="1:29" ht="15.5">
      <c r="A60" s="53">
        <v>48.36</v>
      </c>
      <c r="B60" s="52">
        <v>229</v>
      </c>
      <c r="J60" s="53">
        <v>35</v>
      </c>
      <c r="K60" s="52">
        <v>133</v>
      </c>
      <c r="S60" s="53">
        <v>52.9</v>
      </c>
      <c r="T60" s="53">
        <v>175</v>
      </c>
      <c r="AB60" s="53">
        <v>35</v>
      </c>
      <c r="AC60" s="53">
        <v>133</v>
      </c>
    </row>
    <row r="61" spans="1:29" ht="15.5">
      <c r="A61" s="53">
        <v>48.36</v>
      </c>
      <c r="B61" s="52">
        <v>129</v>
      </c>
      <c r="J61" s="53">
        <v>34.6</v>
      </c>
      <c r="K61" s="52">
        <v>171</v>
      </c>
      <c r="S61" s="53">
        <v>26.2</v>
      </c>
      <c r="T61" s="53">
        <v>175</v>
      </c>
      <c r="AB61" s="53">
        <v>34.6</v>
      </c>
      <c r="AC61" s="53">
        <v>171</v>
      </c>
    </row>
    <row r="62" spans="1:29" ht="15.5">
      <c r="A62" s="53">
        <v>47.54</v>
      </c>
      <c r="B62" s="64">
        <v>265</v>
      </c>
      <c r="J62" s="53">
        <v>34.299999999999997</v>
      </c>
      <c r="K62" s="52">
        <v>208</v>
      </c>
      <c r="S62" s="53">
        <v>50.5</v>
      </c>
      <c r="T62" s="53">
        <v>173</v>
      </c>
      <c r="AB62" s="53">
        <v>34.299999999999997</v>
      </c>
      <c r="AC62" s="53">
        <v>208</v>
      </c>
    </row>
    <row r="63" spans="1:29" ht="15.5">
      <c r="A63" s="53">
        <v>46.68</v>
      </c>
      <c r="B63" s="52">
        <v>188</v>
      </c>
      <c r="J63" s="53">
        <v>33.5</v>
      </c>
      <c r="K63" s="64">
        <v>208</v>
      </c>
      <c r="S63" s="53">
        <v>79.2</v>
      </c>
      <c r="T63" s="53">
        <v>172</v>
      </c>
      <c r="AB63" s="53">
        <v>33.5</v>
      </c>
      <c r="AC63" s="63">
        <v>34</v>
      </c>
    </row>
    <row r="64" spans="1:29" ht="15.5">
      <c r="A64" s="53">
        <v>46.519999999999996</v>
      </c>
      <c r="B64" s="52">
        <v>132</v>
      </c>
      <c r="J64" s="53">
        <v>33.5</v>
      </c>
      <c r="K64" s="62">
        <v>157.33333333333334</v>
      </c>
      <c r="S64" s="53">
        <v>12.4</v>
      </c>
      <c r="T64" s="53">
        <v>171</v>
      </c>
      <c r="AB64" s="53">
        <v>33.5</v>
      </c>
      <c r="AC64" s="53">
        <v>157.33333333333334</v>
      </c>
    </row>
    <row r="65" spans="1:29" ht="15.5">
      <c r="A65" s="53">
        <v>46.44</v>
      </c>
      <c r="B65" s="52">
        <v>149</v>
      </c>
      <c r="J65" s="53">
        <v>33.4</v>
      </c>
      <c r="K65" s="52">
        <v>186</v>
      </c>
      <c r="S65" s="53">
        <v>27.3</v>
      </c>
      <c r="T65" s="53">
        <v>170</v>
      </c>
      <c r="AB65" s="53">
        <v>33.4</v>
      </c>
      <c r="AC65" s="53">
        <v>186</v>
      </c>
    </row>
    <row r="66" spans="1:29" ht="15.5">
      <c r="A66" s="53">
        <v>46.160000000000004</v>
      </c>
      <c r="B66" s="52">
        <v>137</v>
      </c>
      <c r="J66" s="53">
        <v>33.200000000000003</v>
      </c>
      <c r="K66" s="52">
        <v>218</v>
      </c>
      <c r="S66" s="53">
        <v>14.2</v>
      </c>
      <c r="T66" s="53">
        <v>169</v>
      </c>
      <c r="AB66" s="53">
        <v>33.200000000000003</v>
      </c>
      <c r="AC66" s="53">
        <v>218</v>
      </c>
    </row>
    <row r="67" spans="1:29" ht="15.5">
      <c r="A67" s="53">
        <v>46</v>
      </c>
      <c r="B67" s="52">
        <v>228</v>
      </c>
      <c r="J67" s="53">
        <v>33</v>
      </c>
      <c r="K67" s="52">
        <v>106</v>
      </c>
      <c r="S67" s="53">
        <v>22.9</v>
      </c>
      <c r="T67" s="53">
        <v>168</v>
      </c>
      <c r="AB67" s="53">
        <v>33</v>
      </c>
      <c r="AC67" s="53">
        <v>106</v>
      </c>
    </row>
    <row r="68" spans="1:29" ht="15.5">
      <c r="A68" s="53">
        <v>45.96</v>
      </c>
      <c r="B68" s="62">
        <v>157.33333333333334</v>
      </c>
      <c r="J68" s="53">
        <v>32.9</v>
      </c>
      <c r="K68" s="52">
        <v>191</v>
      </c>
      <c r="S68" s="53">
        <v>22</v>
      </c>
      <c r="T68" s="53">
        <v>168</v>
      </c>
      <c r="AB68" s="53">
        <v>32.9</v>
      </c>
      <c r="AC68" s="53">
        <v>191</v>
      </c>
    </row>
    <row r="69" spans="1:29" ht="15.5">
      <c r="A69" s="53">
        <v>45.8</v>
      </c>
      <c r="B69" s="52">
        <v>125</v>
      </c>
      <c r="J69" s="53">
        <v>32.799999999999997</v>
      </c>
      <c r="K69" s="52">
        <v>123</v>
      </c>
      <c r="S69" s="53">
        <v>0.73333333333333328</v>
      </c>
      <c r="T69" s="53">
        <v>168</v>
      </c>
      <c r="AB69" s="53">
        <v>32.799999999999997</v>
      </c>
      <c r="AC69" s="53">
        <v>123</v>
      </c>
    </row>
    <row r="70" spans="1:29" ht="15.5">
      <c r="A70" s="53">
        <v>45.7</v>
      </c>
      <c r="B70" s="52">
        <v>223</v>
      </c>
      <c r="J70" s="53">
        <v>32.299999999999997</v>
      </c>
      <c r="K70" s="52">
        <v>201</v>
      </c>
      <c r="S70" s="53">
        <v>12.6</v>
      </c>
      <c r="T70" s="53">
        <v>167</v>
      </c>
      <c r="AB70" s="53">
        <v>32.299999999999997</v>
      </c>
      <c r="AC70" s="53">
        <v>201</v>
      </c>
    </row>
    <row r="71" spans="1:29" ht="15.5">
      <c r="A71" s="53">
        <v>45.5</v>
      </c>
      <c r="B71" s="52">
        <v>179</v>
      </c>
      <c r="J71" s="53">
        <v>31.6</v>
      </c>
      <c r="K71" s="52">
        <v>175</v>
      </c>
      <c r="S71" s="53">
        <v>10.7</v>
      </c>
      <c r="T71" s="53">
        <v>167</v>
      </c>
      <c r="AB71" s="53">
        <v>31.6</v>
      </c>
      <c r="AC71" s="53">
        <v>175</v>
      </c>
    </row>
    <row r="72" spans="1:29" ht="15.5">
      <c r="A72" s="53">
        <v>45.08</v>
      </c>
      <c r="B72" s="52">
        <v>185</v>
      </c>
      <c r="J72" s="53">
        <v>30.6</v>
      </c>
      <c r="K72" s="52">
        <v>196</v>
      </c>
      <c r="S72" s="53">
        <v>3.7</v>
      </c>
      <c r="T72" s="53">
        <v>167</v>
      </c>
      <c r="AB72" s="53">
        <v>30.6</v>
      </c>
      <c r="AC72" s="53">
        <v>196</v>
      </c>
    </row>
    <row r="73" spans="1:29" ht="15.5">
      <c r="A73" s="53">
        <v>44.92</v>
      </c>
      <c r="B73" s="52">
        <v>167</v>
      </c>
      <c r="J73" s="53">
        <v>30.2</v>
      </c>
      <c r="K73" s="52">
        <v>216</v>
      </c>
      <c r="S73" s="53">
        <v>37</v>
      </c>
      <c r="T73" s="53">
        <v>166</v>
      </c>
      <c r="AB73" s="53">
        <v>30.2</v>
      </c>
      <c r="AC73" s="53">
        <v>216</v>
      </c>
    </row>
    <row r="74" spans="1:29" ht="15.5">
      <c r="A74" s="53">
        <v>44.82</v>
      </c>
      <c r="B74" s="52">
        <v>191</v>
      </c>
      <c r="J74" s="53">
        <v>29.9</v>
      </c>
      <c r="K74" s="52">
        <v>62</v>
      </c>
      <c r="S74" s="53">
        <v>9.5</v>
      </c>
      <c r="T74" s="53">
        <v>166</v>
      </c>
      <c r="AB74" s="53">
        <v>29.9</v>
      </c>
      <c r="AC74" s="53">
        <v>62</v>
      </c>
    </row>
    <row r="75" spans="1:29" ht="15.5">
      <c r="A75" s="53">
        <v>44.82</v>
      </c>
      <c r="B75" s="52">
        <v>196</v>
      </c>
      <c r="J75" s="53">
        <v>29.6</v>
      </c>
      <c r="K75" s="62">
        <v>298.75</v>
      </c>
      <c r="S75" s="53">
        <v>31.5</v>
      </c>
      <c r="T75" s="53">
        <v>165</v>
      </c>
      <c r="AB75" s="53">
        <v>29.6</v>
      </c>
      <c r="AC75" s="53">
        <v>298.75</v>
      </c>
    </row>
    <row r="76" spans="1:29" ht="15.5">
      <c r="A76" s="53">
        <v>44.5</v>
      </c>
      <c r="B76" s="52">
        <v>159</v>
      </c>
      <c r="J76" s="53">
        <v>29.5</v>
      </c>
      <c r="K76" s="52">
        <v>186</v>
      </c>
      <c r="S76" s="53">
        <v>47.4</v>
      </c>
      <c r="T76" s="53">
        <v>163</v>
      </c>
      <c r="AB76" s="53">
        <v>29.5</v>
      </c>
      <c r="AC76" s="53">
        <v>186</v>
      </c>
    </row>
    <row r="77" spans="1:29" ht="15.5">
      <c r="A77" s="53">
        <v>44.4</v>
      </c>
      <c r="B77" s="52">
        <v>139</v>
      </c>
      <c r="J77" s="53">
        <v>29.3</v>
      </c>
      <c r="K77" s="52">
        <v>167</v>
      </c>
      <c r="S77" s="53">
        <v>46.2</v>
      </c>
      <c r="T77" s="53">
        <v>163</v>
      </c>
      <c r="AB77" s="53">
        <v>29.3</v>
      </c>
      <c r="AC77" s="53">
        <v>167</v>
      </c>
    </row>
    <row r="78" spans="1:29" ht="15.5">
      <c r="A78" s="53">
        <v>44.28</v>
      </c>
      <c r="B78" s="52">
        <v>235</v>
      </c>
      <c r="J78" s="53">
        <v>28.9</v>
      </c>
      <c r="K78" s="52">
        <v>210</v>
      </c>
      <c r="S78" s="53">
        <v>17.899999999999999</v>
      </c>
      <c r="T78" s="53">
        <v>163</v>
      </c>
      <c r="AB78" s="53">
        <v>28.9</v>
      </c>
      <c r="AC78" s="53">
        <v>210</v>
      </c>
    </row>
    <row r="79" spans="1:29" ht="15.5">
      <c r="A79" s="53">
        <v>43.96</v>
      </c>
      <c r="B79" s="52">
        <v>122</v>
      </c>
      <c r="J79" s="53">
        <v>28.8</v>
      </c>
      <c r="K79" s="52">
        <v>220</v>
      </c>
      <c r="S79" s="53">
        <v>6.4</v>
      </c>
      <c r="T79" s="53">
        <v>162</v>
      </c>
      <c r="AB79" s="53">
        <v>28.8</v>
      </c>
      <c r="AC79" s="60">
        <v>220</v>
      </c>
    </row>
    <row r="80" spans="1:29" ht="15.5">
      <c r="A80" s="53">
        <v>43.56</v>
      </c>
      <c r="B80" s="52">
        <v>166</v>
      </c>
      <c r="J80" s="53">
        <v>28.7</v>
      </c>
      <c r="K80" s="52">
        <v>186</v>
      </c>
      <c r="S80" s="53">
        <v>65.7</v>
      </c>
      <c r="T80" s="53">
        <v>159</v>
      </c>
      <c r="AB80" s="53">
        <v>28.7</v>
      </c>
      <c r="AC80" s="53">
        <v>186</v>
      </c>
    </row>
    <row r="81" spans="1:29" ht="15.5">
      <c r="A81" s="53">
        <v>42.9</v>
      </c>
      <c r="B81" s="52">
        <v>163</v>
      </c>
      <c r="J81" s="53">
        <v>28.5</v>
      </c>
      <c r="K81" s="52">
        <v>149</v>
      </c>
      <c r="S81" s="53">
        <v>30.7</v>
      </c>
      <c r="T81" s="53">
        <v>159</v>
      </c>
      <c r="AB81" s="53">
        <v>28.5</v>
      </c>
      <c r="AC81" s="53">
        <v>149</v>
      </c>
    </row>
    <row r="82" spans="1:29" ht="15.5">
      <c r="A82" s="53">
        <v>42.68</v>
      </c>
      <c r="B82" s="52">
        <v>168</v>
      </c>
      <c r="J82" s="53">
        <v>28.3</v>
      </c>
      <c r="K82" s="52">
        <v>231</v>
      </c>
      <c r="S82" s="53">
        <v>2.4</v>
      </c>
      <c r="T82" s="53">
        <v>159</v>
      </c>
      <c r="AB82" s="53">
        <v>28.3</v>
      </c>
      <c r="AC82" s="53">
        <v>231</v>
      </c>
    </row>
    <row r="83" spans="1:29" ht="15.5">
      <c r="A83" s="53">
        <v>42.64</v>
      </c>
      <c r="B83" s="52">
        <v>159</v>
      </c>
      <c r="J83" s="53">
        <v>28.1</v>
      </c>
      <c r="K83" s="52">
        <v>71</v>
      </c>
      <c r="S83" s="53">
        <v>21.4</v>
      </c>
      <c r="T83" s="53">
        <v>158</v>
      </c>
      <c r="AB83" s="53">
        <v>28.1</v>
      </c>
      <c r="AC83" s="53">
        <v>71</v>
      </c>
    </row>
    <row r="84" spans="1:29" ht="15.5">
      <c r="A84" s="53">
        <v>42.08</v>
      </c>
      <c r="B84" s="52">
        <v>240</v>
      </c>
      <c r="J84" s="53">
        <v>27.7</v>
      </c>
      <c r="K84" s="52">
        <v>188</v>
      </c>
      <c r="S84" s="53">
        <v>45.1</v>
      </c>
      <c r="T84" s="53">
        <v>157.33333333333334</v>
      </c>
      <c r="AB84" s="53">
        <v>27.7</v>
      </c>
      <c r="AC84" s="53">
        <v>188</v>
      </c>
    </row>
    <row r="85" spans="1:29" ht="15.5">
      <c r="A85" s="53">
        <v>42.019999999999996</v>
      </c>
      <c r="B85" s="52">
        <v>165</v>
      </c>
      <c r="J85" s="53">
        <v>27.7</v>
      </c>
      <c r="K85" s="52">
        <v>226</v>
      </c>
      <c r="S85" s="53">
        <v>45.7</v>
      </c>
      <c r="T85" s="53">
        <v>152</v>
      </c>
      <c r="AB85" s="53">
        <v>27.7</v>
      </c>
      <c r="AC85" s="53">
        <v>226</v>
      </c>
    </row>
    <row r="86" spans="1:29" ht="15.5">
      <c r="A86" s="53">
        <v>41.980000000000004</v>
      </c>
      <c r="B86" s="52">
        <v>168</v>
      </c>
      <c r="J86" s="53">
        <v>27.5</v>
      </c>
      <c r="K86" s="52">
        <v>122</v>
      </c>
      <c r="S86" s="53">
        <v>34.5</v>
      </c>
      <c r="T86" s="53">
        <v>152</v>
      </c>
      <c r="AB86" s="53">
        <v>27.5</v>
      </c>
      <c r="AC86" s="53">
        <v>122</v>
      </c>
    </row>
    <row r="87" spans="1:29" ht="15.5">
      <c r="A87" s="53">
        <v>41.519999999999996</v>
      </c>
      <c r="B87" s="52">
        <v>225</v>
      </c>
      <c r="J87" s="53">
        <v>27.5</v>
      </c>
      <c r="K87" s="52">
        <v>196</v>
      </c>
      <c r="S87" s="53">
        <v>11.6</v>
      </c>
      <c r="T87" s="53">
        <v>152</v>
      </c>
      <c r="AB87" s="53">
        <v>27.5</v>
      </c>
      <c r="AC87" s="53">
        <v>196</v>
      </c>
    </row>
    <row r="88" spans="1:29" ht="15.5">
      <c r="A88" s="53">
        <v>41.36</v>
      </c>
      <c r="B88" s="52">
        <v>204</v>
      </c>
      <c r="J88" s="53">
        <v>27.2</v>
      </c>
      <c r="K88" s="52">
        <v>71</v>
      </c>
      <c r="S88" s="53">
        <v>4</v>
      </c>
      <c r="T88" s="53">
        <v>151.5</v>
      </c>
      <c r="AB88" s="53">
        <v>27.2</v>
      </c>
      <c r="AC88" s="53">
        <v>71</v>
      </c>
    </row>
    <row r="89" spans="1:29" ht="15.5">
      <c r="A89" s="53">
        <v>41.22</v>
      </c>
      <c r="B89" s="52">
        <v>186</v>
      </c>
      <c r="J89" s="53">
        <v>27.1</v>
      </c>
      <c r="K89" s="52">
        <v>199</v>
      </c>
      <c r="S89" s="53">
        <v>49.3</v>
      </c>
      <c r="T89" s="53">
        <v>151</v>
      </c>
      <c r="AB89" s="53">
        <v>27.1</v>
      </c>
      <c r="AC89" s="53">
        <v>199</v>
      </c>
    </row>
    <row r="90" spans="1:29" ht="15.5">
      <c r="A90" s="53">
        <v>41.12</v>
      </c>
      <c r="B90" s="52">
        <v>135</v>
      </c>
      <c r="J90" s="53">
        <v>26.9</v>
      </c>
      <c r="K90" s="62">
        <v>146.16666666666666</v>
      </c>
      <c r="S90" s="53">
        <v>56.5</v>
      </c>
      <c r="T90" s="53">
        <v>150</v>
      </c>
      <c r="AB90" s="53">
        <v>26.9</v>
      </c>
      <c r="AC90" s="53">
        <v>146.16666666666666</v>
      </c>
    </row>
    <row r="91" spans="1:29" ht="15.5">
      <c r="A91" s="53">
        <v>40.96</v>
      </c>
      <c r="B91" s="52">
        <v>119</v>
      </c>
      <c r="J91" s="53">
        <v>26.8</v>
      </c>
      <c r="K91" s="52">
        <v>163</v>
      </c>
      <c r="S91" s="53">
        <v>49.9</v>
      </c>
      <c r="T91" s="53">
        <v>149</v>
      </c>
      <c r="AB91" s="53">
        <v>26.8</v>
      </c>
      <c r="AC91" s="53">
        <v>163</v>
      </c>
    </row>
    <row r="92" spans="1:29" ht="15.5">
      <c r="A92" s="53">
        <v>40.78</v>
      </c>
      <c r="B92" s="52">
        <v>240</v>
      </c>
      <c r="J92" s="53">
        <v>26.7</v>
      </c>
      <c r="K92" s="52">
        <v>114</v>
      </c>
      <c r="S92" s="53">
        <v>35.6</v>
      </c>
      <c r="T92" s="53">
        <v>149</v>
      </c>
      <c r="AB92" s="53">
        <v>26.7</v>
      </c>
      <c r="AC92" s="53">
        <v>114</v>
      </c>
    </row>
    <row r="93" spans="1:29" ht="15.5">
      <c r="A93" s="53">
        <v>40.660000000000004</v>
      </c>
      <c r="B93" s="52">
        <v>175</v>
      </c>
      <c r="J93" s="53">
        <v>26.7</v>
      </c>
      <c r="K93" s="52">
        <v>120</v>
      </c>
      <c r="S93" s="53">
        <v>26.4</v>
      </c>
      <c r="T93" s="53">
        <v>149</v>
      </c>
      <c r="AB93" s="53">
        <v>26.7</v>
      </c>
      <c r="AC93" s="53">
        <v>120</v>
      </c>
    </row>
    <row r="94" spans="1:29" ht="15.5">
      <c r="A94" s="53">
        <v>40.519999999999996</v>
      </c>
      <c r="B94" s="52">
        <v>169</v>
      </c>
      <c r="J94" s="53">
        <v>25.9</v>
      </c>
      <c r="K94" s="52">
        <v>109</v>
      </c>
      <c r="S94" s="53">
        <v>14.2</v>
      </c>
      <c r="T94" s="53">
        <v>149</v>
      </c>
      <c r="AB94" s="53">
        <v>25.9</v>
      </c>
      <c r="AC94" s="53">
        <v>109</v>
      </c>
    </row>
    <row r="95" spans="1:29" ht="15.5">
      <c r="A95" s="53">
        <v>40.4</v>
      </c>
      <c r="B95" s="52">
        <v>186</v>
      </c>
      <c r="J95" s="53">
        <v>25.8</v>
      </c>
      <c r="K95" s="52">
        <v>118</v>
      </c>
      <c r="S95" s="53">
        <v>19.100000000000001</v>
      </c>
      <c r="T95" s="53">
        <v>148</v>
      </c>
      <c r="AB95" s="53">
        <v>25.8</v>
      </c>
      <c r="AC95" s="53">
        <v>118</v>
      </c>
    </row>
    <row r="96" spans="1:29" ht="15.5">
      <c r="A96" s="53">
        <v>40.04</v>
      </c>
      <c r="B96" s="52">
        <v>131</v>
      </c>
      <c r="J96" s="53">
        <v>25.7</v>
      </c>
      <c r="K96" s="52">
        <v>89</v>
      </c>
      <c r="S96" s="53">
        <v>73.400000000000006</v>
      </c>
      <c r="T96" s="53">
        <v>147</v>
      </c>
      <c r="AB96" s="53">
        <v>25.7</v>
      </c>
      <c r="AC96" s="53">
        <v>89</v>
      </c>
    </row>
    <row r="97" spans="1:29" ht="15.5">
      <c r="A97" s="53">
        <v>39.96</v>
      </c>
      <c r="B97" s="52">
        <v>111</v>
      </c>
      <c r="J97" s="53">
        <v>24.6</v>
      </c>
      <c r="K97" s="52">
        <v>104</v>
      </c>
      <c r="S97" s="53">
        <v>43</v>
      </c>
      <c r="T97" s="53">
        <v>147</v>
      </c>
      <c r="AB97" s="53">
        <v>24.6</v>
      </c>
      <c r="AC97" s="53">
        <v>104</v>
      </c>
    </row>
    <row r="98" spans="1:29" ht="15.5">
      <c r="A98" s="53">
        <v>39.14</v>
      </c>
      <c r="B98" s="52">
        <v>159</v>
      </c>
      <c r="J98" s="53">
        <v>24</v>
      </c>
      <c r="K98" s="62">
        <v>151.5</v>
      </c>
      <c r="S98" s="53">
        <v>5.5</v>
      </c>
      <c r="T98" s="53">
        <v>146.16666666666666</v>
      </c>
      <c r="AB98" s="53">
        <v>24</v>
      </c>
      <c r="AC98" s="53">
        <v>151.5</v>
      </c>
    </row>
    <row r="99" spans="1:29" ht="15.5">
      <c r="A99" s="53">
        <v>38.58</v>
      </c>
      <c r="B99" s="52">
        <v>163</v>
      </c>
      <c r="J99" s="53">
        <v>23.9</v>
      </c>
      <c r="K99" s="52">
        <v>148</v>
      </c>
      <c r="S99" s="53">
        <v>8.6999999999999993</v>
      </c>
      <c r="T99" s="53">
        <v>142</v>
      </c>
      <c r="AB99" s="53">
        <v>23.9</v>
      </c>
      <c r="AC99" s="53">
        <v>148</v>
      </c>
    </row>
    <row r="100" spans="1:29" ht="15.5">
      <c r="A100" s="53">
        <v>38.58</v>
      </c>
      <c r="B100" s="52">
        <v>167</v>
      </c>
      <c r="J100" s="53">
        <v>23.6</v>
      </c>
      <c r="K100" s="52">
        <v>185</v>
      </c>
      <c r="S100" s="53">
        <v>34.4</v>
      </c>
      <c r="T100" s="53">
        <v>139.5</v>
      </c>
      <c r="AB100" s="53">
        <v>23.6</v>
      </c>
      <c r="AC100" s="53">
        <v>185</v>
      </c>
    </row>
    <row r="101" spans="1:29" ht="15.5">
      <c r="A101" s="53">
        <v>37.946666666666665</v>
      </c>
      <c r="B101" s="52">
        <v>113</v>
      </c>
      <c r="J101" s="53">
        <v>23.3</v>
      </c>
      <c r="K101" s="52">
        <v>169</v>
      </c>
      <c r="S101" s="53">
        <v>19.5</v>
      </c>
      <c r="T101" s="53">
        <v>139</v>
      </c>
      <c r="AB101" s="53">
        <v>23.3</v>
      </c>
      <c r="AC101" s="53">
        <v>169</v>
      </c>
    </row>
    <row r="102" spans="1:29" ht="15.5">
      <c r="A102" s="53">
        <v>37.839999999999996</v>
      </c>
      <c r="B102" s="52">
        <v>129</v>
      </c>
      <c r="J102" s="53">
        <v>22.5</v>
      </c>
      <c r="K102" s="52">
        <v>165</v>
      </c>
      <c r="S102" s="53">
        <v>8.6999999999999993</v>
      </c>
      <c r="T102" s="53">
        <v>139</v>
      </c>
      <c r="AB102" s="53">
        <v>22.5</v>
      </c>
      <c r="AC102" s="53">
        <v>165</v>
      </c>
    </row>
    <row r="103" spans="1:29" ht="15.5">
      <c r="A103" s="53">
        <v>37.58</v>
      </c>
      <c r="B103" s="52">
        <v>196</v>
      </c>
      <c r="J103" s="53">
        <v>22.3</v>
      </c>
      <c r="K103" s="52">
        <v>179</v>
      </c>
      <c r="S103" s="53">
        <v>6.4</v>
      </c>
      <c r="T103" s="53">
        <v>139</v>
      </c>
      <c r="AB103" s="53">
        <v>22.3</v>
      </c>
      <c r="AC103" s="53">
        <v>179</v>
      </c>
    </row>
    <row r="104" spans="1:29" ht="15.5">
      <c r="A104" s="53">
        <v>37.260000000000005</v>
      </c>
      <c r="B104" s="52">
        <v>208</v>
      </c>
      <c r="J104" s="53">
        <v>21.7</v>
      </c>
      <c r="K104" s="52">
        <v>81</v>
      </c>
      <c r="S104" s="53">
        <v>34.6</v>
      </c>
      <c r="T104" s="53">
        <v>138</v>
      </c>
      <c r="AB104" s="53">
        <v>21.7</v>
      </c>
      <c r="AC104" s="53">
        <v>81</v>
      </c>
    </row>
    <row r="105" spans="1:29" ht="15.5">
      <c r="A105" s="53">
        <v>36.68</v>
      </c>
      <c r="B105" s="52">
        <v>129</v>
      </c>
      <c r="J105" s="53">
        <v>21.3</v>
      </c>
      <c r="K105" s="52">
        <v>188</v>
      </c>
      <c r="S105" s="53">
        <v>58.4</v>
      </c>
      <c r="T105" s="53">
        <v>137</v>
      </c>
      <c r="AB105" s="53">
        <v>21.3</v>
      </c>
      <c r="AC105" s="53">
        <v>188</v>
      </c>
    </row>
    <row r="106" spans="1:29" ht="15.5">
      <c r="A106" s="53">
        <v>36.32</v>
      </c>
      <c r="B106" s="52">
        <v>108</v>
      </c>
      <c r="J106" s="53">
        <v>21.1</v>
      </c>
      <c r="K106" s="52">
        <v>166</v>
      </c>
      <c r="S106" s="53">
        <v>49.8</v>
      </c>
      <c r="T106" s="53">
        <v>137</v>
      </c>
      <c r="AB106" s="53">
        <v>21.1</v>
      </c>
      <c r="AC106" s="53">
        <v>166</v>
      </c>
    </row>
    <row r="107" spans="1:29" ht="15.5">
      <c r="A107" s="53">
        <v>36.260000000000005</v>
      </c>
      <c r="B107" s="52">
        <v>163</v>
      </c>
      <c r="J107" s="53">
        <v>21</v>
      </c>
      <c r="K107" s="52">
        <v>168</v>
      </c>
      <c r="S107" s="53">
        <v>93.625</v>
      </c>
      <c r="T107" s="53">
        <v>135</v>
      </c>
      <c r="AB107" s="53">
        <v>21</v>
      </c>
      <c r="AC107" s="53">
        <v>168</v>
      </c>
    </row>
    <row r="108" spans="1:29" ht="15.5">
      <c r="A108" s="53">
        <v>35.9</v>
      </c>
      <c r="B108" s="52">
        <v>108</v>
      </c>
      <c r="J108" s="53">
        <v>20.9</v>
      </c>
      <c r="K108" s="52">
        <v>163</v>
      </c>
      <c r="S108" s="53">
        <v>17.600000000000001</v>
      </c>
      <c r="T108" s="53">
        <v>135</v>
      </c>
      <c r="AB108" s="53">
        <v>20.9</v>
      </c>
      <c r="AC108" s="53">
        <v>163</v>
      </c>
    </row>
    <row r="109" spans="1:29" ht="15.5">
      <c r="A109" s="53">
        <v>33.700000000000003</v>
      </c>
      <c r="B109" s="52">
        <v>193</v>
      </c>
      <c r="J109" s="53">
        <v>20.6</v>
      </c>
      <c r="K109" s="52">
        <v>167</v>
      </c>
      <c r="S109" s="53">
        <v>10.199999999999999</v>
      </c>
      <c r="T109" s="53">
        <v>135</v>
      </c>
      <c r="AB109" s="53">
        <v>20.6</v>
      </c>
      <c r="AC109" s="53">
        <v>167</v>
      </c>
    </row>
    <row r="110" spans="1:29" ht="15.5">
      <c r="A110" s="53">
        <v>33.619999999999997</v>
      </c>
      <c r="B110" s="52">
        <v>171</v>
      </c>
      <c r="J110" s="53">
        <v>20.5</v>
      </c>
      <c r="K110" s="52">
        <v>127</v>
      </c>
      <c r="S110" s="53">
        <v>49.6</v>
      </c>
      <c r="T110" s="53">
        <v>134.33333333333334</v>
      </c>
      <c r="AB110" s="53">
        <v>20.5</v>
      </c>
      <c r="AC110" s="53">
        <v>127</v>
      </c>
    </row>
    <row r="111" spans="1:29" ht="15.5">
      <c r="A111" s="53">
        <v>33.239999999999995</v>
      </c>
      <c r="B111" s="52">
        <v>133</v>
      </c>
      <c r="J111" s="60">
        <v>20.366666666666667</v>
      </c>
      <c r="K111" s="52">
        <v>92</v>
      </c>
      <c r="S111" s="53">
        <v>52.7</v>
      </c>
      <c r="T111" s="53">
        <v>133</v>
      </c>
      <c r="AB111" s="53">
        <v>20.366666666666667</v>
      </c>
      <c r="AC111" s="53">
        <v>92</v>
      </c>
    </row>
    <row r="112" spans="1:29" ht="15.5">
      <c r="A112" s="53">
        <v>32.94</v>
      </c>
      <c r="B112" s="52">
        <v>184</v>
      </c>
      <c r="J112" s="53">
        <v>20.3</v>
      </c>
      <c r="K112" s="52">
        <v>128</v>
      </c>
      <c r="S112" s="53">
        <v>16.600000000000001</v>
      </c>
      <c r="T112" s="53">
        <v>133</v>
      </c>
      <c r="AB112" s="53">
        <v>20.3</v>
      </c>
      <c r="AC112" s="53">
        <v>128</v>
      </c>
    </row>
    <row r="113" spans="1:29" ht="15.5">
      <c r="A113" s="53">
        <v>32.46</v>
      </c>
      <c r="B113" s="52">
        <v>148</v>
      </c>
      <c r="J113" s="53">
        <v>20.100000000000001</v>
      </c>
      <c r="K113" s="52">
        <v>93</v>
      </c>
      <c r="S113" s="53">
        <v>5.9</v>
      </c>
      <c r="T113" s="53">
        <v>132</v>
      </c>
      <c r="AB113" s="53">
        <v>20.100000000000001</v>
      </c>
      <c r="AC113" s="53">
        <v>93</v>
      </c>
    </row>
    <row r="114" spans="1:29" ht="15.5">
      <c r="A114" s="53">
        <v>32.339999999999996</v>
      </c>
      <c r="B114" s="52">
        <v>138</v>
      </c>
      <c r="J114" s="53">
        <v>20</v>
      </c>
      <c r="K114" s="52">
        <v>184</v>
      </c>
      <c r="S114" s="53">
        <v>5.4</v>
      </c>
      <c r="T114" s="53">
        <v>132</v>
      </c>
      <c r="AB114" s="53">
        <v>20</v>
      </c>
      <c r="AC114" s="53">
        <v>184</v>
      </c>
    </row>
    <row r="115" spans="1:29" ht="15.5">
      <c r="A115" s="53">
        <v>31.860000000000003</v>
      </c>
      <c r="B115" s="52">
        <v>93</v>
      </c>
      <c r="J115" s="53">
        <v>19.600000000000001</v>
      </c>
      <c r="K115" s="52">
        <v>152</v>
      </c>
      <c r="S115" s="53">
        <v>84.8</v>
      </c>
      <c r="T115" s="53">
        <v>131</v>
      </c>
      <c r="AB115" s="53">
        <v>19.600000000000001</v>
      </c>
      <c r="AC115" s="53">
        <v>152</v>
      </c>
    </row>
    <row r="116" spans="1:29" ht="15.5">
      <c r="A116" s="53">
        <v>31.3</v>
      </c>
      <c r="B116" s="52">
        <v>197</v>
      </c>
      <c r="J116" s="53">
        <v>19.2</v>
      </c>
      <c r="K116" s="52">
        <v>133</v>
      </c>
      <c r="S116" s="53">
        <v>35.200000000000003</v>
      </c>
      <c r="T116" s="53">
        <v>131</v>
      </c>
      <c r="AB116" s="53">
        <v>19.2</v>
      </c>
      <c r="AC116" s="53">
        <v>133</v>
      </c>
    </row>
    <row r="117" spans="1:29" ht="15.5">
      <c r="A117" s="53">
        <v>31.2</v>
      </c>
      <c r="B117" s="52">
        <v>125</v>
      </c>
      <c r="J117" s="53">
        <v>18.399999999999999</v>
      </c>
      <c r="K117" s="52">
        <v>159</v>
      </c>
      <c r="S117" s="53">
        <v>23.7</v>
      </c>
      <c r="T117" s="53">
        <v>131</v>
      </c>
      <c r="AB117" s="53">
        <v>18.399999999999999</v>
      </c>
      <c r="AC117" s="53">
        <v>159</v>
      </c>
    </row>
    <row r="118" spans="1:29" ht="15.5">
      <c r="A118" s="53">
        <v>31.2</v>
      </c>
      <c r="B118" s="52">
        <v>120</v>
      </c>
      <c r="J118" s="53">
        <v>18.399999999999999</v>
      </c>
      <c r="K118" s="52">
        <v>138</v>
      </c>
      <c r="S118" s="53">
        <v>31.7</v>
      </c>
      <c r="T118" s="53">
        <v>129</v>
      </c>
      <c r="AB118" s="53">
        <v>18.399999999999999</v>
      </c>
      <c r="AC118" s="53">
        <v>138</v>
      </c>
    </row>
    <row r="119" spans="1:29" ht="15.5">
      <c r="A119" s="53">
        <v>31.060000000000002</v>
      </c>
      <c r="B119" s="52">
        <v>123</v>
      </c>
      <c r="J119" s="53">
        <v>18.100000000000001</v>
      </c>
      <c r="K119" s="52">
        <v>159</v>
      </c>
      <c r="S119" s="53">
        <v>25.6</v>
      </c>
      <c r="T119" s="53">
        <v>129</v>
      </c>
      <c r="AB119" s="53">
        <v>18.100000000000001</v>
      </c>
      <c r="AC119" s="53">
        <v>159</v>
      </c>
    </row>
    <row r="120" spans="1:29" ht="15.5">
      <c r="A120" s="53">
        <v>31.04</v>
      </c>
      <c r="B120" s="52">
        <v>152</v>
      </c>
      <c r="J120" s="53">
        <v>17.399999999999999</v>
      </c>
      <c r="K120" s="52">
        <v>126</v>
      </c>
      <c r="S120" s="53">
        <v>19.399999999999999</v>
      </c>
      <c r="T120" s="53">
        <v>129</v>
      </c>
      <c r="AB120" s="53">
        <v>17.399999999999999</v>
      </c>
      <c r="AC120" s="53">
        <v>126</v>
      </c>
    </row>
    <row r="121" spans="1:29" ht="15.5">
      <c r="A121" s="53">
        <v>30.860000000000003</v>
      </c>
      <c r="B121" s="52">
        <v>135</v>
      </c>
      <c r="J121" s="53">
        <v>17.2</v>
      </c>
      <c r="K121" s="52">
        <v>163</v>
      </c>
      <c r="S121" s="53">
        <v>12.8</v>
      </c>
      <c r="T121" s="53">
        <v>129</v>
      </c>
      <c r="AB121" s="53">
        <v>17.2</v>
      </c>
      <c r="AC121" s="53">
        <v>163</v>
      </c>
    </row>
    <row r="122" spans="1:29" ht="15.5">
      <c r="A122" s="53">
        <v>30.786666666666665</v>
      </c>
      <c r="B122" s="52">
        <v>207</v>
      </c>
      <c r="J122" s="53">
        <v>17</v>
      </c>
      <c r="K122" s="52">
        <v>113</v>
      </c>
      <c r="S122" s="53">
        <v>8.5</v>
      </c>
      <c r="T122" s="53">
        <v>129</v>
      </c>
      <c r="AB122" s="53">
        <v>17</v>
      </c>
      <c r="AC122" s="53">
        <v>113</v>
      </c>
    </row>
    <row r="123" spans="1:29" ht="15.5">
      <c r="A123" s="53">
        <v>30.48</v>
      </c>
      <c r="B123" s="52">
        <v>117</v>
      </c>
      <c r="J123" s="53">
        <v>16.899999999999999</v>
      </c>
      <c r="K123" s="52">
        <v>175</v>
      </c>
      <c r="S123" s="53">
        <v>36.9</v>
      </c>
      <c r="T123" s="53">
        <v>128</v>
      </c>
      <c r="AB123" s="53">
        <v>16.899999999999999</v>
      </c>
      <c r="AC123" s="53">
        <v>175</v>
      </c>
    </row>
    <row r="124" spans="1:29" ht="15.5">
      <c r="A124" s="53">
        <v>29.96</v>
      </c>
      <c r="B124" s="52">
        <v>129</v>
      </c>
      <c r="J124" s="53">
        <v>16.7</v>
      </c>
      <c r="K124" s="52">
        <v>168</v>
      </c>
      <c r="S124" s="53">
        <v>32.5</v>
      </c>
      <c r="T124" s="60">
        <v>128</v>
      </c>
      <c r="AB124" s="53">
        <v>16.7</v>
      </c>
      <c r="AC124" s="53">
        <v>168</v>
      </c>
    </row>
    <row r="125" spans="1:29" ht="15.5">
      <c r="A125" s="53">
        <v>29.240000000000002</v>
      </c>
      <c r="B125" s="52">
        <v>127</v>
      </c>
      <c r="J125" s="53">
        <v>16</v>
      </c>
      <c r="K125" s="52">
        <v>123</v>
      </c>
      <c r="S125" s="53">
        <v>38.9</v>
      </c>
      <c r="T125" s="53">
        <v>127</v>
      </c>
      <c r="AB125" s="53">
        <v>16</v>
      </c>
      <c r="AC125" s="53">
        <v>123</v>
      </c>
    </row>
    <row r="126" spans="1:29" ht="15.5">
      <c r="A126" s="53">
        <v>29.14</v>
      </c>
      <c r="B126" s="52">
        <v>172</v>
      </c>
      <c r="J126" s="53">
        <v>16</v>
      </c>
      <c r="K126" s="52">
        <v>77</v>
      </c>
      <c r="S126" s="53">
        <v>23.5</v>
      </c>
      <c r="T126" s="53">
        <v>127</v>
      </c>
      <c r="AB126" s="53">
        <v>16</v>
      </c>
      <c r="AC126" s="53">
        <v>77</v>
      </c>
    </row>
    <row r="127" spans="1:29" ht="15.5">
      <c r="A127" s="53">
        <v>29.080000000000002</v>
      </c>
      <c r="B127" s="52">
        <v>112</v>
      </c>
      <c r="J127" s="53">
        <v>15.9</v>
      </c>
      <c r="K127" s="62">
        <v>134.33333333333334</v>
      </c>
      <c r="S127" s="53">
        <v>18.3</v>
      </c>
      <c r="T127" s="53">
        <v>127</v>
      </c>
      <c r="AB127" s="53">
        <v>15.9</v>
      </c>
      <c r="AC127" s="53">
        <v>134.33333333333334</v>
      </c>
    </row>
    <row r="128" spans="1:29" ht="15.5">
      <c r="A128" s="53">
        <v>28.919999999999998</v>
      </c>
      <c r="B128" s="52">
        <v>139.5</v>
      </c>
      <c r="J128" s="53">
        <v>15.8</v>
      </c>
      <c r="K128" s="52">
        <v>149</v>
      </c>
      <c r="S128" s="53">
        <v>13.1</v>
      </c>
      <c r="T128" s="53">
        <v>127</v>
      </c>
      <c r="AB128" s="53">
        <v>15.8</v>
      </c>
      <c r="AC128" s="53">
        <v>149</v>
      </c>
    </row>
    <row r="129" spans="1:29" ht="15.5">
      <c r="A129" s="53">
        <v>28.880000000000003</v>
      </c>
      <c r="B129" s="52">
        <v>117</v>
      </c>
      <c r="J129" s="53">
        <v>15.5</v>
      </c>
      <c r="K129" s="52">
        <v>170</v>
      </c>
      <c r="S129" s="53">
        <v>38.6</v>
      </c>
      <c r="T129" s="53">
        <v>126</v>
      </c>
      <c r="AB129" s="53">
        <v>15.5</v>
      </c>
      <c r="AC129" s="53">
        <v>170</v>
      </c>
    </row>
    <row r="130" spans="1:29" ht="15.5">
      <c r="A130" s="53">
        <v>28.44</v>
      </c>
      <c r="B130" s="52">
        <v>132</v>
      </c>
      <c r="J130" s="53">
        <v>15.4</v>
      </c>
      <c r="K130" s="52">
        <v>159</v>
      </c>
      <c r="S130" s="53">
        <v>25.9</v>
      </c>
      <c r="T130" s="53">
        <v>126</v>
      </c>
      <c r="AB130" s="53">
        <v>15.4</v>
      </c>
      <c r="AC130" s="53">
        <v>159</v>
      </c>
    </row>
    <row r="131" spans="1:29" ht="15.5">
      <c r="A131" s="53">
        <v>28.14</v>
      </c>
      <c r="B131" s="52">
        <v>180</v>
      </c>
      <c r="J131" s="53">
        <v>14.8</v>
      </c>
      <c r="K131" s="52">
        <v>127</v>
      </c>
      <c r="S131" s="53">
        <v>48.7</v>
      </c>
      <c r="T131" s="53">
        <v>125</v>
      </c>
      <c r="AB131" s="53">
        <v>14.8</v>
      </c>
      <c r="AC131" s="53">
        <v>127</v>
      </c>
    </row>
    <row r="132" spans="1:29" ht="15.5">
      <c r="A132" s="53">
        <v>28.04</v>
      </c>
      <c r="B132" s="52">
        <v>183</v>
      </c>
      <c r="J132" s="53">
        <v>14.7</v>
      </c>
      <c r="K132" s="52">
        <v>132</v>
      </c>
      <c r="S132" s="53">
        <v>15.6</v>
      </c>
      <c r="T132" s="53">
        <v>125</v>
      </c>
      <c r="AB132" s="53">
        <v>14.7</v>
      </c>
      <c r="AC132" s="53">
        <v>132</v>
      </c>
    </row>
    <row r="133" spans="1:29" ht="15.5">
      <c r="A133" s="53">
        <v>27.84</v>
      </c>
      <c r="B133" s="52">
        <v>116</v>
      </c>
      <c r="J133" s="53">
        <v>14.5</v>
      </c>
      <c r="K133" s="52">
        <v>135</v>
      </c>
      <c r="S133" s="53">
        <v>65.599999999999994</v>
      </c>
      <c r="T133" s="53">
        <v>124</v>
      </c>
      <c r="AB133" s="53">
        <v>14.5</v>
      </c>
      <c r="AC133" s="53">
        <v>135</v>
      </c>
    </row>
    <row r="134" spans="1:29" ht="15.5">
      <c r="A134" s="53">
        <v>27.66</v>
      </c>
      <c r="B134" s="52">
        <v>147</v>
      </c>
      <c r="J134" s="53">
        <v>14.3</v>
      </c>
      <c r="K134" s="52">
        <v>129</v>
      </c>
      <c r="S134" s="53">
        <v>27.4</v>
      </c>
      <c r="T134" s="53">
        <v>124</v>
      </c>
      <c r="AB134" s="53">
        <v>14.3</v>
      </c>
      <c r="AC134" s="53">
        <v>129</v>
      </c>
    </row>
    <row r="135" spans="1:29" ht="15.5">
      <c r="A135" s="53">
        <v>27.54</v>
      </c>
      <c r="B135" s="62">
        <v>298.75</v>
      </c>
      <c r="J135" s="53">
        <v>14.3</v>
      </c>
      <c r="K135" s="52">
        <v>129</v>
      </c>
      <c r="S135" s="53">
        <v>8.5</v>
      </c>
      <c r="T135" s="53">
        <v>124</v>
      </c>
      <c r="AB135" s="53">
        <v>14.3</v>
      </c>
      <c r="AC135" s="53">
        <v>129</v>
      </c>
    </row>
    <row r="136" spans="1:29" ht="15.5">
      <c r="A136" s="53">
        <v>27.22</v>
      </c>
      <c r="B136" s="52">
        <v>187</v>
      </c>
      <c r="J136" s="53">
        <v>14</v>
      </c>
      <c r="K136" s="52">
        <v>117</v>
      </c>
      <c r="S136" s="53">
        <v>40.799999999999997</v>
      </c>
      <c r="T136" s="53">
        <v>123</v>
      </c>
      <c r="AB136" s="53">
        <v>14</v>
      </c>
      <c r="AC136" s="53">
        <v>117</v>
      </c>
    </row>
    <row r="137" spans="1:29" ht="15.5">
      <c r="A137" s="53">
        <v>27.080000000000002</v>
      </c>
      <c r="B137" s="52">
        <v>104</v>
      </c>
      <c r="J137" s="53">
        <v>13.9</v>
      </c>
      <c r="K137" s="52">
        <v>166</v>
      </c>
      <c r="S137" s="53">
        <v>23.5</v>
      </c>
      <c r="T137" s="53">
        <v>123</v>
      </c>
      <c r="AB137" s="53">
        <v>13.9</v>
      </c>
      <c r="AC137" s="53">
        <v>166</v>
      </c>
    </row>
    <row r="138" spans="1:29" ht="15.5">
      <c r="A138" s="53">
        <v>26.5</v>
      </c>
      <c r="B138" s="52">
        <v>113</v>
      </c>
      <c r="J138" s="53">
        <v>13.9</v>
      </c>
      <c r="K138" s="52">
        <v>167</v>
      </c>
      <c r="S138" s="53">
        <v>9</v>
      </c>
      <c r="T138" s="53">
        <v>123</v>
      </c>
      <c r="AB138" s="53">
        <v>13.9</v>
      </c>
      <c r="AC138" s="53">
        <v>167</v>
      </c>
    </row>
    <row r="139" spans="1:29" ht="15.5">
      <c r="A139" s="53">
        <v>25.78</v>
      </c>
      <c r="B139" s="52">
        <v>173</v>
      </c>
      <c r="J139" s="53">
        <v>12.6</v>
      </c>
      <c r="K139" s="52">
        <v>110</v>
      </c>
      <c r="S139" s="53">
        <v>45.1</v>
      </c>
      <c r="T139" s="53">
        <v>122</v>
      </c>
      <c r="AB139" s="53">
        <v>12.6</v>
      </c>
      <c r="AC139" s="53">
        <v>110</v>
      </c>
    </row>
    <row r="140" spans="1:29" ht="15.5">
      <c r="A140" s="53">
        <v>25.28</v>
      </c>
      <c r="B140" s="52">
        <v>108</v>
      </c>
      <c r="J140" s="53">
        <v>12.1</v>
      </c>
      <c r="K140" s="52">
        <v>83</v>
      </c>
      <c r="S140" s="53">
        <v>34.6</v>
      </c>
      <c r="T140" s="53">
        <v>122</v>
      </c>
      <c r="AB140" s="53">
        <v>12.1</v>
      </c>
      <c r="AC140" s="53">
        <v>83</v>
      </c>
    </row>
    <row r="141" spans="1:29" ht="15.5">
      <c r="A141" s="53">
        <v>25.1</v>
      </c>
      <c r="B141" s="52">
        <v>149</v>
      </c>
      <c r="J141" s="53">
        <v>12</v>
      </c>
      <c r="K141" s="52">
        <v>116</v>
      </c>
      <c r="S141" s="53">
        <v>16</v>
      </c>
      <c r="T141" s="53">
        <v>122</v>
      </c>
      <c r="AB141" s="53">
        <v>12</v>
      </c>
      <c r="AC141" s="53">
        <v>116</v>
      </c>
    </row>
    <row r="142" spans="1:29" ht="15.5">
      <c r="A142" s="53">
        <v>24.94</v>
      </c>
      <c r="B142" s="52">
        <v>152</v>
      </c>
      <c r="J142" s="53">
        <v>11.8</v>
      </c>
      <c r="K142" s="52">
        <v>126</v>
      </c>
      <c r="S142" s="53">
        <v>23.1</v>
      </c>
      <c r="T142" s="53">
        <v>120</v>
      </c>
      <c r="AB142" s="53">
        <v>11.8</v>
      </c>
      <c r="AC142" s="53">
        <v>126</v>
      </c>
    </row>
    <row r="143" spans="1:29" ht="15.5">
      <c r="A143" s="53">
        <v>24.14</v>
      </c>
      <c r="B143" s="52">
        <v>91.5</v>
      </c>
      <c r="J143" s="53">
        <v>11.7</v>
      </c>
      <c r="K143" s="52">
        <v>111</v>
      </c>
      <c r="S143" s="53">
        <v>22.3</v>
      </c>
      <c r="T143" s="53">
        <v>120</v>
      </c>
      <c r="AB143" s="53">
        <v>11.7</v>
      </c>
      <c r="AC143" s="53">
        <v>111</v>
      </c>
    </row>
    <row r="144" spans="1:29" ht="15.5">
      <c r="A144" s="53">
        <v>24.02</v>
      </c>
      <c r="B144" s="52">
        <v>133</v>
      </c>
      <c r="J144" s="53">
        <v>11.6</v>
      </c>
      <c r="K144" s="52">
        <v>90</v>
      </c>
      <c r="S144" s="53">
        <v>35.700000000000003</v>
      </c>
      <c r="T144" s="60">
        <v>119</v>
      </c>
      <c r="AB144" s="53">
        <v>11.6</v>
      </c>
      <c r="AC144" s="53">
        <v>90</v>
      </c>
    </row>
    <row r="145" spans="1:29" ht="15.5">
      <c r="A145" s="53">
        <v>23.96</v>
      </c>
      <c r="B145" s="52">
        <v>177</v>
      </c>
      <c r="J145" s="53">
        <v>11.6</v>
      </c>
      <c r="K145" s="52">
        <v>35</v>
      </c>
      <c r="S145" s="53">
        <v>21.2</v>
      </c>
      <c r="T145" s="53">
        <v>119</v>
      </c>
      <c r="AB145" s="53">
        <v>11.6</v>
      </c>
      <c r="AC145" s="53">
        <v>35</v>
      </c>
    </row>
    <row r="146" spans="1:29" ht="15.5">
      <c r="A146" s="53">
        <v>23.22</v>
      </c>
      <c r="B146" s="52">
        <v>95</v>
      </c>
      <c r="J146" s="53">
        <v>11</v>
      </c>
      <c r="K146" s="52">
        <v>86</v>
      </c>
      <c r="S146" s="53">
        <v>20.6</v>
      </c>
      <c r="T146" s="53">
        <v>118</v>
      </c>
      <c r="AB146" s="53">
        <v>11</v>
      </c>
      <c r="AC146" s="53">
        <v>86</v>
      </c>
    </row>
    <row r="147" spans="1:29" ht="15.5">
      <c r="A147" s="53">
        <v>22.68</v>
      </c>
      <c r="B147" s="52">
        <v>149</v>
      </c>
      <c r="J147" s="53">
        <v>10.8</v>
      </c>
      <c r="K147" s="52">
        <v>137</v>
      </c>
      <c r="S147" s="53">
        <v>31.3</v>
      </c>
      <c r="T147" s="53">
        <v>117</v>
      </c>
      <c r="AB147" s="53">
        <v>10.8</v>
      </c>
      <c r="AC147" s="53">
        <v>137</v>
      </c>
    </row>
    <row r="148" spans="1:29" ht="15.5">
      <c r="A148" s="53">
        <v>21.8</v>
      </c>
      <c r="B148" s="52">
        <v>109</v>
      </c>
      <c r="J148" s="53">
        <v>10.8</v>
      </c>
      <c r="K148" s="52">
        <v>116</v>
      </c>
      <c r="S148" s="53">
        <v>10.9</v>
      </c>
      <c r="T148" s="53">
        <v>117</v>
      </c>
      <c r="AB148" s="53">
        <v>10.8</v>
      </c>
      <c r="AC148" s="53">
        <v>116</v>
      </c>
    </row>
    <row r="149" spans="1:29" ht="15.5">
      <c r="A149" s="53">
        <v>21.259999999999998</v>
      </c>
      <c r="B149" s="52">
        <v>122</v>
      </c>
      <c r="J149" s="53">
        <v>10.6</v>
      </c>
      <c r="K149" s="52">
        <v>162</v>
      </c>
      <c r="S149" s="53">
        <v>43.1</v>
      </c>
      <c r="T149" s="53">
        <v>116</v>
      </c>
      <c r="AB149" s="53">
        <v>10.6</v>
      </c>
      <c r="AC149" s="53">
        <v>162</v>
      </c>
    </row>
    <row r="150" spans="1:29" ht="15.5">
      <c r="A150" s="53">
        <v>21.1</v>
      </c>
      <c r="B150" s="52">
        <v>116</v>
      </c>
      <c r="J150" s="60">
        <v>10.466666666666667</v>
      </c>
      <c r="K150" s="52">
        <v>168</v>
      </c>
      <c r="S150" s="53">
        <v>8.1</v>
      </c>
      <c r="T150" s="53">
        <v>116</v>
      </c>
      <c r="AB150" s="53">
        <v>10.466666666666667</v>
      </c>
      <c r="AC150" s="53">
        <v>168</v>
      </c>
    </row>
    <row r="151" spans="1:29" ht="15.5">
      <c r="A151" s="53">
        <v>20.46</v>
      </c>
      <c r="B151" s="52">
        <v>110</v>
      </c>
      <c r="J151" s="53">
        <v>10.1</v>
      </c>
      <c r="K151" s="52">
        <v>158</v>
      </c>
      <c r="S151" s="53">
        <v>6</v>
      </c>
      <c r="T151" s="53">
        <v>116</v>
      </c>
      <c r="AB151" s="53">
        <v>10.1</v>
      </c>
      <c r="AC151" s="53">
        <v>158</v>
      </c>
    </row>
    <row r="152" spans="1:29" ht="15.5">
      <c r="A152" s="53">
        <v>20.440000000000001</v>
      </c>
      <c r="B152" s="52">
        <v>112</v>
      </c>
      <c r="J152" s="53">
        <v>10</v>
      </c>
      <c r="K152" s="52">
        <v>135</v>
      </c>
      <c r="S152" s="53">
        <v>35.1</v>
      </c>
      <c r="T152" s="53">
        <v>114</v>
      </c>
      <c r="AB152" s="53">
        <v>10</v>
      </c>
      <c r="AC152" s="53">
        <v>135</v>
      </c>
    </row>
    <row r="153" spans="1:29" ht="15.5">
      <c r="A153" s="53">
        <v>19.28</v>
      </c>
      <c r="B153" s="52">
        <v>120</v>
      </c>
      <c r="J153" s="53">
        <v>9.9</v>
      </c>
      <c r="K153" s="52">
        <v>119</v>
      </c>
      <c r="S153" s="53">
        <v>5.8</v>
      </c>
      <c r="T153" s="53">
        <v>114</v>
      </c>
      <c r="AB153" s="53">
        <v>9.9</v>
      </c>
      <c r="AC153" s="53">
        <v>119</v>
      </c>
    </row>
    <row r="154" spans="1:29" ht="15.5">
      <c r="A154" s="53">
        <v>19.14</v>
      </c>
      <c r="B154" s="52">
        <v>151</v>
      </c>
      <c r="J154" s="53">
        <v>9.6</v>
      </c>
      <c r="K154" s="52">
        <v>112</v>
      </c>
      <c r="S154" s="53">
        <v>12.9</v>
      </c>
      <c r="T154" s="53">
        <v>113</v>
      </c>
      <c r="AB154" s="53">
        <v>9.6</v>
      </c>
      <c r="AC154" s="53">
        <v>112</v>
      </c>
    </row>
    <row r="155" spans="1:29" ht="15.5">
      <c r="A155" s="53">
        <v>18.940000000000001</v>
      </c>
      <c r="B155" s="52">
        <v>119</v>
      </c>
      <c r="J155" s="53">
        <v>9.3000000000000007</v>
      </c>
      <c r="K155" s="52">
        <v>139</v>
      </c>
      <c r="S155" s="53">
        <v>7.2</v>
      </c>
      <c r="T155" s="53">
        <v>113</v>
      </c>
      <c r="AB155" s="53">
        <v>9.3000000000000007</v>
      </c>
      <c r="AC155" s="53">
        <v>139</v>
      </c>
    </row>
    <row r="156" spans="1:29" ht="15.5">
      <c r="A156" s="53">
        <v>18.920000000000002</v>
      </c>
      <c r="B156" s="52">
        <v>116</v>
      </c>
      <c r="J156" s="53">
        <v>9.3000000000000007</v>
      </c>
      <c r="K156" s="52">
        <v>109</v>
      </c>
      <c r="S156" s="53">
        <v>30</v>
      </c>
      <c r="T156" s="53">
        <v>112</v>
      </c>
      <c r="AB156" s="53">
        <v>9.3000000000000007</v>
      </c>
      <c r="AC156" s="53">
        <v>109</v>
      </c>
    </row>
    <row r="157" spans="1:29" ht="15.5">
      <c r="A157" s="53">
        <v>18.64</v>
      </c>
      <c r="B157" s="52">
        <v>152</v>
      </c>
      <c r="J157" s="53">
        <v>8.6</v>
      </c>
      <c r="K157" s="52">
        <v>139</v>
      </c>
      <c r="S157" s="53">
        <v>3.6</v>
      </c>
      <c r="T157" s="53">
        <v>112</v>
      </c>
      <c r="AB157" s="53">
        <v>8.6</v>
      </c>
      <c r="AC157" s="53">
        <v>139</v>
      </c>
    </row>
    <row r="158" spans="1:29" ht="15.5">
      <c r="A158" s="53">
        <v>18.440000000000001</v>
      </c>
      <c r="B158" s="52">
        <v>126</v>
      </c>
      <c r="J158" s="53">
        <v>8.4</v>
      </c>
      <c r="K158" s="52">
        <v>125</v>
      </c>
      <c r="S158" s="53">
        <v>36.799999999999997</v>
      </c>
      <c r="T158" s="53">
        <v>111</v>
      </c>
      <c r="AB158" s="53">
        <v>8.4</v>
      </c>
      <c r="AC158" s="53">
        <v>125</v>
      </c>
    </row>
    <row r="159" spans="1:29" ht="15.5">
      <c r="A159" s="53">
        <v>18.240000000000002</v>
      </c>
      <c r="B159" s="52">
        <v>105</v>
      </c>
      <c r="J159" s="53">
        <v>8.4</v>
      </c>
      <c r="K159" s="52">
        <v>149</v>
      </c>
      <c r="S159" s="53">
        <v>24.3</v>
      </c>
      <c r="T159" s="53">
        <v>111</v>
      </c>
      <c r="AB159" s="53">
        <v>8.4</v>
      </c>
      <c r="AC159" s="53">
        <v>149</v>
      </c>
    </row>
    <row r="160" spans="1:29" ht="15.5">
      <c r="A160" s="53">
        <v>18.059999999999999</v>
      </c>
      <c r="B160" s="52">
        <v>128</v>
      </c>
      <c r="J160" s="53">
        <v>8.1999999999999993</v>
      </c>
      <c r="K160" s="52">
        <v>150</v>
      </c>
      <c r="S160" s="53">
        <v>18.3</v>
      </c>
      <c r="T160" s="53">
        <v>110</v>
      </c>
      <c r="AB160" s="53">
        <v>8.1999999999999993</v>
      </c>
      <c r="AC160" s="53">
        <v>150</v>
      </c>
    </row>
    <row r="161" spans="1:29" ht="15.5">
      <c r="A161" s="53">
        <v>16.7</v>
      </c>
      <c r="B161" s="52">
        <v>83</v>
      </c>
      <c r="J161" s="53">
        <v>7.8</v>
      </c>
      <c r="K161" s="52">
        <v>131</v>
      </c>
      <c r="S161" s="53">
        <v>11.9</v>
      </c>
      <c r="T161" s="53">
        <v>110</v>
      </c>
      <c r="AB161" s="53">
        <v>7.8</v>
      </c>
      <c r="AC161" s="53">
        <v>131</v>
      </c>
    </row>
    <row r="162" spans="1:29" ht="15.5">
      <c r="A162" s="53">
        <v>15.9</v>
      </c>
      <c r="B162" s="52">
        <v>114</v>
      </c>
      <c r="J162" s="53">
        <v>7.7</v>
      </c>
      <c r="K162" s="52">
        <v>120</v>
      </c>
      <c r="S162" s="53">
        <v>20.5</v>
      </c>
      <c r="T162" s="53">
        <v>109</v>
      </c>
      <c r="AB162" s="53">
        <v>7.7</v>
      </c>
      <c r="AC162" s="53">
        <v>120</v>
      </c>
    </row>
    <row r="163" spans="1:29" ht="15.5">
      <c r="A163" s="53">
        <v>15.6</v>
      </c>
      <c r="B163" s="52">
        <v>110</v>
      </c>
      <c r="J163" s="53">
        <v>7.6</v>
      </c>
      <c r="K163" s="52">
        <v>113</v>
      </c>
      <c r="S163" s="53">
        <v>0.9</v>
      </c>
      <c r="T163" s="53">
        <v>109</v>
      </c>
      <c r="AB163" s="53">
        <v>7.6</v>
      </c>
      <c r="AC163" s="53">
        <v>113</v>
      </c>
    </row>
    <row r="164" spans="1:29" ht="15.5">
      <c r="A164" s="53">
        <v>15.36</v>
      </c>
      <c r="B164" s="52">
        <v>106</v>
      </c>
      <c r="J164" s="53">
        <v>7.3</v>
      </c>
      <c r="K164" s="52">
        <v>142</v>
      </c>
      <c r="S164" s="53">
        <v>26.6</v>
      </c>
      <c r="T164" s="53">
        <v>108</v>
      </c>
      <c r="AB164" s="53">
        <v>7.3</v>
      </c>
      <c r="AC164" s="53">
        <v>142</v>
      </c>
    </row>
    <row r="165" spans="1:29" ht="15.5">
      <c r="A165" s="53">
        <v>15.3</v>
      </c>
      <c r="B165" s="52">
        <v>104</v>
      </c>
      <c r="J165" s="53">
        <v>7.1</v>
      </c>
      <c r="K165" s="52">
        <v>129</v>
      </c>
      <c r="S165" s="53">
        <v>14.8</v>
      </c>
      <c r="T165" s="53">
        <v>108</v>
      </c>
      <c r="AB165" s="53">
        <v>7.1</v>
      </c>
      <c r="AC165" s="53">
        <v>129</v>
      </c>
    </row>
    <row r="166" spans="1:29" ht="15.5">
      <c r="A166" s="53">
        <v>15.12</v>
      </c>
      <c r="B166" s="52">
        <v>123</v>
      </c>
      <c r="J166" s="53">
        <v>5.8</v>
      </c>
      <c r="K166" s="52">
        <v>95</v>
      </c>
      <c r="S166" s="53">
        <v>8.3000000000000007</v>
      </c>
      <c r="T166" s="53">
        <v>108</v>
      </c>
      <c r="AB166" s="53">
        <v>5.8</v>
      </c>
      <c r="AC166" s="53">
        <v>95</v>
      </c>
    </row>
    <row r="167" spans="1:29" ht="15.5">
      <c r="A167" s="53">
        <v>14.84</v>
      </c>
      <c r="B167" s="52">
        <v>127</v>
      </c>
      <c r="J167" s="53">
        <v>5.7</v>
      </c>
      <c r="K167" s="52">
        <v>139.5</v>
      </c>
      <c r="S167" s="53">
        <v>19.3</v>
      </c>
      <c r="T167" s="53">
        <v>106</v>
      </c>
      <c r="AB167" s="53">
        <v>5.7</v>
      </c>
      <c r="AC167" s="53">
        <v>139.5</v>
      </c>
    </row>
    <row r="168" spans="1:29" ht="15.5">
      <c r="A168" s="53">
        <v>14.72</v>
      </c>
      <c r="B168" s="52">
        <v>74</v>
      </c>
      <c r="J168" s="53">
        <v>5.7</v>
      </c>
      <c r="K168" s="52">
        <v>117</v>
      </c>
      <c r="S168" s="53">
        <v>89.4</v>
      </c>
      <c r="T168" s="53">
        <v>105</v>
      </c>
      <c r="AB168" s="53">
        <v>5.7</v>
      </c>
      <c r="AC168" s="53">
        <v>117</v>
      </c>
    </row>
    <row r="169" spans="1:29" ht="15.5">
      <c r="A169" s="53">
        <v>14.66</v>
      </c>
      <c r="B169" s="52">
        <v>124</v>
      </c>
      <c r="J169" s="53">
        <v>5.7</v>
      </c>
      <c r="K169" s="52">
        <v>105</v>
      </c>
      <c r="S169" s="53">
        <v>29.7</v>
      </c>
      <c r="T169" s="53">
        <v>105</v>
      </c>
      <c r="AB169" s="53">
        <v>5.7</v>
      </c>
      <c r="AC169" s="53">
        <v>105</v>
      </c>
    </row>
    <row r="170" spans="1:29" ht="15.5">
      <c r="A170" s="53">
        <v>14.64</v>
      </c>
      <c r="B170" s="52">
        <v>91</v>
      </c>
      <c r="J170" s="53">
        <v>5.4</v>
      </c>
      <c r="K170" s="52">
        <v>124</v>
      </c>
      <c r="S170" s="53">
        <v>23.2</v>
      </c>
      <c r="T170" s="53">
        <v>104</v>
      </c>
      <c r="AB170" s="53">
        <v>5.4</v>
      </c>
      <c r="AC170" s="53">
        <v>124</v>
      </c>
    </row>
    <row r="171" spans="1:29" ht="15.5">
      <c r="A171" s="53">
        <v>14.620000000000001</v>
      </c>
      <c r="B171" s="52">
        <v>114</v>
      </c>
      <c r="J171" s="53">
        <v>5.2</v>
      </c>
      <c r="K171" s="52">
        <v>129</v>
      </c>
      <c r="S171" s="53">
        <v>2.2000000000000002</v>
      </c>
      <c r="T171" s="53">
        <v>104</v>
      </c>
      <c r="AB171" s="53">
        <v>5.2</v>
      </c>
      <c r="AC171" s="53">
        <v>129</v>
      </c>
    </row>
    <row r="172" spans="1:29" ht="15.5">
      <c r="A172" s="53">
        <v>14.38</v>
      </c>
      <c r="B172" s="52">
        <v>111</v>
      </c>
      <c r="J172" s="53">
        <v>4.9000000000000004</v>
      </c>
      <c r="K172" s="52">
        <v>93</v>
      </c>
      <c r="S172" s="53">
        <v>9.3000000000000007</v>
      </c>
      <c r="T172" s="53">
        <v>98</v>
      </c>
      <c r="AB172" s="53">
        <v>4.9000000000000004</v>
      </c>
      <c r="AC172" s="53">
        <v>93</v>
      </c>
    </row>
    <row r="173" spans="1:29" ht="15.5">
      <c r="A173" s="53">
        <v>14.379999999999999</v>
      </c>
      <c r="B173" s="52">
        <v>124</v>
      </c>
      <c r="J173" s="53">
        <v>4.9000000000000004</v>
      </c>
      <c r="K173" s="52">
        <v>116</v>
      </c>
      <c r="S173" s="53">
        <v>69.3</v>
      </c>
      <c r="T173" s="53">
        <v>96</v>
      </c>
      <c r="AB173" s="53">
        <v>4.9000000000000004</v>
      </c>
      <c r="AC173" s="53">
        <v>116</v>
      </c>
    </row>
    <row r="174" spans="1:29" ht="15.5">
      <c r="A174" s="53">
        <v>13.5</v>
      </c>
      <c r="B174" s="52">
        <v>123</v>
      </c>
      <c r="J174" s="53">
        <v>4.3</v>
      </c>
      <c r="K174" s="52">
        <v>137</v>
      </c>
      <c r="S174" s="53">
        <v>65.900000000000006</v>
      </c>
      <c r="T174" s="53">
        <v>95</v>
      </c>
      <c r="AB174" s="53">
        <v>4.3</v>
      </c>
      <c r="AC174" s="53">
        <v>137</v>
      </c>
    </row>
    <row r="175" spans="1:29" ht="15.5">
      <c r="A175" s="53">
        <v>13.5</v>
      </c>
      <c r="B175" s="52">
        <v>83</v>
      </c>
      <c r="J175" s="53">
        <v>4.0999999999999996</v>
      </c>
      <c r="K175" s="52">
        <v>128</v>
      </c>
      <c r="S175" s="53">
        <v>24.2</v>
      </c>
      <c r="T175" s="53">
        <v>95</v>
      </c>
      <c r="AB175" s="53">
        <v>4.0999999999999996</v>
      </c>
      <c r="AC175" s="53">
        <v>128</v>
      </c>
    </row>
    <row r="176" spans="1:29" ht="15.5">
      <c r="A176" s="53">
        <v>12.44</v>
      </c>
      <c r="B176" s="52">
        <v>96</v>
      </c>
      <c r="J176" s="53">
        <v>4.0999999999999996</v>
      </c>
      <c r="K176" s="52">
        <v>62</v>
      </c>
      <c r="S176" s="53">
        <v>17</v>
      </c>
      <c r="T176" s="53">
        <v>93</v>
      </c>
      <c r="AB176" s="60">
        <v>4.0999999999999996</v>
      </c>
      <c r="AC176" s="53">
        <v>62</v>
      </c>
    </row>
    <row r="177" spans="1:29" ht="15.5">
      <c r="A177" s="53">
        <v>12.44</v>
      </c>
      <c r="B177" s="52">
        <v>62</v>
      </c>
      <c r="J177" s="53">
        <v>4.0999999999999996</v>
      </c>
      <c r="K177" s="52">
        <v>129</v>
      </c>
      <c r="S177" s="53">
        <v>9.3000000000000007</v>
      </c>
      <c r="T177" s="53">
        <v>93</v>
      </c>
      <c r="AB177" s="53">
        <v>4.0999999999999996</v>
      </c>
      <c r="AC177" s="53">
        <v>129</v>
      </c>
    </row>
    <row r="178" spans="1:29" ht="15.5">
      <c r="A178" s="53">
        <v>12.379999999999999</v>
      </c>
      <c r="B178" s="52">
        <v>105</v>
      </c>
      <c r="J178" s="53">
        <v>3.7</v>
      </c>
      <c r="K178" s="52">
        <v>91</v>
      </c>
      <c r="S178" s="53">
        <v>9.1999999999999993</v>
      </c>
      <c r="T178" s="53">
        <v>92</v>
      </c>
      <c r="AB178" s="53">
        <v>3.7</v>
      </c>
      <c r="AC178" s="53">
        <v>91</v>
      </c>
    </row>
    <row r="179" spans="1:29" ht="15.5">
      <c r="A179" s="53">
        <v>12.34</v>
      </c>
      <c r="B179" s="52">
        <v>85</v>
      </c>
      <c r="J179" s="53">
        <v>3.5</v>
      </c>
      <c r="K179" s="52">
        <v>139</v>
      </c>
      <c r="S179" s="53">
        <v>7.4</v>
      </c>
      <c r="T179" s="53">
        <v>91.5</v>
      </c>
      <c r="AB179" s="53">
        <v>3.5</v>
      </c>
      <c r="AC179" s="53">
        <v>139</v>
      </c>
    </row>
    <row r="180" spans="1:29" ht="15.5">
      <c r="A180" s="53">
        <v>12.02</v>
      </c>
      <c r="B180" s="52">
        <v>89</v>
      </c>
      <c r="J180" s="53">
        <v>3.5</v>
      </c>
      <c r="K180" s="52">
        <v>132</v>
      </c>
      <c r="S180" s="53">
        <v>13.8</v>
      </c>
      <c r="T180" s="53">
        <v>91</v>
      </c>
      <c r="AB180" s="60">
        <v>3.5</v>
      </c>
      <c r="AC180" s="53">
        <v>132</v>
      </c>
    </row>
    <row r="181" spans="1:29" ht="15.5">
      <c r="A181" s="53">
        <v>12</v>
      </c>
      <c r="B181" s="52">
        <v>90</v>
      </c>
      <c r="J181" s="53">
        <v>3.4</v>
      </c>
      <c r="K181" s="52">
        <v>131</v>
      </c>
      <c r="S181" s="53">
        <v>21.6</v>
      </c>
      <c r="T181" s="53">
        <v>90</v>
      </c>
      <c r="AB181" s="53">
        <v>3.4</v>
      </c>
      <c r="AC181" s="53">
        <v>131</v>
      </c>
    </row>
    <row r="182" spans="1:29" ht="15.5">
      <c r="A182" s="53">
        <v>11.64</v>
      </c>
      <c r="B182" s="62">
        <v>134.33333333333334</v>
      </c>
      <c r="J182" s="53">
        <v>3.4</v>
      </c>
      <c r="K182" s="52">
        <v>127</v>
      </c>
      <c r="S182" s="53">
        <v>18.399999999999999</v>
      </c>
      <c r="T182" s="53">
        <v>90</v>
      </c>
      <c r="AB182" s="53">
        <v>3.4</v>
      </c>
      <c r="AC182" s="53">
        <v>127</v>
      </c>
    </row>
    <row r="183" spans="1:29" ht="15.5">
      <c r="A183" s="53">
        <v>11.58</v>
      </c>
      <c r="B183" s="52">
        <v>90</v>
      </c>
      <c r="J183" s="53">
        <v>3.1</v>
      </c>
      <c r="K183" s="52">
        <v>122</v>
      </c>
      <c r="S183" s="53">
        <v>43.3</v>
      </c>
      <c r="T183" s="53">
        <v>89</v>
      </c>
      <c r="AB183" s="53">
        <v>3.1</v>
      </c>
      <c r="AC183" s="53">
        <v>122</v>
      </c>
    </row>
    <row r="184" spans="1:29" ht="15.5">
      <c r="A184" s="53">
        <v>10.9</v>
      </c>
      <c r="B184" s="52">
        <v>122</v>
      </c>
      <c r="J184" s="53">
        <v>2.9</v>
      </c>
      <c r="K184" s="52">
        <v>147</v>
      </c>
      <c r="S184" s="53">
        <v>75</v>
      </c>
      <c r="T184" s="53">
        <v>86</v>
      </c>
      <c r="AB184" s="53">
        <v>2.9</v>
      </c>
      <c r="AC184" s="60">
        <v>147</v>
      </c>
    </row>
    <row r="185" spans="1:29" ht="15.5">
      <c r="A185" s="53">
        <v>10.76</v>
      </c>
      <c r="B185" s="52">
        <v>95</v>
      </c>
      <c r="J185" s="53">
        <v>2.6</v>
      </c>
      <c r="K185" s="52">
        <v>119</v>
      </c>
      <c r="S185" s="53">
        <v>29.7</v>
      </c>
      <c r="T185" s="53">
        <v>86</v>
      </c>
      <c r="AB185" s="53">
        <v>2.6</v>
      </c>
      <c r="AC185" s="53">
        <v>119</v>
      </c>
    </row>
    <row r="186" spans="1:29" ht="15.5">
      <c r="A186" s="53">
        <v>10.120000000000001</v>
      </c>
      <c r="B186" s="52">
        <v>98</v>
      </c>
      <c r="J186" s="53">
        <v>2.6</v>
      </c>
      <c r="K186" s="52">
        <v>108</v>
      </c>
      <c r="S186" s="53">
        <v>45.2</v>
      </c>
      <c r="T186" s="53">
        <v>85</v>
      </c>
      <c r="AB186" s="53">
        <v>2.6</v>
      </c>
      <c r="AC186" s="53">
        <v>108</v>
      </c>
    </row>
    <row r="187" spans="1:29" ht="15.5">
      <c r="A187" s="53">
        <v>9.92</v>
      </c>
      <c r="B187" s="52">
        <v>93</v>
      </c>
      <c r="J187" s="53">
        <v>2.4</v>
      </c>
      <c r="K187" s="52">
        <v>125</v>
      </c>
      <c r="S187" s="53">
        <v>23.4</v>
      </c>
      <c r="T187" s="53">
        <v>83</v>
      </c>
      <c r="AB187" s="53">
        <v>2.4</v>
      </c>
      <c r="AC187" s="53">
        <v>125</v>
      </c>
    </row>
    <row r="188" spans="1:29" ht="15.5">
      <c r="A188" s="53">
        <v>9.879999999999999</v>
      </c>
      <c r="B188" s="52">
        <v>77</v>
      </c>
      <c r="J188" s="53">
        <v>2.2999999999999998</v>
      </c>
      <c r="K188" s="52">
        <v>131</v>
      </c>
      <c r="S188" s="53">
        <v>21.4</v>
      </c>
      <c r="T188" s="53">
        <v>83</v>
      </c>
      <c r="AB188" s="53">
        <v>2.2999999999999998</v>
      </c>
      <c r="AC188" s="53">
        <v>131</v>
      </c>
    </row>
    <row r="189" spans="1:29" ht="15.5">
      <c r="A189" s="53">
        <v>9.82</v>
      </c>
      <c r="B189" s="52">
        <v>35</v>
      </c>
      <c r="J189" s="53">
        <v>2.1</v>
      </c>
      <c r="K189" s="52">
        <v>108</v>
      </c>
      <c r="S189" s="53">
        <v>20.7</v>
      </c>
      <c r="T189" s="53">
        <v>83</v>
      </c>
      <c r="AB189" s="53">
        <v>2.1</v>
      </c>
      <c r="AC189" s="53">
        <v>108</v>
      </c>
    </row>
    <row r="190" spans="1:29" ht="15.5">
      <c r="A190" s="53">
        <v>9.7200000000000006</v>
      </c>
      <c r="B190" s="52">
        <v>54</v>
      </c>
      <c r="J190" s="53">
        <v>2.1</v>
      </c>
      <c r="K190" s="52">
        <v>54</v>
      </c>
      <c r="S190" s="53">
        <v>50.4</v>
      </c>
      <c r="T190" s="53">
        <v>81</v>
      </c>
      <c r="AB190" s="53">
        <v>2.1</v>
      </c>
      <c r="AC190" s="53">
        <v>54</v>
      </c>
    </row>
    <row r="191" spans="1:29" ht="15.5">
      <c r="A191" s="53">
        <v>9.620000000000001</v>
      </c>
      <c r="B191" s="52">
        <v>54</v>
      </c>
      <c r="J191" s="53">
        <v>2</v>
      </c>
      <c r="K191" s="52">
        <v>83</v>
      </c>
      <c r="S191" s="53">
        <v>50.6</v>
      </c>
      <c r="T191" s="53">
        <v>78</v>
      </c>
      <c r="AB191" s="53">
        <v>2</v>
      </c>
      <c r="AC191" s="53">
        <v>83</v>
      </c>
    </row>
    <row r="192" spans="1:29" ht="15.5">
      <c r="A192" s="53">
        <v>9.6</v>
      </c>
      <c r="B192" s="52">
        <v>109</v>
      </c>
      <c r="J192" s="53">
        <v>1.9</v>
      </c>
      <c r="K192" s="52">
        <v>123</v>
      </c>
      <c r="S192" s="53">
        <v>22.3</v>
      </c>
      <c r="T192" s="53">
        <v>77</v>
      </c>
      <c r="AB192" s="53">
        <v>1.9</v>
      </c>
      <c r="AC192" s="53">
        <v>123</v>
      </c>
    </row>
    <row r="193" spans="1:29" ht="15.5">
      <c r="A193" s="53">
        <v>8.56</v>
      </c>
      <c r="B193" s="52">
        <v>78</v>
      </c>
      <c r="J193" s="53">
        <v>1.6</v>
      </c>
      <c r="K193" s="52">
        <v>83</v>
      </c>
      <c r="S193" s="53">
        <v>33</v>
      </c>
      <c r="T193" s="53">
        <v>74</v>
      </c>
      <c r="AB193" s="53">
        <v>1.6</v>
      </c>
      <c r="AC193" s="53">
        <v>83</v>
      </c>
    </row>
    <row r="194" spans="1:29" ht="15.5">
      <c r="A194" s="53">
        <v>8.08</v>
      </c>
      <c r="B194" s="52">
        <v>62</v>
      </c>
      <c r="J194" s="53">
        <v>1.5</v>
      </c>
      <c r="K194" s="52">
        <v>74</v>
      </c>
      <c r="S194" s="53">
        <v>41.4</v>
      </c>
      <c r="T194" s="53">
        <v>71</v>
      </c>
      <c r="AB194" s="53">
        <v>1.5</v>
      </c>
      <c r="AC194" s="53">
        <v>74</v>
      </c>
    </row>
    <row r="195" spans="1:29" ht="15.5">
      <c r="A195" s="53">
        <v>8</v>
      </c>
      <c r="B195" s="52">
        <v>86</v>
      </c>
      <c r="J195" s="53">
        <v>1.5</v>
      </c>
      <c r="K195" s="52">
        <v>112</v>
      </c>
      <c r="S195" s="53">
        <v>2.1</v>
      </c>
      <c r="T195" s="53">
        <v>71</v>
      </c>
      <c r="AB195" s="53">
        <v>1.5</v>
      </c>
      <c r="AC195" s="53">
        <v>112</v>
      </c>
    </row>
    <row r="196" spans="1:29" ht="15.5">
      <c r="A196" s="53">
        <v>7.76</v>
      </c>
      <c r="B196" s="52">
        <v>81</v>
      </c>
      <c r="J196" s="53">
        <v>1.4</v>
      </c>
      <c r="K196" s="52">
        <v>91.5</v>
      </c>
      <c r="S196" s="53">
        <v>31.6</v>
      </c>
      <c r="T196" s="53">
        <v>62</v>
      </c>
      <c r="AB196" s="53">
        <v>1.4</v>
      </c>
      <c r="AC196" s="53">
        <v>91.5</v>
      </c>
    </row>
    <row r="197" spans="1:29" ht="15.5">
      <c r="A197" s="53">
        <v>6.74</v>
      </c>
      <c r="B197" s="52">
        <v>86</v>
      </c>
      <c r="J197" s="53">
        <v>1.3</v>
      </c>
      <c r="K197" s="52">
        <v>111</v>
      </c>
      <c r="S197" s="53">
        <v>9.4</v>
      </c>
      <c r="T197" s="53">
        <v>62</v>
      </c>
      <c r="AB197" s="53">
        <v>1.3</v>
      </c>
      <c r="AC197" s="53">
        <v>111</v>
      </c>
    </row>
    <row r="198" spans="1:29" ht="15.5">
      <c r="A198" s="53">
        <v>6.74</v>
      </c>
      <c r="B198" s="52">
        <v>83</v>
      </c>
      <c r="J198" s="53">
        <v>0.8</v>
      </c>
      <c r="K198" s="52">
        <v>108</v>
      </c>
      <c r="S198" s="53">
        <v>25.6</v>
      </c>
      <c r="T198" s="53">
        <v>54</v>
      </c>
      <c r="AB198" s="53">
        <v>0.8</v>
      </c>
      <c r="AC198" s="53">
        <v>108</v>
      </c>
    </row>
    <row r="199" spans="1:29" ht="15.5">
      <c r="A199" s="53">
        <v>6</v>
      </c>
      <c r="B199" s="52">
        <v>28</v>
      </c>
      <c r="J199" s="53">
        <v>0.4</v>
      </c>
      <c r="K199" s="52">
        <v>54</v>
      </c>
      <c r="S199" s="53">
        <v>1</v>
      </c>
      <c r="T199" s="53">
        <v>54</v>
      </c>
      <c r="AB199" s="53">
        <v>0.4</v>
      </c>
      <c r="AC199" s="53">
        <v>54</v>
      </c>
    </row>
    <row r="200" spans="1:29" ht="15.5">
      <c r="A200" s="53">
        <v>5.68</v>
      </c>
      <c r="B200" s="52">
        <v>71</v>
      </c>
      <c r="J200" s="53">
        <v>0.3</v>
      </c>
      <c r="K200" s="52">
        <v>104</v>
      </c>
      <c r="S200" s="53">
        <v>5.7</v>
      </c>
      <c r="T200" s="53">
        <v>35</v>
      </c>
      <c r="AB200" s="53">
        <v>0.3</v>
      </c>
      <c r="AC200" s="53">
        <v>104</v>
      </c>
    </row>
    <row r="201" spans="1:29" ht="15.5">
      <c r="A201" s="53">
        <v>3.46</v>
      </c>
      <c r="B201" s="52">
        <v>71</v>
      </c>
      <c r="J201" s="53">
        <v>0</v>
      </c>
      <c r="K201" s="52">
        <v>187</v>
      </c>
      <c r="S201" s="53">
        <v>8.6999999999999993</v>
      </c>
      <c r="T201" s="53">
        <v>28</v>
      </c>
      <c r="AB201" s="53">
        <v>0</v>
      </c>
      <c r="AC201" s="53">
        <v>187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C672B-258B-4C8B-872E-3806E491E508}">
  <dimension ref="A1:AE201"/>
  <sheetViews>
    <sheetView topLeftCell="C1" workbookViewId="0">
      <selection activeCell="AC44" sqref="AC44"/>
    </sheetView>
  </sheetViews>
  <sheetFormatPr defaultRowHeight="14.5"/>
  <cols>
    <col min="1" max="1" width="17.6328125" style="87" customWidth="1"/>
    <col min="2" max="2" width="16" style="87" customWidth="1"/>
    <col min="3" max="3" width="16.08984375" style="87" customWidth="1"/>
    <col min="4" max="4" width="15.54296875" style="87" customWidth="1"/>
    <col min="5" max="5" width="17.26953125" style="104" customWidth="1"/>
    <col min="7" max="7" width="15.1796875" bestFit="1" customWidth="1"/>
    <col min="8" max="8" width="13.08984375" customWidth="1"/>
    <col min="9" max="9" width="18.54296875" customWidth="1"/>
    <col min="10" max="10" width="12" customWidth="1"/>
    <col min="11" max="11" width="14" customWidth="1"/>
    <col min="12" max="12" width="16.54296875" customWidth="1"/>
    <col min="17" max="17" width="14.6328125" style="87" customWidth="1"/>
    <col min="18" max="18" width="11.453125" style="87" customWidth="1"/>
    <col min="19" max="19" width="16.54296875" style="87" customWidth="1"/>
    <col min="20" max="20" width="13.6328125" style="87" customWidth="1"/>
    <col min="21" max="21" width="12.6328125" style="87" customWidth="1"/>
    <col min="24" max="24" width="11.36328125" customWidth="1"/>
    <col min="26" max="26" width="11" customWidth="1"/>
    <col min="27" max="27" width="16.08984375" customWidth="1"/>
    <col min="31" max="31" width="13.7265625" customWidth="1"/>
  </cols>
  <sheetData>
    <row r="1" spans="1:31" ht="15.5">
      <c r="A1" s="102" t="s">
        <v>55</v>
      </c>
      <c r="B1" s="35" t="s">
        <v>56</v>
      </c>
      <c r="C1" s="102" t="s">
        <v>57</v>
      </c>
      <c r="D1" s="102" t="s">
        <v>58</v>
      </c>
      <c r="E1" s="105" t="s">
        <v>59</v>
      </c>
      <c r="G1" t="s">
        <v>81</v>
      </c>
      <c r="Q1" s="102" t="s">
        <v>49</v>
      </c>
      <c r="R1" s="102" t="s">
        <v>50</v>
      </c>
      <c r="S1" s="102" t="s">
        <v>51</v>
      </c>
      <c r="T1" s="102" t="s">
        <v>52</v>
      </c>
      <c r="U1" s="108" t="s">
        <v>53</v>
      </c>
      <c r="W1" t="s">
        <v>81</v>
      </c>
    </row>
    <row r="2" spans="1:31" ht="16" thickBot="1">
      <c r="A2" s="60">
        <v>89.06</v>
      </c>
      <c r="B2" s="60">
        <v>36.6</v>
      </c>
      <c r="C2" s="60">
        <v>93.625</v>
      </c>
      <c r="D2" s="60">
        <v>23.379999999999995</v>
      </c>
      <c r="E2" s="86">
        <v>135</v>
      </c>
      <c r="Q2" s="107">
        <v>89.06</v>
      </c>
      <c r="R2" s="107">
        <v>36.6</v>
      </c>
      <c r="S2" s="107">
        <v>93.625</v>
      </c>
      <c r="T2" s="107">
        <v>23.379999999999995</v>
      </c>
      <c r="U2" s="86">
        <v>135</v>
      </c>
    </row>
    <row r="3" spans="1:31" ht="15.5">
      <c r="A3" s="60">
        <v>63.279999999999994</v>
      </c>
      <c r="B3" s="60">
        <v>36.299999999999997</v>
      </c>
      <c r="C3" s="60">
        <v>93.625</v>
      </c>
      <c r="D3" s="60">
        <v>10.339999999999989</v>
      </c>
      <c r="E3" s="86">
        <v>254</v>
      </c>
      <c r="G3" s="14" t="s">
        <v>82</v>
      </c>
      <c r="H3" s="14"/>
      <c r="Q3" s="107">
        <v>63.279999999999994</v>
      </c>
      <c r="R3" s="107">
        <v>36.299999999999997</v>
      </c>
      <c r="S3" s="107">
        <v>93.625</v>
      </c>
      <c r="T3" s="107">
        <v>10.339999999999989</v>
      </c>
      <c r="U3" s="60">
        <v>254</v>
      </c>
      <c r="W3" s="14" t="s">
        <v>82</v>
      </c>
      <c r="X3" s="14"/>
    </row>
    <row r="4" spans="1:31" ht="15.5">
      <c r="A4" s="60">
        <v>12.379999999999999</v>
      </c>
      <c r="B4" s="60">
        <v>43.7</v>
      </c>
      <c r="C4" s="60">
        <v>89.4</v>
      </c>
      <c r="D4" s="60">
        <v>7.7799999999999976</v>
      </c>
      <c r="E4" s="86">
        <v>105</v>
      </c>
      <c r="G4" t="s">
        <v>83</v>
      </c>
      <c r="H4">
        <v>0.5071921200198275</v>
      </c>
      <c r="Q4" s="107">
        <v>12.379999999999999</v>
      </c>
      <c r="R4" s="107">
        <v>43.7</v>
      </c>
      <c r="S4" s="107">
        <v>89.4</v>
      </c>
      <c r="T4" s="107">
        <v>7.7799999999999976</v>
      </c>
      <c r="U4" s="60">
        <v>105</v>
      </c>
      <c r="W4" t="s">
        <v>83</v>
      </c>
      <c r="X4">
        <v>0.50629768007589693</v>
      </c>
    </row>
    <row r="5" spans="1:31" ht="15.5">
      <c r="A5" s="60">
        <v>56.9</v>
      </c>
      <c r="B5" s="60">
        <v>3.4</v>
      </c>
      <c r="C5" s="60">
        <v>84.8</v>
      </c>
      <c r="D5" s="60">
        <v>11.229999999999997</v>
      </c>
      <c r="E5" s="86">
        <v>131</v>
      </c>
      <c r="G5" t="s">
        <v>84</v>
      </c>
      <c r="H5">
        <v>0.25724384661020705</v>
      </c>
      <c r="Q5" s="107">
        <v>56.9</v>
      </c>
      <c r="R5" s="107">
        <v>3.4</v>
      </c>
      <c r="S5" s="107">
        <v>84.8</v>
      </c>
      <c r="T5" s="107">
        <v>11.229999999999997</v>
      </c>
      <c r="U5" s="60">
        <v>131</v>
      </c>
      <c r="W5" t="s">
        <v>84</v>
      </c>
      <c r="X5">
        <v>0.2563373408502353</v>
      </c>
    </row>
    <row r="6" spans="1:31" ht="15.5">
      <c r="A6" s="60">
        <v>29.14</v>
      </c>
      <c r="B6" s="60">
        <v>36.9</v>
      </c>
      <c r="C6" s="60">
        <v>79.2</v>
      </c>
      <c r="D6" s="60">
        <v>19.339999999999996</v>
      </c>
      <c r="E6" s="86">
        <v>172</v>
      </c>
      <c r="G6" t="s">
        <v>85</v>
      </c>
      <c r="H6">
        <v>0.24200782295092926</v>
      </c>
      <c r="Q6" s="107">
        <v>29.14</v>
      </c>
      <c r="R6" s="107">
        <v>36.9</v>
      </c>
      <c r="S6" s="107">
        <v>79.2</v>
      </c>
      <c r="T6" s="107">
        <v>19.339999999999996</v>
      </c>
      <c r="U6" s="60">
        <v>172</v>
      </c>
      <c r="W6" t="s">
        <v>85</v>
      </c>
      <c r="X6">
        <v>0.24108272220100935</v>
      </c>
    </row>
    <row r="7" spans="1:31" ht="15.5">
      <c r="A7" s="60">
        <v>30.786666666666665</v>
      </c>
      <c r="B7" s="60">
        <v>35.4</v>
      </c>
      <c r="C7" s="60">
        <v>75.599999999999994</v>
      </c>
      <c r="D7" s="60">
        <v>6.8299999999999947</v>
      </c>
      <c r="E7" s="86">
        <v>207</v>
      </c>
      <c r="G7" t="s">
        <v>19</v>
      </c>
      <c r="H7">
        <v>60.87406685039587</v>
      </c>
      <c r="Q7" s="107">
        <v>38.209999999999994</v>
      </c>
      <c r="R7" s="107">
        <v>35.4</v>
      </c>
      <c r="S7" s="107">
        <v>75.599999999999994</v>
      </c>
      <c r="T7" s="107">
        <v>6.8299999999999947</v>
      </c>
      <c r="U7" s="60">
        <v>207</v>
      </c>
      <c r="W7" t="s">
        <v>19</v>
      </c>
      <c r="X7">
        <v>60.918257333592088</v>
      </c>
    </row>
    <row r="8" spans="1:31" ht="16" thickBot="1">
      <c r="A8" s="60">
        <v>6.74</v>
      </c>
      <c r="B8" s="60">
        <v>48.9</v>
      </c>
      <c r="C8" s="60">
        <v>75</v>
      </c>
      <c r="D8" s="60">
        <v>15.32</v>
      </c>
      <c r="E8" s="86">
        <v>86</v>
      </c>
      <c r="G8" s="12" t="s">
        <v>86</v>
      </c>
      <c r="H8" s="12">
        <v>200</v>
      </c>
      <c r="Q8" s="107">
        <v>6.74</v>
      </c>
      <c r="R8" s="107">
        <v>48.9</v>
      </c>
      <c r="S8" s="107">
        <v>75</v>
      </c>
      <c r="T8" s="107">
        <v>15.32</v>
      </c>
      <c r="U8" s="60">
        <v>86</v>
      </c>
      <c r="W8" s="12" t="s">
        <v>86</v>
      </c>
      <c r="X8" s="12">
        <v>200</v>
      </c>
    </row>
    <row r="9" spans="1:31" ht="15.5">
      <c r="A9" s="60">
        <v>51.9</v>
      </c>
      <c r="B9" s="60">
        <v>32.299999999999997</v>
      </c>
      <c r="C9" s="60">
        <v>74.2</v>
      </c>
      <c r="D9" s="60">
        <v>9.419999999999991</v>
      </c>
      <c r="E9" s="86">
        <v>201</v>
      </c>
      <c r="Q9" s="107">
        <v>51.9</v>
      </c>
      <c r="R9" s="107">
        <v>32.299999999999997</v>
      </c>
      <c r="S9" s="107">
        <v>74.2</v>
      </c>
      <c r="T9" s="107">
        <v>9.419999999999991</v>
      </c>
      <c r="U9" s="60">
        <v>201</v>
      </c>
    </row>
    <row r="10" spans="1:31" ht="16" thickBot="1">
      <c r="A10" s="60">
        <v>27.66</v>
      </c>
      <c r="B10" s="60">
        <v>225.5</v>
      </c>
      <c r="C10" s="60">
        <v>73.400000000000006</v>
      </c>
      <c r="D10" s="60">
        <v>12.219999999999995</v>
      </c>
      <c r="E10" s="86">
        <v>147</v>
      </c>
      <c r="G10" t="s">
        <v>87</v>
      </c>
      <c r="Q10" s="107">
        <v>27.66</v>
      </c>
      <c r="R10" s="107">
        <v>225.5</v>
      </c>
      <c r="S10" s="107">
        <v>73.400000000000006</v>
      </c>
      <c r="T10" s="107">
        <v>12.219999999999995</v>
      </c>
      <c r="U10" s="60">
        <v>147</v>
      </c>
      <c r="W10" t="s">
        <v>87</v>
      </c>
    </row>
    <row r="11" spans="1:31" ht="15.5">
      <c r="A11" s="60">
        <v>56.18</v>
      </c>
      <c r="B11" s="60">
        <v>36.5</v>
      </c>
      <c r="C11" s="60">
        <v>72.3</v>
      </c>
      <c r="D11" s="60">
        <v>14.420000000000002</v>
      </c>
      <c r="E11" s="86">
        <v>225</v>
      </c>
      <c r="G11" s="13"/>
      <c r="H11" s="13" t="s">
        <v>92</v>
      </c>
      <c r="I11" s="13" t="s">
        <v>93</v>
      </c>
      <c r="J11" s="13" t="s">
        <v>94</v>
      </c>
      <c r="K11" s="13" t="s">
        <v>95</v>
      </c>
      <c r="L11" s="13" t="s">
        <v>96</v>
      </c>
      <c r="Q11" s="107">
        <v>56.18</v>
      </c>
      <c r="R11" s="107">
        <v>36.5</v>
      </c>
      <c r="S11" s="107">
        <v>72.3</v>
      </c>
      <c r="T11" s="107">
        <v>14.420000000000002</v>
      </c>
      <c r="U11" s="60">
        <v>225</v>
      </c>
      <c r="W11" s="13"/>
      <c r="X11" s="13" t="s">
        <v>92</v>
      </c>
      <c r="Y11" s="13" t="s">
        <v>93</v>
      </c>
      <c r="Z11" s="13" t="s">
        <v>94</v>
      </c>
      <c r="AA11" s="13" t="s">
        <v>95</v>
      </c>
      <c r="AB11" s="13" t="s">
        <v>96</v>
      </c>
    </row>
    <row r="12" spans="1:31" ht="15.5">
      <c r="A12" s="60">
        <v>65.52000000000001</v>
      </c>
      <c r="B12" s="60">
        <v>43</v>
      </c>
      <c r="C12" s="60">
        <v>71.8</v>
      </c>
      <c r="D12" s="60">
        <v>21.540000000000006</v>
      </c>
      <c r="E12" s="86">
        <v>272</v>
      </c>
      <c r="G12" t="s">
        <v>88</v>
      </c>
      <c r="H12">
        <v>4</v>
      </c>
      <c r="I12">
        <v>250263.76955851703</v>
      </c>
      <c r="J12">
        <v>62565.942389629257</v>
      </c>
      <c r="K12">
        <v>16.883922758518512</v>
      </c>
      <c r="L12">
        <v>6.6655964183976646E-12</v>
      </c>
      <c r="Q12" s="107">
        <v>65.52000000000001</v>
      </c>
      <c r="R12" s="107">
        <v>43</v>
      </c>
      <c r="S12" s="107">
        <v>71.8</v>
      </c>
      <c r="T12" s="107">
        <v>21.540000000000006</v>
      </c>
      <c r="U12" s="60">
        <v>272</v>
      </c>
      <c r="W12" t="s">
        <v>88</v>
      </c>
      <c r="X12">
        <v>4</v>
      </c>
      <c r="Y12">
        <v>249439.62975795963</v>
      </c>
      <c r="Z12">
        <v>62359.907439489907</v>
      </c>
      <c r="AA12">
        <v>16.803916685471677</v>
      </c>
      <c r="AB12">
        <v>7.4819045535925331E-12</v>
      </c>
    </row>
    <row r="13" spans="1:31" ht="15.5">
      <c r="A13" s="60">
        <v>12.44</v>
      </c>
      <c r="B13" s="60">
        <v>45.9</v>
      </c>
      <c r="C13" s="60">
        <v>69.3</v>
      </c>
      <c r="D13" s="60">
        <v>16.95</v>
      </c>
      <c r="E13" s="86">
        <v>96</v>
      </c>
      <c r="G13" t="s">
        <v>89</v>
      </c>
      <c r="H13">
        <v>195</v>
      </c>
      <c r="I13">
        <v>722602.1429067608</v>
      </c>
      <c r="J13">
        <v>3705.6520149064654</v>
      </c>
      <c r="Q13" s="107">
        <v>12.44</v>
      </c>
      <c r="R13" s="107">
        <v>45.9</v>
      </c>
      <c r="S13" s="107">
        <v>69.3</v>
      </c>
      <c r="T13" s="107">
        <v>16.95</v>
      </c>
      <c r="U13" s="60">
        <v>96</v>
      </c>
      <c r="W13" t="s">
        <v>89</v>
      </c>
      <c r="X13">
        <v>195</v>
      </c>
      <c r="Y13">
        <v>723651.64492954046</v>
      </c>
      <c r="Z13">
        <v>3711.0340765617461</v>
      </c>
    </row>
    <row r="14" spans="1:31" ht="16" thickBot="1">
      <c r="A14" s="60">
        <v>56.02</v>
      </c>
      <c r="B14" s="60">
        <v>37.799999999999997</v>
      </c>
      <c r="C14" s="60">
        <v>69.2</v>
      </c>
      <c r="D14" s="60">
        <v>14.229999999999993</v>
      </c>
      <c r="E14" s="86">
        <v>236</v>
      </c>
      <c r="G14" s="12" t="s">
        <v>90</v>
      </c>
      <c r="H14" s="12">
        <v>199</v>
      </c>
      <c r="I14" s="12">
        <v>972865.91246527783</v>
      </c>
      <c r="J14" s="12"/>
      <c r="K14" s="12"/>
      <c r="L14" s="12"/>
      <c r="Q14" s="107">
        <v>56.02</v>
      </c>
      <c r="R14" s="107">
        <v>37.799999999999997</v>
      </c>
      <c r="S14" s="107">
        <v>69.2</v>
      </c>
      <c r="T14" s="107">
        <v>14.229999999999993</v>
      </c>
      <c r="U14" s="60">
        <v>236</v>
      </c>
      <c r="W14" s="12" t="s">
        <v>90</v>
      </c>
      <c r="X14" s="12">
        <v>199</v>
      </c>
      <c r="Y14" s="12">
        <v>973091.27468750009</v>
      </c>
      <c r="Z14" s="12"/>
      <c r="AA14" s="12"/>
      <c r="AB14" s="12"/>
    </row>
    <row r="15" spans="1:31" ht="16" thickBot="1">
      <c r="A15" s="60">
        <v>57.720000000000006</v>
      </c>
      <c r="B15" s="60">
        <v>42</v>
      </c>
      <c r="C15" s="60">
        <v>66.2</v>
      </c>
      <c r="D15" s="60">
        <v>22.879999999999995</v>
      </c>
      <c r="E15" s="103">
        <v>235.5</v>
      </c>
      <c r="Q15" s="107">
        <v>57.720000000000006</v>
      </c>
      <c r="R15" s="107">
        <v>42</v>
      </c>
      <c r="S15" s="107">
        <v>66.2</v>
      </c>
      <c r="T15" s="107">
        <v>22.879999999999995</v>
      </c>
      <c r="U15" s="60">
        <v>235.5</v>
      </c>
    </row>
    <row r="16" spans="1:31" ht="15.5">
      <c r="A16" s="60">
        <v>10.76</v>
      </c>
      <c r="B16" s="60">
        <v>35.1</v>
      </c>
      <c r="C16" s="60">
        <v>65.900000000000006</v>
      </c>
      <c r="D16" s="60">
        <v>13.189999999999998</v>
      </c>
      <c r="E16" s="86">
        <v>95</v>
      </c>
      <c r="G16" s="13"/>
      <c r="H16" s="13" t="s">
        <v>97</v>
      </c>
      <c r="I16" s="13" t="s">
        <v>19</v>
      </c>
      <c r="J16" s="13" t="s">
        <v>98</v>
      </c>
      <c r="K16" s="13" t="s">
        <v>99</v>
      </c>
      <c r="L16" s="13" t="s">
        <v>100</v>
      </c>
      <c r="M16" s="13" t="s">
        <v>101</v>
      </c>
      <c r="N16" s="13" t="s">
        <v>102</v>
      </c>
      <c r="O16" s="13" t="s">
        <v>103</v>
      </c>
      <c r="Q16" s="107">
        <v>10.76</v>
      </c>
      <c r="R16" s="107">
        <v>35.1</v>
      </c>
      <c r="S16" s="107">
        <v>65.900000000000006</v>
      </c>
      <c r="T16" s="107">
        <v>17.100000000000001</v>
      </c>
      <c r="U16" s="60">
        <v>95</v>
      </c>
      <c r="W16" s="13"/>
      <c r="X16" s="13" t="s">
        <v>97</v>
      </c>
      <c r="Y16" s="13" t="s">
        <v>19</v>
      </c>
      <c r="Z16" s="13" t="s">
        <v>98</v>
      </c>
      <c r="AA16" s="13" t="s">
        <v>99</v>
      </c>
      <c r="AB16" s="13" t="s">
        <v>100</v>
      </c>
      <c r="AC16" s="13" t="s">
        <v>101</v>
      </c>
      <c r="AD16" s="13" t="s">
        <v>102</v>
      </c>
      <c r="AE16" s="13" t="s">
        <v>103</v>
      </c>
    </row>
    <row r="17" spans="1:31" ht="15.5">
      <c r="A17" s="60">
        <v>42.64</v>
      </c>
      <c r="B17" s="60">
        <v>18.399999999999999</v>
      </c>
      <c r="C17" s="60">
        <v>65.7</v>
      </c>
      <c r="D17" s="60">
        <v>2.2399999999999984</v>
      </c>
      <c r="E17" s="86">
        <v>159</v>
      </c>
      <c r="G17" t="s">
        <v>91</v>
      </c>
      <c r="H17">
        <v>70.227543303411977</v>
      </c>
      <c r="I17">
        <v>11.95583270119989</v>
      </c>
      <c r="J17">
        <v>5.873914854660347</v>
      </c>
      <c r="K17">
        <v>1.8100263948259196E-8</v>
      </c>
      <c r="L17">
        <v>46.64820161381779</v>
      </c>
      <c r="M17">
        <v>93.806884993006165</v>
      </c>
      <c r="N17">
        <v>46.64820161381779</v>
      </c>
      <c r="O17">
        <v>93.806884993006165</v>
      </c>
      <c r="Q17" s="107">
        <v>42.64</v>
      </c>
      <c r="R17" s="107">
        <v>18.399999999999999</v>
      </c>
      <c r="S17" s="107">
        <v>65.7</v>
      </c>
      <c r="T17" s="107">
        <v>2.2399999999999984</v>
      </c>
      <c r="U17" s="60">
        <v>159</v>
      </c>
      <c r="W17" t="s">
        <v>91</v>
      </c>
      <c r="X17">
        <v>70.354494731262747</v>
      </c>
      <c r="Y17">
        <v>11.967231339777207</v>
      </c>
      <c r="Z17">
        <v>5.8789282778728778</v>
      </c>
      <c r="AA17">
        <v>1.7640831289810273E-8</v>
      </c>
      <c r="AB17">
        <v>46.752672600487429</v>
      </c>
      <c r="AC17">
        <v>93.956316862038065</v>
      </c>
      <c r="AD17">
        <v>46.752672600487429</v>
      </c>
      <c r="AE17">
        <v>93.956316862038065</v>
      </c>
    </row>
    <row r="18" spans="1:31" ht="15.5">
      <c r="A18" s="60">
        <v>14.379999999999999</v>
      </c>
      <c r="B18" s="60">
        <v>38.6</v>
      </c>
      <c r="C18" s="60">
        <v>65.599999999999994</v>
      </c>
      <c r="D18" s="60">
        <v>16.750000000000004</v>
      </c>
      <c r="E18" s="86">
        <v>124</v>
      </c>
      <c r="G18" t="s">
        <v>55</v>
      </c>
      <c r="H18">
        <v>1.02599593002037</v>
      </c>
      <c r="I18">
        <v>0.18133316265248361</v>
      </c>
      <c r="J18">
        <v>5.658071116239463</v>
      </c>
      <c r="K18">
        <v>5.4010625027503612E-8</v>
      </c>
      <c r="L18">
        <v>0.6683699320078218</v>
      </c>
      <c r="M18">
        <v>1.3836219280329183</v>
      </c>
      <c r="N18">
        <v>0.6683699320078218</v>
      </c>
      <c r="O18">
        <v>1.3836219280329183</v>
      </c>
      <c r="Q18" s="107">
        <v>14.379999999999999</v>
      </c>
      <c r="R18" s="107">
        <v>38.6</v>
      </c>
      <c r="S18" s="107">
        <v>65.599999999999994</v>
      </c>
      <c r="T18" s="107">
        <v>16.750000000000004</v>
      </c>
      <c r="U18" s="60">
        <v>124</v>
      </c>
      <c r="W18" t="s">
        <v>49</v>
      </c>
      <c r="X18">
        <v>1.0262405259775309</v>
      </c>
      <c r="Y18">
        <v>0.18148940755769963</v>
      </c>
      <c r="Z18">
        <v>5.6545477765762477</v>
      </c>
      <c r="AA18">
        <v>5.497081360216494E-8</v>
      </c>
      <c r="AB18">
        <v>0.66830638112992558</v>
      </c>
      <c r="AC18">
        <v>1.3841746708251361</v>
      </c>
      <c r="AD18">
        <v>0.66830638112992558</v>
      </c>
      <c r="AE18">
        <v>1.3841746708251361</v>
      </c>
    </row>
    <row r="19" spans="1:31" ht="15.5">
      <c r="A19" s="60">
        <v>28.14</v>
      </c>
      <c r="B19" s="60">
        <v>40.6</v>
      </c>
      <c r="C19" s="60">
        <v>63.2</v>
      </c>
      <c r="D19" s="60">
        <v>6.09</v>
      </c>
      <c r="E19" s="86">
        <v>180</v>
      </c>
      <c r="G19" t="s">
        <v>56</v>
      </c>
      <c r="H19">
        <v>0.65357092949109552</v>
      </c>
      <c r="I19">
        <v>0.21702759498346466</v>
      </c>
      <c r="J19">
        <v>3.0114646459630681</v>
      </c>
      <c r="K19">
        <v>2.9441852436467753E-3</v>
      </c>
      <c r="L19">
        <v>0.22554822742765906</v>
      </c>
      <c r="M19">
        <v>1.081593631554532</v>
      </c>
      <c r="N19">
        <v>0.22554822742765906</v>
      </c>
      <c r="O19">
        <v>1.081593631554532</v>
      </c>
      <c r="Q19" s="107">
        <v>28.14</v>
      </c>
      <c r="R19" s="107">
        <v>40.6</v>
      </c>
      <c r="S19" s="107">
        <v>63.2</v>
      </c>
      <c r="T19" s="107">
        <v>6.09</v>
      </c>
      <c r="U19" s="60">
        <v>180</v>
      </c>
      <c r="W19" t="s">
        <v>50</v>
      </c>
      <c r="X19">
        <v>0.65576104902195287</v>
      </c>
      <c r="Y19">
        <v>0.21687796666905643</v>
      </c>
      <c r="Z19">
        <v>3.0236407095360098</v>
      </c>
      <c r="AA19">
        <v>2.8333915535944188E-3</v>
      </c>
      <c r="AB19">
        <v>0.22803344452637681</v>
      </c>
      <c r="AC19">
        <v>1.083488653517529</v>
      </c>
      <c r="AD19">
        <v>0.22803344452637681</v>
      </c>
      <c r="AE19">
        <v>1.083488653517529</v>
      </c>
    </row>
    <row r="20" spans="1:31" ht="15.5">
      <c r="A20" s="60">
        <v>40.78</v>
      </c>
      <c r="B20" s="60">
        <v>49.4</v>
      </c>
      <c r="C20" s="60">
        <v>60</v>
      </c>
      <c r="D20" s="60">
        <v>20.590000000000003</v>
      </c>
      <c r="E20" s="86">
        <v>240</v>
      </c>
      <c r="G20" t="s">
        <v>57</v>
      </c>
      <c r="H20">
        <v>0.60597146665954849</v>
      </c>
      <c r="I20">
        <v>0.22645286268516754</v>
      </c>
      <c r="J20">
        <v>2.6759276057464434</v>
      </c>
      <c r="K20">
        <v>8.0861464718673479E-3</v>
      </c>
      <c r="L20">
        <v>0.15936021345052398</v>
      </c>
      <c r="M20">
        <v>1.0525827198685729</v>
      </c>
      <c r="N20">
        <v>0.15936021345052398</v>
      </c>
      <c r="O20">
        <v>1.0525827198685729</v>
      </c>
      <c r="Q20" s="107">
        <v>40.78</v>
      </c>
      <c r="R20" s="107">
        <v>49.4</v>
      </c>
      <c r="S20" s="107">
        <v>60</v>
      </c>
      <c r="T20" s="107">
        <v>20.590000000000003</v>
      </c>
      <c r="U20" s="60">
        <v>240</v>
      </c>
      <c r="W20" t="s">
        <v>51</v>
      </c>
      <c r="X20">
        <v>0.60647547080875841</v>
      </c>
      <c r="Y20">
        <v>0.22676195004915081</v>
      </c>
      <c r="Z20">
        <v>2.6745028020675621</v>
      </c>
      <c r="AA20">
        <v>8.1193417775757108E-3</v>
      </c>
      <c r="AB20">
        <v>0.15925463424829017</v>
      </c>
      <c r="AC20">
        <v>1.0536963073692267</v>
      </c>
      <c r="AD20">
        <v>0.15925463424829017</v>
      </c>
      <c r="AE20">
        <v>1.0536963073692267</v>
      </c>
    </row>
    <row r="21" spans="1:31" ht="16" thickBot="1">
      <c r="A21" s="60">
        <v>58.739999999999995</v>
      </c>
      <c r="B21" s="60">
        <v>28.9</v>
      </c>
      <c r="C21" s="60">
        <v>59.7</v>
      </c>
      <c r="D21" s="60">
        <v>17.939999999999991</v>
      </c>
      <c r="E21" s="86">
        <v>210</v>
      </c>
      <c r="G21" s="12" t="s">
        <v>58</v>
      </c>
      <c r="H21" s="12">
        <v>0.53028964488656882</v>
      </c>
      <c r="I21" s="12">
        <v>0.34124889831951871</v>
      </c>
      <c r="J21" s="12">
        <v>1.5539673461159345</v>
      </c>
      <c r="K21" s="12">
        <v>0.12181368084307244</v>
      </c>
      <c r="L21" s="12">
        <v>-0.14272281487007998</v>
      </c>
      <c r="M21" s="12">
        <v>1.2033021046432175</v>
      </c>
      <c r="N21" s="12">
        <v>-0.14272281487007998</v>
      </c>
      <c r="O21" s="12">
        <v>1.2033021046432175</v>
      </c>
      <c r="Q21" s="107">
        <v>58.739999999999995</v>
      </c>
      <c r="R21" s="107">
        <v>28.9</v>
      </c>
      <c r="S21" s="107">
        <v>59.7</v>
      </c>
      <c r="T21" s="107">
        <v>17.939999999999991</v>
      </c>
      <c r="U21" s="60">
        <v>210</v>
      </c>
      <c r="W21" s="12" t="s">
        <v>52</v>
      </c>
      <c r="X21" s="12">
        <v>0.50656824508780973</v>
      </c>
      <c r="Y21" s="12">
        <v>0.34129593785371209</v>
      </c>
      <c r="Z21" s="12">
        <v>1.4842492655301904</v>
      </c>
      <c r="AA21" s="12">
        <v>0.13935742718220229</v>
      </c>
      <c r="AB21" s="12">
        <v>-0.16653698622874502</v>
      </c>
      <c r="AC21" s="12">
        <v>1.1796734764043646</v>
      </c>
      <c r="AD21" s="12">
        <v>-0.16653698622874502</v>
      </c>
      <c r="AE21" s="12">
        <v>1.1796734764043646</v>
      </c>
    </row>
    <row r="22" spans="1:31" ht="15.5">
      <c r="A22" s="60">
        <v>47.54</v>
      </c>
      <c r="B22" s="60">
        <v>33.5</v>
      </c>
      <c r="C22" s="60">
        <v>59</v>
      </c>
      <c r="D22" s="60">
        <v>14.919999999999995</v>
      </c>
      <c r="E22" s="86">
        <v>811</v>
      </c>
      <c r="Q22" s="107">
        <v>47.54</v>
      </c>
      <c r="R22" s="107">
        <v>33.5</v>
      </c>
      <c r="S22" s="107">
        <v>59</v>
      </c>
      <c r="T22" s="107">
        <v>14.919999999999995</v>
      </c>
      <c r="U22" s="60">
        <v>811</v>
      </c>
    </row>
    <row r="23" spans="1:31" ht="15.5">
      <c r="A23" s="60">
        <v>37.58</v>
      </c>
      <c r="B23" s="60">
        <v>46.4</v>
      </c>
      <c r="C23" s="60">
        <v>59</v>
      </c>
      <c r="D23" s="60">
        <v>13.39</v>
      </c>
      <c r="E23" s="86">
        <v>196</v>
      </c>
      <c r="Q23" s="107">
        <v>37.58</v>
      </c>
      <c r="R23" s="107">
        <v>46.4</v>
      </c>
      <c r="S23" s="107">
        <v>59</v>
      </c>
      <c r="T23" s="107">
        <v>13.39</v>
      </c>
      <c r="U23" s="60">
        <v>196</v>
      </c>
    </row>
    <row r="24" spans="1:31" ht="15.5">
      <c r="A24" s="60">
        <v>41.519999999999996</v>
      </c>
      <c r="B24" s="60">
        <v>46.2</v>
      </c>
      <c r="C24" s="60">
        <v>58.7</v>
      </c>
      <c r="D24" s="60">
        <v>17.879999999999995</v>
      </c>
      <c r="E24" s="86">
        <v>225</v>
      </c>
      <c r="Q24" s="107">
        <v>41.519999999999996</v>
      </c>
      <c r="R24" s="107">
        <v>46.2</v>
      </c>
      <c r="S24" s="107">
        <v>58.7</v>
      </c>
      <c r="T24" s="107">
        <v>17.879999999999995</v>
      </c>
      <c r="U24" s="60">
        <v>225</v>
      </c>
    </row>
    <row r="25" spans="1:31" ht="15.5">
      <c r="A25" s="60">
        <v>31.3</v>
      </c>
      <c r="B25" s="60">
        <v>41.3</v>
      </c>
      <c r="C25" s="60">
        <v>58.5</v>
      </c>
      <c r="D25" s="60">
        <v>12.399999999999995</v>
      </c>
      <c r="E25" s="86">
        <v>197</v>
      </c>
      <c r="Q25" s="107">
        <v>31.3</v>
      </c>
      <c r="R25" s="107">
        <v>41.3</v>
      </c>
      <c r="S25" s="107">
        <v>58.5</v>
      </c>
      <c r="T25" s="107">
        <v>12.399999999999995</v>
      </c>
      <c r="U25" s="60">
        <v>197</v>
      </c>
    </row>
    <row r="26" spans="1:31" ht="15.5">
      <c r="A26" s="60">
        <v>46.160000000000004</v>
      </c>
      <c r="B26" s="60">
        <v>10.8</v>
      </c>
      <c r="C26" s="60">
        <v>58.4</v>
      </c>
      <c r="D26" s="60">
        <v>0.12000000000000455</v>
      </c>
      <c r="E26" s="86">
        <v>137</v>
      </c>
      <c r="G26" s="110"/>
      <c r="H26" s="110"/>
      <c r="I26" s="110"/>
      <c r="J26" s="111" t="s">
        <v>104</v>
      </c>
      <c r="K26" s="110"/>
      <c r="L26" s="110"/>
      <c r="M26" s="106"/>
      <c r="Q26" s="107">
        <v>46.160000000000004</v>
      </c>
      <c r="R26" s="107">
        <v>10.8</v>
      </c>
      <c r="S26" s="107">
        <v>58.4</v>
      </c>
      <c r="T26" s="107">
        <v>0.12000000000000455</v>
      </c>
      <c r="U26" s="60">
        <v>137</v>
      </c>
      <c r="W26" s="119"/>
      <c r="X26" s="119"/>
      <c r="Y26" s="119"/>
      <c r="Z26" s="111" t="s">
        <v>104</v>
      </c>
      <c r="AA26" s="119"/>
      <c r="AB26" s="119"/>
      <c r="AC26" s="119"/>
      <c r="AD26" s="119"/>
      <c r="AE26" s="119"/>
    </row>
    <row r="27" spans="1:31" ht="15.5">
      <c r="A27" s="60">
        <v>45.08</v>
      </c>
      <c r="B27" s="60">
        <v>23.6</v>
      </c>
      <c r="C27" s="60">
        <v>57.6</v>
      </c>
      <c r="D27" s="60">
        <v>10.3</v>
      </c>
      <c r="E27" s="86">
        <v>185</v>
      </c>
      <c r="G27" s="110"/>
      <c r="H27" s="112" t="s">
        <v>2</v>
      </c>
      <c r="I27" s="113" t="s">
        <v>105</v>
      </c>
      <c r="J27" s="58">
        <v>1.02599593002037</v>
      </c>
      <c r="K27" s="114">
        <v>365</v>
      </c>
      <c r="L27" s="110"/>
      <c r="M27" s="106"/>
      <c r="Q27" s="107">
        <v>45.08</v>
      </c>
      <c r="R27" s="107">
        <v>23.6</v>
      </c>
      <c r="S27" s="107">
        <v>57.6</v>
      </c>
      <c r="T27" s="107">
        <v>10.3</v>
      </c>
      <c r="U27" s="60">
        <v>185</v>
      </c>
      <c r="W27" s="119"/>
      <c r="X27" s="112" t="s">
        <v>2</v>
      </c>
      <c r="Y27" s="120" t="s">
        <v>105</v>
      </c>
      <c r="Z27" s="58">
        <v>1.0262405259775309</v>
      </c>
      <c r="AA27" s="121">
        <v>367</v>
      </c>
      <c r="AB27" s="119"/>
      <c r="AC27" s="119"/>
      <c r="AD27" s="119"/>
      <c r="AE27" s="119"/>
    </row>
    <row r="28" spans="1:31" ht="15.5">
      <c r="A28" s="60">
        <v>54.160000000000004</v>
      </c>
      <c r="B28" s="60">
        <v>8.1999999999999993</v>
      </c>
      <c r="C28" s="60">
        <v>56.5</v>
      </c>
      <c r="D28" s="60">
        <v>4.0799999999999983</v>
      </c>
      <c r="E28" s="103">
        <v>150</v>
      </c>
      <c r="G28" s="110"/>
      <c r="H28" s="112" t="s">
        <v>3</v>
      </c>
      <c r="I28" s="113" t="s">
        <v>106</v>
      </c>
      <c r="J28" s="58">
        <v>0.65357092949109552</v>
      </c>
      <c r="K28" s="114">
        <v>232</v>
      </c>
      <c r="L28" s="115"/>
      <c r="M28" s="109"/>
      <c r="Q28" s="107">
        <v>54.160000000000004</v>
      </c>
      <c r="R28" s="107">
        <v>8.1999999999999993</v>
      </c>
      <c r="S28" s="107">
        <v>56.5</v>
      </c>
      <c r="T28" s="107">
        <v>4.0799999999999983</v>
      </c>
      <c r="U28" s="60">
        <v>150</v>
      </c>
      <c r="W28" s="119"/>
      <c r="X28" s="112" t="s">
        <v>3</v>
      </c>
      <c r="Y28" s="120" t="s">
        <v>106</v>
      </c>
      <c r="Z28" s="58">
        <v>0.65576104902195287</v>
      </c>
      <c r="AA28" s="121">
        <v>235</v>
      </c>
      <c r="AB28" s="119"/>
      <c r="AC28" s="119"/>
      <c r="AD28" s="119"/>
      <c r="AE28" s="119"/>
    </row>
    <row r="29" spans="1:31" ht="15.5">
      <c r="A29" s="60">
        <v>62.279999999999994</v>
      </c>
      <c r="B29" s="60">
        <v>39.6</v>
      </c>
      <c r="C29" s="60">
        <v>55.8</v>
      </c>
      <c r="D29" s="60">
        <v>25.619999999999997</v>
      </c>
      <c r="E29" s="86">
        <v>258</v>
      </c>
      <c r="G29" s="110"/>
      <c r="H29" s="112" t="s">
        <v>4</v>
      </c>
      <c r="I29" s="113" t="s">
        <v>107</v>
      </c>
      <c r="J29" s="58">
        <v>0.60597146665954849</v>
      </c>
      <c r="K29" s="114">
        <v>215</v>
      </c>
      <c r="L29" s="110"/>
      <c r="M29" s="106"/>
      <c r="Q29" s="107">
        <v>62.279999999999994</v>
      </c>
      <c r="R29" s="107">
        <v>39.6</v>
      </c>
      <c r="S29" s="107">
        <v>55.8</v>
      </c>
      <c r="T29" s="107">
        <v>25.619999999999997</v>
      </c>
      <c r="U29" s="60">
        <v>258</v>
      </c>
      <c r="W29" s="119"/>
      <c r="X29" s="112" t="s">
        <v>4</v>
      </c>
      <c r="Y29" s="120" t="s">
        <v>107</v>
      </c>
      <c r="Z29" s="58">
        <v>0.60647547080875841</v>
      </c>
      <c r="AA29" s="121">
        <v>217</v>
      </c>
      <c r="AB29" s="119"/>
      <c r="AC29" s="119"/>
      <c r="AD29" s="119"/>
      <c r="AE29" s="119"/>
    </row>
    <row r="30" spans="1:31" ht="15.5">
      <c r="A30" s="60">
        <v>61.260000000000005</v>
      </c>
      <c r="B30" s="60">
        <v>42.7</v>
      </c>
      <c r="C30" s="60">
        <v>54.7</v>
      </c>
      <c r="D30" s="60">
        <v>25.6</v>
      </c>
      <c r="E30" s="86">
        <v>240</v>
      </c>
      <c r="G30" s="110"/>
      <c r="H30" s="112" t="s">
        <v>5</v>
      </c>
      <c r="I30" s="113" t="s">
        <v>108</v>
      </c>
      <c r="J30" s="58">
        <v>0.53028964488656882</v>
      </c>
      <c r="K30" s="114">
        <v>188</v>
      </c>
      <c r="L30" s="110"/>
      <c r="M30" s="106"/>
      <c r="Q30" s="107">
        <v>61.260000000000005</v>
      </c>
      <c r="R30" s="107">
        <v>42.7</v>
      </c>
      <c r="S30" s="107">
        <v>54.7</v>
      </c>
      <c r="T30" s="107">
        <v>25.6</v>
      </c>
      <c r="U30" s="60">
        <v>240</v>
      </c>
      <c r="W30" s="119"/>
      <c r="X30" s="112" t="s">
        <v>5</v>
      </c>
      <c r="Y30" s="120" t="s">
        <v>108</v>
      </c>
      <c r="Z30" s="58">
        <v>0.50656824508780973</v>
      </c>
      <c r="AA30" s="121">
        <v>181</v>
      </c>
      <c r="AB30" s="119"/>
      <c r="AC30" s="119"/>
      <c r="AD30" s="119"/>
      <c r="AE30" s="119"/>
    </row>
    <row r="31" spans="1:31" ht="15.5">
      <c r="A31" s="60">
        <v>46.68</v>
      </c>
      <c r="B31" s="60">
        <v>27.7</v>
      </c>
      <c r="C31" s="60">
        <v>53.4</v>
      </c>
      <c r="D31" s="60">
        <v>14.329999999999998</v>
      </c>
      <c r="E31" s="86">
        <v>188</v>
      </c>
      <c r="G31" s="110"/>
      <c r="H31" s="110"/>
      <c r="I31" s="110"/>
      <c r="J31" s="110"/>
      <c r="K31" s="116"/>
      <c r="L31" s="110"/>
      <c r="M31" s="106"/>
      <c r="Q31" s="107">
        <v>46.68</v>
      </c>
      <c r="R31" s="107">
        <v>27.7</v>
      </c>
      <c r="S31" s="107">
        <v>53.4</v>
      </c>
      <c r="T31" s="107">
        <v>14.329999999999998</v>
      </c>
      <c r="U31" s="60">
        <v>188</v>
      </c>
      <c r="W31" s="119"/>
      <c r="X31" s="110"/>
      <c r="Y31" s="110"/>
      <c r="Z31" s="112"/>
      <c r="AA31" s="116"/>
      <c r="AB31" s="119"/>
      <c r="AC31" s="119"/>
      <c r="AD31" s="119"/>
      <c r="AE31" s="119"/>
    </row>
    <row r="32" spans="1:31" ht="15.5">
      <c r="A32" s="60">
        <v>42.08</v>
      </c>
      <c r="B32" s="60">
        <v>47.7</v>
      </c>
      <c r="C32" s="60">
        <v>52.9</v>
      </c>
      <c r="D32" s="60">
        <v>22.23</v>
      </c>
      <c r="E32" s="86">
        <v>240</v>
      </c>
      <c r="G32" s="110"/>
      <c r="H32" s="112" t="s">
        <v>109</v>
      </c>
      <c r="I32" s="113" t="s">
        <v>110</v>
      </c>
      <c r="J32" s="58">
        <v>70.227543303411977</v>
      </c>
      <c r="K32" s="116"/>
      <c r="L32" s="110"/>
      <c r="M32" s="106"/>
      <c r="Q32" s="107">
        <v>42.08</v>
      </c>
      <c r="R32" s="107">
        <v>47.7</v>
      </c>
      <c r="S32" s="107">
        <v>52.9</v>
      </c>
      <c r="T32" s="107">
        <v>22.23</v>
      </c>
      <c r="U32" s="60">
        <v>240</v>
      </c>
      <c r="W32" s="119"/>
      <c r="X32" s="112" t="s">
        <v>109</v>
      </c>
      <c r="Y32" s="120" t="s">
        <v>110</v>
      </c>
      <c r="Z32" s="58">
        <v>70.354494731262747</v>
      </c>
      <c r="AA32" s="116"/>
      <c r="AB32" s="119"/>
      <c r="AC32" s="119"/>
      <c r="AD32" s="119"/>
      <c r="AE32" s="119"/>
    </row>
    <row r="33" spans="1:31" ht="15.5">
      <c r="A33" s="60">
        <v>40.660000000000004</v>
      </c>
      <c r="B33" s="60">
        <v>31.6</v>
      </c>
      <c r="C33" s="60">
        <v>52.9</v>
      </c>
      <c r="D33" s="60">
        <v>10.970000000000002</v>
      </c>
      <c r="E33" s="86">
        <v>175</v>
      </c>
      <c r="G33" s="110"/>
      <c r="H33" s="117" t="s">
        <v>6</v>
      </c>
      <c r="I33" s="117"/>
      <c r="J33" s="117"/>
      <c r="K33" s="118">
        <f>J32+J27*K27+J28*K28+J29*K29+J30*K30</f>
        <v>826.3228319732591</v>
      </c>
      <c r="L33" s="110"/>
      <c r="M33" s="106"/>
      <c r="Q33" s="107">
        <v>40.660000000000004</v>
      </c>
      <c r="R33" s="107">
        <v>31.6</v>
      </c>
      <c r="S33" s="107">
        <v>52.9</v>
      </c>
      <c r="T33" s="107">
        <v>10.970000000000002</v>
      </c>
      <c r="U33" s="60">
        <v>175</v>
      </c>
      <c r="W33" s="119"/>
      <c r="X33" s="117" t="s">
        <v>6</v>
      </c>
      <c r="Y33" s="117"/>
      <c r="Z33" s="117"/>
      <c r="AA33" s="118">
        <f>Z32+Z27*AA27+Z28*AA28+Z29*AA29+Z30*AA30</f>
        <v>824.38264381156955</v>
      </c>
      <c r="AB33" s="119"/>
      <c r="AC33" s="119"/>
      <c r="AD33" s="119"/>
      <c r="AE33" s="119"/>
    </row>
    <row r="34" spans="1:31" ht="15.5">
      <c r="A34" s="60">
        <v>24.02</v>
      </c>
      <c r="B34" s="60">
        <v>35</v>
      </c>
      <c r="C34" s="60">
        <v>52.7</v>
      </c>
      <c r="D34" s="60">
        <v>3.9299999999999962</v>
      </c>
      <c r="E34" s="86">
        <v>133</v>
      </c>
      <c r="G34" s="119"/>
      <c r="H34" s="119"/>
      <c r="I34" s="119"/>
      <c r="J34" s="119"/>
      <c r="K34" s="119"/>
      <c r="L34" s="119"/>
      <c r="Q34" s="107">
        <v>24.02</v>
      </c>
      <c r="R34" s="107">
        <v>35</v>
      </c>
      <c r="S34" s="107">
        <v>52.7</v>
      </c>
      <c r="T34" s="107">
        <v>3.9299999999999962</v>
      </c>
      <c r="U34" s="60">
        <v>133</v>
      </c>
      <c r="W34" s="119"/>
      <c r="X34" s="119"/>
      <c r="Y34" s="119"/>
      <c r="Z34" s="119"/>
      <c r="AA34" s="119"/>
      <c r="AB34" s="119"/>
      <c r="AC34" s="119"/>
      <c r="AD34" s="119"/>
      <c r="AE34" s="119"/>
    </row>
    <row r="35" spans="1:31" ht="15.5">
      <c r="A35" s="60">
        <v>23.96</v>
      </c>
      <c r="B35" s="60">
        <v>47.8</v>
      </c>
      <c r="C35" s="60">
        <v>51.4</v>
      </c>
      <c r="D35" s="60">
        <v>14.319999999999993</v>
      </c>
      <c r="E35" s="86">
        <v>177</v>
      </c>
      <c r="G35" s="119"/>
      <c r="H35" s="119"/>
      <c r="I35" s="119"/>
      <c r="J35" s="119"/>
      <c r="K35" s="119"/>
      <c r="L35" s="119"/>
      <c r="Q35" s="107">
        <v>23.96</v>
      </c>
      <c r="R35" s="107">
        <v>47.8</v>
      </c>
      <c r="S35" s="107">
        <v>51.4</v>
      </c>
      <c r="T35" s="107">
        <v>14.319999999999993</v>
      </c>
      <c r="U35" s="60">
        <v>177</v>
      </c>
      <c r="W35" s="119"/>
      <c r="X35" s="119"/>
      <c r="Y35" s="119"/>
      <c r="Z35" s="119"/>
      <c r="AA35" s="119"/>
      <c r="AB35" s="119"/>
      <c r="AC35" s="119"/>
      <c r="AD35" s="119"/>
      <c r="AE35" s="119"/>
    </row>
    <row r="36" spans="1:31" ht="15.5">
      <c r="A36" s="60">
        <v>64.94</v>
      </c>
      <c r="B36" s="60">
        <v>42.3</v>
      </c>
      <c r="C36" s="60">
        <v>51.2</v>
      </c>
      <c r="D36" s="60">
        <v>29.639999999999993</v>
      </c>
      <c r="E36" s="86">
        <v>257</v>
      </c>
      <c r="G36" s="119"/>
      <c r="H36" s="119"/>
      <c r="I36" s="119"/>
      <c r="J36" s="119"/>
      <c r="K36" s="119"/>
      <c r="L36" s="119"/>
      <c r="Q36" s="107">
        <v>64.94</v>
      </c>
      <c r="R36" s="107">
        <v>42.3</v>
      </c>
      <c r="S36" s="107">
        <v>51.2</v>
      </c>
      <c r="T36" s="107">
        <v>29.639999999999993</v>
      </c>
      <c r="U36" s="60">
        <v>257</v>
      </c>
      <c r="W36" s="119"/>
      <c r="X36" s="119"/>
      <c r="Y36" s="119"/>
      <c r="Z36" s="119"/>
      <c r="AA36" s="119"/>
      <c r="AB36" s="119"/>
      <c r="AC36" s="119"/>
      <c r="AD36" s="119"/>
      <c r="AE36" s="119"/>
    </row>
    <row r="37" spans="1:31" ht="15.5">
      <c r="A37" s="60">
        <v>8.56</v>
      </c>
      <c r="B37" s="60">
        <v>38.9</v>
      </c>
      <c r="C37" s="60">
        <v>50.6</v>
      </c>
      <c r="D37" s="60">
        <v>19.989999999999998</v>
      </c>
      <c r="E37" s="86">
        <v>78</v>
      </c>
      <c r="G37" s="119"/>
      <c r="H37" s="119"/>
      <c r="I37" s="119"/>
      <c r="J37" s="119"/>
      <c r="K37" s="119"/>
      <c r="L37" s="119"/>
      <c r="Q37" s="107">
        <v>8.56</v>
      </c>
      <c r="R37" s="107">
        <v>38.9</v>
      </c>
      <c r="S37" s="107">
        <v>50.6</v>
      </c>
      <c r="T37" s="107">
        <v>19.989999999999998</v>
      </c>
      <c r="U37" s="60">
        <v>78</v>
      </c>
      <c r="W37" s="119"/>
      <c r="X37" s="119"/>
      <c r="Y37" s="119"/>
      <c r="Z37" s="119"/>
      <c r="AA37" s="119"/>
      <c r="AB37" s="119"/>
      <c r="AC37" s="119"/>
      <c r="AD37" s="119"/>
      <c r="AE37" s="119"/>
    </row>
    <row r="38" spans="1:31" ht="15.5">
      <c r="A38" s="60">
        <v>25.78</v>
      </c>
      <c r="B38" s="60">
        <v>43.5</v>
      </c>
      <c r="C38" s="60">
        <v>50.5</v>
      </c>
      <c r="D38" s="60">
        <v>10.939999999999998</v>
      </c>
      <c r="E38" s="86">
        <v>173</v>
      </c>
      <c r="G38" s="119"/>
      <c r="H38" s="119"/>
      <c r="I38" s="119"/>
      <c r="J38" s="119"/>
      <c r="K38" s="119"/>
      <c r="L38" s="119"/>
      <c r="Q38" s="107">
        <v>25.78</v>
      </c>
      <c r="R38" s="107">
        <v>43.5</v>
      </c>
      <c r="S38" s="107">
        <v>50.5</v>
      </c>
      <c r="T38" s="107">
        <v>10.939999999999998</v>
      </c>
      <c r="U38" s="60">
        <v>173</v>
      </c>
      <c r="W38" s="119"/>
      <c r="X38" s="119"/>
      <c r="Y38" s="119"/>
      <c r="Z38" s="119"/>
      <c r="AA38" s="119"/>
      <c r="AB38" s="119"/>
      <c r="AC38" s="119"/>
      <c r="AD38" s="119"/>
      <c r="AE38" s="119"/>
    </row>
    <row r="39" spans="1:31" ht="15.5">
      <c r="A39" s="60">
        <v>7.76</v>
      </c>
      <c r="B39" s="60">
        <v>21.7</v>
      </c>
      <c r="C39" s="60">
        <v>50.4</v>
      </c>
      <c r="D39" s="60">
        <v>12.57</v>
      </c>
      <c r="E39" s="86">
        <v>81</v>
      </c>
      <c r="G39" s="119"/>
      <c r="H39" s="119"/>
      <c r="I39" s="119"/>
      <c r="J39" s="119"/>
      <c r="K39" s="119"/>
      <c r="L39" s="119"/>
      <c r="Q39" s="107">
        <v>7.76</v>
      </c>
      <c r="R39" s="107">
        <v>21.7</v>
      </c>
      <c r="S39" s="107">
        <v>50.4</v>
      </c>
      <c r="T39" s="107">
        <v>12.57</v>
      </c>
      <c r="U39" s="60">
        <v>81</v>
      </c>
    </row>
    <row r="40" spans="1:31" ht="15.5">
      <c r="A40" s="60">
        <v>46.44</v>
      </c>
      <c r="B40" s="60">
        <v>15.8</v>
      </c>
      <c r="C40" s="60">
        <v>49.9</v>
      </c>
      <c r="D40" s="60">
        <v>10.659999999999997</v>
      </c>
      <c r="E40" s="86">
        <v>149</v>
      </c>
      <c r="Q40" s="107">
        <v>46.44</v>
      </c>
      <c r="R40" s="107">
        <v>15.8</v>
      </c>
      <c r="S40" s="107">
        <v>49.9</v>
      </c>
      <c r="T40" s="107">
        <v>10.659999999999997</v>
      </c>
      <c r="U40" s="60">
        <v>149</v>
      </c>
    </row>
    <row r="41" spans="1:31" ht="15.5">
      <c r="A41" s="60">
        <v>51.480000000000004</v>
      </c>
      <c r="B41" s="60">
        <v>4.3</v>
      </c>
      <c r="C41" s="60">
        <v>49.8</v>
      </c>
      <c r="D41" s="60">
        <v>4.4699999999999989</v>
      </c>
      <c r="E41" s="86">
        <v>137</v>
      </c>
      <c r="Q41" s="107">
        <v>51.480000000000004</v>
      </c>
      <c r="R41" s="107">
        <v>4.3</v>
      </c>
      <c r="S41" s="107">
        <v>49.8</v>
      </c>
      <c r="T41" s="107">
        <v>4.4699999999999989</v>
      </c>
      <c r="U41" s="60">
        <v>137</v>
      </c>
    </row>
    <row r="42" spans="1:31" ht="15.5">
      <c r="A42" s="60">
        <v>11.64</v>
      </c>
      <c r="B42" s="60">
        <v>15.9</v>
      </c>
      <c r="C42" s="60">
        <v>49.6</v>
      </c>
      <c r="D42" s="60">
        <v>9.4299999999999962</v>
      </c>
      <c r="E42" s="103">
        <v>134.33333333333334</v>
      </c>
      <c r="Q42" s="107">
        <v>11.64</v>
      </c>
      <c r="R42" s="107">
        <v>15.9</v>
      </c>
      <c r="S42" s="107">
        <v>49.6</v>
      </c>
      <c r="T42" s="107">
        <v>9.4299999999999962</v>
      </c>
      <c r="U42" s="60">
        <v>139</v>
      </c>
    </row>
    <row r="43" spans="1:31" ht="15.5">
      <c r="A43" s="60">
        <v>19.14</v>
      </c>
      <c r="B43" s="60">
        <v>35.799999999999997</v>
      </c>
      <c r="C43" s="60">
        <v>49.3</v>
      </c>
      <c r="D43" s="60">
        <v>6.75</v>
      </c>
      <c r="E43" s="86">
        <v>151</v>
      </c>
      <c r="Q43" s="107">
        <v>19.14</v>
      </c>
      <c r="R43" s="107">
        <v>35.799999999999997</v>
      </c>
      <c r="S43" s="107">
        <v>49.3</v>
      </c>
      <c r="T43" s="107">
        <v>6.75</v>
      </c>
      <c r="U43" s="60">
        <v>151</v>
      </c>
    </row>
    <row r="44" spans="1:31" ht="15.5">
      <c r="A44" s="60">
        <v>31.2</v>
      </c>
      <c r="B44" s="60">
        <v>8.4</v>
      </c>
      <c r="C44" s="60">
        <v>48.7</v>
      </c>
      <c r="D44" s="60">
        <v>16.819999999999997</v>
      </c>
      <c r="E44" s="86">
        <v>125</v>
      </c>
      <c r="Q44" s="107">
        <v>31.2</v>
      </c>
      <c r="R44" s="107">
        <v>8.4</v>
      </c>
      <c r="S44" s="107">
        <v>48.7</v>
      </c>
      <c r="T44" s="107">
        <v>16.819999999999997</v>
      </c>
      <c r="U44" s="60">
        <v>125</v>
      </c>
    </row>
    <row r="45" spans="1:31" ht="15.5">
      <c r="A45" s="60">
        <v>42.9</v>
      </c>
      <c r="B45" s="60">
        <v>20.9</v>
      </c>
      <c r="C45" s="60">
        <v>47.4</v>
      </c>
      <c r="D45" s="60">
        <v>7.9399999999999977</v>
      </c>
      <c r="E45" s="86">
        <v>163</v>
      </c>
      <c r="Q45" s="107">
        <v>42.9</v>
      </c>
      <c r="R45" s="107">
        <v>20.9</v>
      </c>
      <c r="S45" s="107">
        <v>47.4</v>
      </c>
      <c r="T45" s="107">
        <v>7.9399999999999977</v>
      </c>
      <c r="U45" s="60">
        <v>163</v>
      </c>
    </row>
    <row r="46" spans="1:31" ht="15.5">
      <c r="A46" s="60">
        <v>36.260000000000005</v>
      </c>
      <c r="B46" s="60">
        <v>26.8</v>
      </c>
      <c r="C46" s="60">
        <v>46.2</v>
      </c>
      <c r="D46" s="60">
        <v>9.0500000000000007</v>
      </c>
      <c r="E46" s="86">
        <v>163</v>
      </c>
      <c r="Q46" s="107">
        <v>36.260000000000005</v>
      </c>
      <c r="R46" s="107">
        <v>26.8</v>
      </c>
      <c r="S46" s="107">
        <v>46.2</v>
      </c>
      <c r="T46" s="107">
        <v>9.0500000000000007</v>
      </c>
      <c r="U46" s="60">
        <v>163</v>
      </c>
    </row>
    <row r="47" spans="1:31" ht="15.5">
      <c r="A47" s="60">
        <v>44.82</v>
      </c>
      <c r="B47" s="60">
        <v>32.9</v>
      </c>
      <c r="C47" s="60">
        <v>46</v>
      </c>
      <c r="D47" s="60">
        <v>18.459999999999997</v>
      </c>
      <c r="E47" s="86">
        <v>191</v>
      </c>
      <c r="Q47" s="107">
        <v>44.82</v>
      </c>
      <c r="R47" s="107">
        <v>32.9</v>
      </c>
      <c r="S47" s="107">
        <v>46</v>
      </c>
      <c r="T47" s="107">
        <v>18.459999999999997</v>
      </c>
      <c r="U47" s="60">
        <v>191</v>
      </c>
    </row>
    <row r="48" spans="1:31" ht="15.5">
      <c r="A48" s="60">
        <v>28.04</v>
      </c>
      <c r="B48" s="60">
        <v>41.7</v>
      </c>
      <c r="C48" s="60">
        <v>45.9</v>
      </c>
      <c r="D48" s="60">
        <v>16.010000000000005</v>
      </c>
      <c r="E48" s="86">
        <v>183</v>
      </c>
      <c r="Q48" s="107">
        <v>28.04</v>
      </c>
      <c r="R48" s="107">
        <v>41.7</v>
      </c>
      <c r="S48" s="107">
        <v>45.9</v>
      </c>
      <c r="T48" s="107">
        <v>16.010000000000005</v>
      </c>
      <c r="U48" s="60">
        <v>183</v>
      </c>
    </row>
    <row r="49" spans="1:21" ht="15.5">
      <c r="A49" s="60">
        <v>24.94</v>
      </c>
      <c r="B49" s="60">
        <v>49.4</v>
      </c>
      <c r="C49" s="60">
        <v>45.7</v>
      </c>
      <c r="D49" s="60">
        <v>13.89</v>
      </c>
      <c r="E49" s="86">
        <v>152</v>
      </c>
      <c r="Q49" s="107">
        <v>24.94</v>
      </c>
      <c r="R49" s="107">
        <v>49.4</v>
      </c>
      <c r="S49" s="107">
        <v>45.7</v>
      </c>
      <c r="T49" s="107">
        <v>13.89</v>
      </c>
      <c r="U49" s="60">
        <v>152</v>
      </c>
    </row>
    <row r="50" spans="1:21" ht="15.5">
      <c r="A50" s="60">
        <v>12.34</v>
      </c>
      <c r="B50" s="60">
        <v>36.9</v>
      </c>
      <c r="C50" s="60">
        <v>45.2</v>
      </c>
      <c r="D50" s="60">
        <v>1.5399999999999956</v>
      </c>
      <c r="E50" s="86">
        <v>85</v>
      </c>
      <c r="Q50" s="107">
        <v>12.34</v>
      </c>
      <c r="R50" s="107">
        <v>36.9</v>
      </c>
      <c r="S50" s="107">
        <v>45.2</v>
      </c>
      <c r="T50" s="107">
        <v>1.5399999999999956</v>
      </c>
      <c r="U50" s="60">
        <v>85</v>
      </c>
    </row>
    <row r="51" spans="1:21" ht="15.5">
      <c r="A51" s="60">
        <v>10.9</v>
      </c>
      <c r="B51" s="60">
        <v>39.299999999999997</v>
      </c>
      <c r="C51" s="60">
        <v>45.1</v>
      </c>
      <c r="D51" s="60">
        <v>6.0599999999999952</v>
      </c>
      <c r="E51" s="103">
        <v>122</v>
      </c>
      <c r="Q51" s="107">
        <v>10.9</v>
      </c>
      <c r="R51" s="107">
        <v>39.299999999999997</v>
      </c>
      <c r="S51" s="107">
        <v>45.1</v>
      </c>
      <c r="T51" s="107">
        <v>6.0599999999999952</v>
      </c>
      <c r="U51" s="60">
        <v>122</v>
      </c>
    </row>
    <row r="52" spans="1:21" ht="15.5">
      <c r="A52" s="60">
        <v>45.96</v>
      </c>
      <c r="B52" s="60">
        <v>33.5</v>
      </c>
      <c r="C52" s="60">
        <v>45.1</v>
      </c>
      <c r="D52" s="60">
        <v>20.69</v>
      </c>
      <c r="E52" s="103">
        <v>157.33333333333334</v>
      </c>
      <c r="Q52" s="107">
        <v>45.96</v>
      </c>
      <c r="R52" s="107">
        <v>33.5</v>
      </c>
      <c r="S52" s="107">
        <v>45.1</v>
      </c>
      <c r="T52" s="107">
        <v>20.69</v>
      </c>
      <c r="U52" s="60">
        <v>139</v>
      </c>
    </row>
    <row r="53" spans="1:21" ht="15.5">
      <c r="A53" s="60">
        <v>50.64</v>
      </c>
      <c r="B53" s="60">
        <v>49</v>
      </c>
      <c r="C53" s="60">
        <v>44.3</v>
      </c>
      <c r="D53" s="60">
        <v>31.1</v>
      </c>
      <c r="E53" s="86">
        <v>265</v>
      </c>
      <c r="Q53" s="107">
        <v>50.64</v>
      </c>
      <c r="R53" s="107">
        <v>49</v>
      </c>
      <c r="S53" s="107">
        <v>44.3</v>
      </c>
      <c r="T53" s="107">
        <v>31.1</v>
      </c>
      <c r="U53" s="60">
        <v>265</v>
      </c>
    </row>
    <row r="54" spans="1:21" ht="15.5">
      <c r="A54" s="60">
        <v>12.02</v>
      </c>
      <c r="B54" s="60">
        <v>25.7</v>
      </c>
      <c r="C54" s="60">
        <v>43.3</v>
      </c>
      <c r="D54" s="60">
        <v>18.04</v>
      </c>
      <c r="E54" s="86">
        <v>89</v>
      </c>
      <c r="Q54" s="107">
        <v>12.02</v>
      </c>
      <c r="R54" s="107">
        <v>25.7</v>
      </c>
      <c r="S54" s="107">
        <v>43.3</v>
      </c>
      <c r="T54" s="107">
        <v>18.04</v>
      </c>
      <c r="U54" s="60">
        <v>89</v>
      </c>
    </row>
    <row r="55" spans="1:21" ht="15.5">
      <c r="A55" s="60">
        <v>59.58</v>
      </c>
      <c r="B55" s="60">
        <v>28.3</v>
      </c>
      <c r="C55" s="60">
        <v>43.2</v>
      </c>
      <c r="D55" s="60">
        <v>26.159999999999997</v>
      </c>
      <c r="E55" s="86">
        <v>231</v>
      </c>
      <c r="Q55" s="107">
        <v>59.58</v>
      </c>
      <c r="R55" s="107">
        <v>28.3</v>
      </c>
      <c r="S55" s="107">
        <v>43.2</v>
      </c>
      <c r="T55" s="107">
        <v>26.159999999999997</v>
      </c>
      <c r="U55" s="60">
        <v>231</v>
      </c>
    </row>
    <row r="56" spans="1:21" ht="15.5">
      <c r="A56" s="60">
        <v>18.920000000000002</v>
      </c>
      <c r="B56" s="60">
        <v>12</v>
      </c>
      <c r="C56" s="60">
        <v>43.1</v>
      </c>
      <c r="D56" s="60">
        <v>14.719999999999999</v>
      </c>
      <c r="E56" s="86">
        <v>116</v>
      </c>
      <c r="Q56" s="107">
        <v>18.920000000000002</v>
      </c>
      <c r="R56" s="107">
        <v>12</v>
      </c>
      <c r="S56" s="107">
        <v>43.1</v>
      </c>
      <c r="T56" s="107">
        <v>14.719999999999999</v>
      </c>
      <c r="U56" s="60">
        <v>116</v>
      </c>
    </row>
    <row r="57" spans="1:21" ht="15.5">
      <c r="A57" s="60">
        <v>55.04</v>
      </c>
      <c r="B57" s="60">
        <v>2.9</v>
      </c>
      <c r="C57" s="60">
        <v>43</v>
      </c>
      <c r="D57" s="60">
        <v>10.77</v>
      </c>
      <c r="E57" s="86">
        <v>147</v>
      </c>
      <c r="Q57" s="107">
        <v>55.04</v>
      </c>
      <c r="R57" s="107">
        <v>2.9</v>
      </c>
      <c r="S57" s="107">
        <v>43</v>
      </c>
      <c r="T57" s="107">
        <v>10.77</v>
      </c>
      <c r="U57" s="60">
        <v>147</v>
      </c>
    </row>
    <row r="58" spans="1:21" ht="15.5">
      <c r="A58" s="60">
        <v>64.38</v>
      </c>
      <c r="B58" s="60">
        <v>48.9</v>
      </c>
      <c r="C58" s="60">
        <v>41.8</v>
      </c>
      <c r="D58" s="60">
        <v>35.42</v>
      </c>
      <c r="E58" s="86">
        <v>271</v>
      </c>
      <c r="Q58" s="107">
        <v>64.38</v>
      </c>
      <c r="R58" s="107">
        <v>48.9</v>
      </c>
      <c r="S58" s="107">
        <v>41.8</v>
      </c>
      <c r="T58" s="107">
        <v>35.42</v>
      </c>
      <c r="U58" s="60">
        <v>271</v>
      </c>
    </row>
    <row r="59" spans="1:21" ht="15.5">
      <c r="A59" s="60">
        <v>3.46</v>
      </c>
      <c r="B59" s="60">
        <v>28.1</v>
      </c>
      <c r="C59" s="60">
        <v>41.4</v>
      </c>
      <c r="D59" s="60">
        <v>18.220000000000002</v>
      </c>
      <c r="E59" s="86">
        <v>71</v>
      </c>
      <c r="Q59" s="107">
        <v>3.46</v>
      </c>
      <c r="R59" s="107">
        <v>28.1</v>
      </c>
      <c r="S59" s="107">
        <v>41.4</v>
      </c>
      <c r="T59" s="107">
        <v>18.220000000000002</v>
      </c>
      <c r="U59" s="60">
        <v>71</v>
      </c>
    </row>
    <row r="60" spans="1:21" ht="15.5">
      <c r="A60" s="60">
        <v>15.12</v>
      </c>
      <c r="B60" s="60">
        <v>16</v>
      </c>
      <c r="C60" s="60">
        <v>40.799999999999997</v>
      </c>
      <c r="D60" s="60">
        <v>18.739999999999998</v>
      </c>
      <c r="E60" s="86">
        <v>123</v>
      </c>
      <c r="Q60" s="107">
        <v>15.12</v>
      </c>
      <c r="R60" s="107">
        <v>16</v>
      </c>
      <c r="S60" s="107">
        <v>40.799999999999997</v>
      </c>
      <c r="T60" s="107">
        <v>18.739999999999998</v>
      </c>
      <c r="U60" s="60">
        <v>123</v>
      </c>
    </row>
    <row r="61" spans="1:21" ht="15.5">
      <c r="A61" s="60">
        <v>44.28</v>
      </c>
      <c r="B61" s="60">
        <v>41.7</v>
      </c>
      <c r="C61" s="60">
        <v>39.6</v>
      </c>
      <c r="D61" s="60">
        <v>26.65</v>
      </c>
      <c r="E61" s="86">
        <v>235</v>
      </c>
      <c r="Q61" s="107">
        <v>44.28</v>
      </c>
      <c r="R61" s="107">
        <v>41.7</v>
      </c>
      <c r="S61" s="107">
        <v>39.6</v>
      </c>
      <c r="T61" s="107">
        <v>26.65</v>
      </c>
      <c r="U61" s="60">
        <v>235</v>
      </c>
    </row>
    <row r="62" spans="1:21" ht="15.5">
      <c r="A62" s="60">
        <v>29.240000000000002</v>
      </c>
      <c r="B62" s="60">
        <v>14.8</v>
      </c>
      <c r="C62" s="60">
        <v>38.9</v>
      </c>
      <c r="D62" s="60">
        <v>1.4600000000000026</v>
      </c>
      <c r="E62" s="86">
        <v>127</v>
      </c>
      <c r="Q62" s="107">
        <v>29.240000000000002</v>
      </c>
      <c r="R62" s="107">
        <v>14.8</v>
      </c>
      <c r="S62" s="107">
        <v>38.9</v>
      </c>
      <c r="T62" s="107">
        <v>1.4600000000000026</v>
      </c>
      <c r="U62" s="60">
        <v>127</v>
      </c>
    </row>
    <row r="63" spans="1:21" ht="15.5">
      <c r="A63" s="60">
        <v>40.4</v>
      </c>
      <c r="B63" s="60">
        <v>33.4</v>
      </c>
      <c r="C63" s="60">
        <v>38.700000000000003</v>
      </c>
      <c r="D63" s="60">
        <v>18.919999999999995</v>
      </c>
      <c r="E63" s="86">
        <v>186</v>
      </c>
      <c r="Q63" s="107">
        <v>40.4</v>
      </c>
      <c r="R63" s="107">
        <v>33.4</v>
      </c>
      <c r="S63" s="107">
        <v>38.700000000000003</v>
      </c>
      <c r="T63" s="107">
        <v>18.919999999999995</v>
      </c>
      <c r="U63" s="60">
        <v>186</v>
      </c>
    </row>
    <row r="64" spans="1:21" ht="15.5">
      <c r="A64" s="60">
        <v>44.82</v>
      </c>
      <c r="B64" s="60">
        <v>30.6</v>
      </c>
      <c r="C64" s="60">
        <v>38.700000000000003</v>
      </c>
      <c r="D64" s="60">
        <v>19.729999999999997</v>
      </c>
      <c r="E64" s="86">
        <v>196</v>
      </c>
      <c r="Q64" s="107">
        <v>44.82</v>
      </c>
      <c r="R64" s="107">
        <v>30.6</v>
      </c>
      <c r="S64" s="107">
        <v>38.700000000000003</v>
      </c>
      <c r="T64" s="107">
        <v>19.729999999999997</v>
      </c>
      <c r="U64" s="60">
        <v>196</v>
      </c>
    </row>
    <row r="65" spans="1:21" ht="15.5">
      <c r="A65" s="60">
        <v>92.987500000000011</v>
      </c>
      <c r="B65" s="60">
        <v>17.399999999999999</v>
      </c>
      <c r="C65" s="60">
        <v>38.6</v>
      </c>
      <c r="D65" s="60">
        <v>37.253750000000011</v>
      </c>
      <c r="E65" s="86">
        <v>126</v>
      </c>
      <c r="Q65" s="107">
        <v>92.987500000000011</v>
      </c>
      <c r="R65" s="107">
        <v>17.399999999999999</v>
      </c>
      <c r="S65" s="107">
        <v>38.6</v>
      </c>
      <c r="T65" s="107">
        <v>37.253750000000011</v>
      </c>
      <c r="U65" s="60">
        <v>126</v>
      </c>
    </row>
    <row r="66" spans="1:21" ht="15.5">
      <c r="A66" s="60">
        <v>50.1</v>
      </c>
      <c r="B66" s="60">
        <v>33.200000000000003</v>
      </c>
      <c r="C66" s="60">
        <v>37.9</v>
      </c>
      <c r="D66" s="60">
        <v>23.490000000000006</v>
      </c>
      <c r="E66" s="86">
        <v>218</v>
      </c>
      <c r="Q66" s="107">
        <v>50.1</v>
      </c>
      <c r="R66" s="107">
        <v>33.200000000000003</v>
      </c>
      <c r="S66" s="107">
        <v>37.9</v>
      </c>
      <c r="T66" s="107">
        <v>23.490000000000006</v>
      </c>
      <c r="U66" s="60">
        <v>218</v>
      </c>
    </row>
    <row r="67" spans="1:21" ht="15.5">
      <c r="A67" s="60">
        <v>49.160000000000004</v>
      </c>
      <c r="B67" s="60">
        <v>49.6</v>
      </c>
      <c r="C67" s="60">
        <v>37.700000000000003</v>
      </c>
      <c r="D67" s="60">
        <v>30.8</v>
      </c>
      <c r="E67" s="86">
        <v>239</v>
      </c>
      <c r="Q67" s="107">
        <v>49.160000000000004</v>
      </c>
      <c r="R67" s="107">
        <v>49.6</v>
      </c>
      <c r="S67" s="107">
        <v>37.700000000000003</v>
      </c>
      <c r="T67" s="107">
        <v>30.8</v>
      </c>
      <c r="U67" s="60">
        <v>239</v>
      </c>
    </row>
    <row r="68" spans="1:21" ht="15.5">
      <c r="A68" s="60">
        <v>37.260000000000005</v>
      </c>
      <c r="B68" s="60">
        <v>39.700000000000003</v>
      </c>
      <c r="C68" s="60">
        <v>37.700000000000003</v>
      </c>
      <c r="D68" s="60">
        <v>21.900000000000002</v>
      </c>
      <c r="E68" s="103">
        <v>208</v>
      </c>
      <c r="Q68" s="107">
        <v>37.260000000000005</v>
      </c>
      <c r="R68" s="107">
        <v>39.700000000000003</v>
      </c>
      <c r="S68" s="107">
        <v>37.700000000000003</v>
      </c>
      <c r="T68" s="107">
        <v>21.900000000000002</v>
      </c>
      <c r="U68" s="60">
        <v>208</v>
      </c>
    </row>
    <row r="69" spans="1:21" ht="15.5">
      <c r="A69" s="60">
        <v>66.14</v>
      </c>
      <c r="B69" s="60">
        <v>13.9</v>
      </c>
      <c r="C69" s="60">
        <v>37</v>
      </c>
      <c r="D69" s="60">
        <v>20.220000000000002</v>
      </c>
      <c r="E69" s="86">
        <v>166</v>
      </c>
      <c r="Q69" s="107">
        <v>66.14</v>
      </c>
      <c r="R69" s="107">
        <v>13.9</v>
      </c>
      <c r="S69" s="107">
        <v>37</v>
      </c>
      <c r="T69" s="107">
        <v>20.220000000000002</v>
      </c>
      <c r="U69" s="60">
        <v>166</v>
      </c>
    </row>
    <row r="70" spans="1:21" ht="15.5">
      <c r="A70" s="60">
        <v>151.96</v>
      </c>
      <c r="B70" s="60">
        <v>4.0999999999999996</v>
      </c>
      <c r="C70" s="60">
        <v>36.9</v>
      </c>
      <c r="D70" s="60">
        <v>11.270000000000001</v>
      </c>
      <c r="E70" s="86">
        <v>128</v>
      </c>
      <c r="Q70" s="107">
        <v>151.96</v>
      </c>
      <c r="R70" s="107">
        <v>4.0999999999999996</v>
      </c>
      <c r="S70" s="107">
        <v>36.9</v>
      </c>
      <c r="T70" s="107">
        <v>11.270000000000001</v>
      </c>
      <c r="U70" s="60">
        <v>128</v>
      </c>
    </row>
    <row r="71" spans="1:21" ht="15.5">
      <c r="A71" s="60">
        <v>14.38</v>
      </c>
      <c r="B71" s="60">
        <v>11.7</v>
      </c>
      <c r="C71" s="60">
        <v>36.799999999999997</v>
      </c>
      <c r="D71" s="60">
        <v>17.82</v>
      </c>
      <c r="E71" s="86">
        <v>111</v>
      </c>
      <c r="Q71" s="107">
        <v>14.38</v>
      </c>
      <c r="R71" s="107">
        <v>11.7</v>
      </c>
      <c r="S71" s="107">
        <v>36.799999999999997</v>
      </c>
      <c r="T71" s="107">
        <v>17.82</v>
      </c>
      <c r="U71" s="60">
        <v>111</v>
      </c>
    </row>
    <row r="72" spans="1:21" ht="15.5">
      <c r="A72" s="60">
        <v>18.940000000000001</v>
      </c>
      <c r="B72" s="60">
        <v>9.9</v>
      </c>
      <c r="C72" s="60">
        <v>35.700000000000003</v>
      </c>
      <c r="D72" s="60">
        <v>19.64</v>
      </c>
      <c r="E72" s="86">
        <v>119</v>
      </c>
      <c r="Q72" s="107">
        <v>18.940000000000001</v>
      </c>
      <c r="R72" s="107">
        <v>9.9</v>
      </c>
      <c r="S72" s="107">
        <v>35.700000000000003</v>
      </c>
      <c r="T72" s="107">
        <v>19.64</v>
      </c>
      <c r="U72" s="60">
        <v>119</v>
      </c>
    </row>
    <row r="73" spans="1:21" ht="15.5">
      <c r="A73" s="60">
        <v>22.68</v>
      </c>
      <c r="B73" s="60">
        <v>44.5</v>
      </c>
      <c r="C73" s="60">
        <v>35.6</v>
      </c>
      <c r="D73" s="60">
        <v>14.849999999999998</v>
      </c>
      <c r="E73" s="86">
        <v>149</v>
      </c>
      <c r="Q73" s="107">
        <v>22.68</v>
      </c>
      <c r="R73" s="107">
        <v>44.5</v>
      </c>
      <c r="S73" s="107">
        <v>35.6</v>
      </c>
      <c r="T73" s="107">
        <v>14.849999999999998</v>
      </c>
      <c r="U73" s="60">
        <v>149</v>
      </c>
    </row>
    <row r="74" spans="1:21" ht="15.5">
      <c r="A74" s="60">
        <v>40.04</v>
      </c>
      <c r="B74" s="60">
        <v>7.8</v>
      </c>
      <c r="C74" s="60">
        <v>35.200000000000003</v>
      </c>
      <c r="D74" s="60">
        <v>95</v>
      </c>
      <c r="E74" s="86">
        <v>131</v>
      </c>
      <c r="Q74" s="107">
        <v>40.04</v>
      </c>
      <c r="R74" s="107">
        <v>7.8</v>
      </c>
      <c r="S74" s="107">
        <v>35.200000000000003</v>
      </c>
      <c r="T74" s="107">
        <v>95</v>
      </c>
      <c r="U74" s="60">
        <v>131</v>
      </c>
    </row>
    <row r="75" spans="1:21" ht="15.5">
      <c r="A75" s="60">
        <v>14.620000000000001</v>
      </c>
      <c r="B75" s="60">
        <v>26.7</v>
      </c>
      <c r="C75" s="60">
        <v>35.1</v>
      </c>
      <c r="D75" s="60">
        <v>3.6199999999999992</v>
      </c>
      <c r="E75" s="86">
        <v>114</v>
      </c>
      <c r="Q75" s="107">
        <v>14.620000000000001</v>
      </c>
      <c r="R75" s="107">
        <v>26.7</v>
      </c>
      <c r="S75" s="107">
        <v>35.1</v>
      </c>
      <c r="T75" s="107">
        <v>3.6199999999999992</v>
      </c>
      <c r="U75" s="60">
        <v>114</v>
      </c>
    </row>
    <row r="76" spans="1:21" ht="15.5">
      <c r="A76" s="60">
        <v>43.96</v>
      </c>
      <c r="B76" s="60">
        <v>3.1</v>
      </c>
      <c r="C76" s="60">
        <v>34.6</v>
      </c>
      <c r="D76" s="60">
        <v>7.6899999999999995</v>
      </c>
      <c r="E76" s="86">
        <v>122</v>
      </c>
      <c r="Q76" s="107">
        <v>43.96</v>
      </c>
      <c r="R76" s="107">
        <v>3.1</v>
      </c>
      <c r="S76" s="107">
        <v>34.6</v>
      </c>
      <c r="T76" s="107">
        <v>7.6899999999999995</v>
      </c>
      <c r="U76" s="60">
        <v>122</v>
      </c>
    </row>
    <row r="77" spans="1:21" ht="15.5">
      <c r="A77" s="60">
        <v>32.339999999999996</v>
      </c>
      <c r="B77" s="60">
        <v>18.399999999999999</v>
      </c>
      <c r="C77" s="60">
        <v>34.6</v>
      </c>
      <c r="D77" s="60">
        <v>8.5299999999999958</v>
      </c>
      <c r="E77" s="86">
        <v>138</v>
      </c>
      <c r="Q77" s="107">
        <v>32.339999999999996</v>
      </c>
      <c r="R77" s="107">
        <v>18.399999999999999</v>
      </c>
      <c r="S77" s="107">
        <v>34.6</v>
      </c>
      <c r="T77" s="107">
        <v>8.5299999999999958</v>
      </c>
      <c r="U77" s="60">
        <v>138</v>
      </c>
    </row>
    <row r="78" spans="1:21" ht="15.5">
      <c r="A78" s="60">
        <v>18.64</v>
      </c>
      <c r="B78" s="60">
        <v>46.8</v>
      </c>
      <c r="C78" s="60">
        <v>34.5</v>
      </c>
      <c r="D78" s="60">
        <v>17.419999999999998</v>
      </c>
      <c r="E78" s="86">
        <v>152</v>
      </c>
      <c r="Q78" s="107">
        <v>18.64</v>
      </c>
      <c r="R78" s="107">
        <v>46.8</v>
      </c>
      <c r="S78" s="107">
        <v>34.5</v>
      </c>
      <c r="T78" s="107">
        <v>17.419999999999998</v>
      </c>
      <c r="U78" s="60">
        <v>152</v>
      </c>
    </row>
    <row r="79" spans="1:21" ht="15.5">
      <c r="A79" s="60">
        <v>28.919999999999998</v>
      </c>
      <c r="B79" s="60">
        <v>5.7</v>
      </c>
      <c r="C79" s="60">
        <v>34.4</v>
      </c>
      <c r="D79" s="60">
        <v>19.549999999999997</v>
      </c>
      <c r="E79" s="103">
        <v>139.5</v>
      </c>
      <c r="Q79" s="107">
        <v>28.919999999999998</v>
      </c>
      <c r="R79" s="107">
        <v>5.7</v>
      </c>
      <c r="S79" s="107">
        <v>34.4</v>
      </c>
      <c r="T79" s="107">
        <v>19.549999999999997</v>
      </c>
      <c r="U79" s="60">
        <v>139</v>
      </c>
    </row>
    <row r="80" spans="1:21" ht="15.5">
      <c r="A80" s="60">
        <v>45.7</v>
      </c>
      <c r="B80" s="60">
        <v>43</v>
      </c>
      <c r="C80" s="60">
        <v>33.799999999999997</v>
      </c>
      <c r="D80" s="60">
        <v>29.330000000000002</v>
      </c>
      <c r="E80" s="86">
        <v>223</v>
      </c>
      <c r="Q80" s="107">
        <v>45.7</v>
      </c>
      <c r="R80" s="107">
        <v>43</v>
      </c>
      <c r="S80" s="107">
        <v>33.799999999999997</v>
      </c>
      <c r="T80" s="107">
        <v>29.330000000000002</v>
      </c>
      <c r="U80" s="60">
        <v>223</v>
      </c>
    </row>
    <row r="81" spans="1:21" ht="15.5">
      <c r="A81" s="60">
        <v>14.72</v>
      </c>
      <c r="B81" s="60">
        <v>1.5</v>
      </c>
      <c r="C81" s="60">
        <v>33</v>
      </c>
      <c r="D81" s="60">
        <v>10.41</v>
      </c>
      <c r="E81" s="86">
        <v>74</v>
      </c>
      <c r="Q81" s="107">
        <v>14.72</v>
      </c>
      <c r="R81" s="107">
        <v>1.5</v>
      </c>
      <c r="S81" s="107">
        <v>33</v>
      </c>
      <c r="T81" s="107">
        <v>10.41</v>
      </c>
      <c r="U81" s="60">
        <v>74</v>
      </c>
    </row>
    <row r="82" spans="1:21" ht="15.5">
      <c r="A82" s="60">
        <v>18.059999999999999</v>
      </c>
      <c r="B82" s="60">
        <v>20.3</v>
      </c>
      <c r="C82" s="60">
        <v>32.5</v>
      </c>
      <c r="D82" s="60">
        <v>4.68</v>
      </c>
      <c r="E82" s="86">
        <v>128</v>
      </c>
      <c r="Q82" s="107">
        <v>18.059999999999999</v>
      </c>
      <c r="R82" s="107">
        <v>20.3</v>
      </c>
      <c r="S82" s="107">
        <v>32.5</v>
      </c>
      <c r="T82" s="107">
        <v>4.68</v>
      </c>
      <c r="U82" s="60">
        <v>128</v>
      </c>
    </row>
    <row r="83" spans="1:21" ht="15.5">
      <c r="A83" s="60">
        <v>53.6</v>
      </c>
      <c r="B83" s="60">
        <v>37.700000000000003</v>
      </c>
      <c r="C83" s="60">
        <v>32</v>
      </c>
      <c r="D83" s="60">
        <v>28.850000000000005</v>
      </c>
      <c r="E83" s="86">
        <v>230</v>
      </c>
      <c r="Q83" s="107">
        <v>53.6</v>
      </c>
      <c r="R83" s="107">
        <v>37.700000000000003</v>
      </c>
      <c r="S83" s="107">
        <v>32</v>
      </c>
      <c r="T83" s="107">
        <v>28.850000000000005</v>
      </c>
      <c r="U83" s="60">
        <v>230</v>
      </c>
    </row>
    <row r="84" spans="1:21" ht="15.5">
      <c r="A84" s="60">
        <v>29.96</v>
      </c>
      <c r="B84" s="60">
        <v>14.3</v>
      </c>
      <c r="C84" s="60">
        <v>31.7</v>
      </c>
      <c r="D84" s="60">
        <v>5.4500000000000028</v>
      </c>
      <c r="E84" s="86">
        <v>129</v>
      </c>
      <c r="Q84" s="107">
        <v>29.96</v>
      </c>
      <c r="R84" s="107">
        <v>14.3</v>
      </c>
      <c r="S84" s="107">
        <v>31.7</v>
      </c>
      <c r="T84" s="107">
        <v>5.4500000000000028</v>
      </c>
      <c r="U84" s="60">
        <v>129</v>
      </c>
    </row>
    <row r="85" spans="1:21" ht="15.5">
      <c r="A85" s="60">
        <v>45.5</v>
      </c>
      <c r="B85" s="60">
        <v>22.3</v>
      </c>
      <c r="C85" s="60">
        <v>31.6</v>
      </c>
      <c r="D85" s="60">
        <v>18.759999999999998</v>
      </c>
      <c r="E85" s="86">
        <v>179</v>
      </c>
      <c r="Q85" s="107">
        <v>45.5</v>
      </c>
      <c r="R85" s="107">
        <v>22.3</v>
      </c>
      <c r="S85" s="107">
        <v>31.6</v>
      </c>
      <c r="T85" s="107">
        <v>18.759999999999998</v>
      </c>
      <c r="U85" s="60">
        <v>179</v>
      </c>
    </row>
    <row r="86" spans="1:21" ht="15.5">
      <c r="A86" s="60">
        <v>12.44</v>
      </c>
      <c r="B86" s="60">
        <v>4.0999999999999996</v>
      </c>
      <c r="C86" s="60">
        <v>31.6</v>
      </c>
      <c r="D86" s="60">
        <v>11.129999999999999</v>
      </c>
      <c r="E86" s="86">
        <v>62</v>
      </c>
      <c r="Q86" s="107">
        <v>12.44</v>
      </c>
      <c r="R86" s="107">
        <v>4.0999999999999996</v>
      </c>
      <c r="S86" s="107">
        <v>31.6</v>
      </c>
      <c r="T86" s="107">
        <v>11.129999999999999</v>
      </c>
      <c r="U86" s="60">
        <v>62</v>
      </c>
    </row>
    <row r="87" spans="1:21" ht="15.5">
      <c r="A87" s="60">
        <v>42.019999999999996</v>
      </c>
      <c r="B87" s="60">
        <v>22.5</v>
      </c>
      <c r="C87" s="60">
        <v>31.5</v>
      </c>
      <c r="D87" s="60">
        <v>16.159999999999997</v>
      </c>
      <c r="E87" s="86">
        <v>165</v>
      </c>
      <c r="Q87" s="107">
        <v>42.019999999999996</v>
      </c>
      <c r="R87" s="107">
        <v>22.5</v>
      </c>
      <c r="S87" s="107">
        <v>31.5</v>
      </c>
      <c r="T87" s="107">
        <v>16.159999999999997</v>
      </c>
      <c r="U87" s="60">
        <v>165</v>
      </c>
    </row>
    <row r="88" spans="1:21" ht="15.5">
      <c r="A88" s="60">
        <v>28.880000000000003</v>
      </c>
      <c r="B88" s="60">
        <v>5.7</v>
      </c>
      <c r="C88" s="60">
        <v>31.3</v>
      </c>
      <c r="D88" s="60">
        <v>3.2699999999999996</v>
      </c>
      <c r="E88" s="86">
        <v>117</v>
      </c>
      <c r="Q88" s="107">
        <v>28.880000000000003</v>
      </c>
      <c r="R88" s="107">
        <v>5.7</v>
      </c>
      <c r="S88" s="107">
        <v>31.3</v>
      </c>
      <c r="T88" s="107">
        <v>3.2699999999999996</v>
      </c>
      <c r="U88" s="60">
        <v>117</v>
      </c>
    </row>
    <row r="89" spans="1:21" ht="15.5">
      <c r="A89" s="60">
        <v>44.5</v>
      </c>
      <c r="B89" s="60">
        <v>18.100000000000001</v>
      </c>
      <c r="C89" s="60">
        <v>30.7</v>
      </c>
      <c r="D89" s="60">
        <v>14.02</v>
      </c>
      <c r="E89" s="86">
        <v>159</v>
      </c>
      <c r="Q89" s="107">
        <v>44.5</v>
      </c>
      <c r="R89" s="107">
        <v>18.100000000000001</v>
      </c>
      <c r="S89" s="107">
        <v>30.7</v>
      </c>
      <c r="T89" s="107">
        <v>14.02</v>
      </c>
      <c r="U89" s="60">
        <v>159</v>
      </c>
    </row>
    <row r="90" spans="1:21" ht="15.5">
      <c r="A90" s="60">
        <v>20.440000000000001</v>
      </c>
      <c r="B90" s="60">
        <v>1.5</v>
      </c>
      <c r="C90" s="60">
        <v>30</v>
      </c>
      <c r="D90" s="60">
        <v>18.47</v>
      </c>
      <c r="E90" s="86">
        <v>112</v>
      </c>
      <c r="Q90" s="107">
        <v>20.440000000000001</v>
      </c>
      <c r="R90" s="107">
        <v>1.5</v>
      </c>
      <c r="S90" s="107">
        <v>30</v>
      </c>
      <c r="T90" s="107">
        <v>18.47</v>
      </c>
      <c r="U90" s="60">
        <v>112</v>
      </c>
    </row>
    <row r="91" spans="1:21" ht="15.5">
      <c r="A91" s="60">
        <v>58.760000000000005</v>
      </c>
      <c r="B91" s="60">
        <v>21.3</v>
      </c>
      <c r="C91" s="60">
        <v>30</v>
      </c>
      <c r="D91" s="60">
        <v>24.03</v>
      </c>
      <c r="E91" s="86">
        <v>188</v>
      </c>
      <c r="Q91" s="107">
        <v>58.760000000000005</v>
      </c>
      <c r="R91" s="107">
        <v>21.3</v>
      </c>
      <c r="S91" s="107">
        <v>30</v>
      </c>
      <c r="T91" s="107">
        <v>24.03</v>
      </c>
      <c r="U91" s="60">
        <v>188</v>
      </c>
    </row>
    <row r="92" spans="1:21" ht="15.5">
      <c r="A92" s="60">
        <v>8</v>
      </c>
      <c r="B92" s="60">
        <v>11</v>
      </c>
      <c r="C92" s="60">
        <v>29.7</v>
      </c>
      <c r="D92" s="60">
        <v>16.119999999999997</v>
      </c>
      <c r="E92" s="86">
        <v>86</v>
      </c>
      <c r="Q92" s="107">
        <v>8</v>
      </c>
      <c r="R92" s="107">
        <v>11</v>
      </c>
      <c r="S92" s="107">
        <v>29.7</v>
      </c>
      <c r="T92" s="107">
        <v>16.119999999999997</v>
      </c>
      <c r="U92" s="60">
        <v>86</v>
      </c>
    </row>
    <row r="93" spans="1:21" ht="15.5">
      <c r="A93" s="60">
        <v>18.240000000000002</v>
      </c>
      <c r="B93" s="60">
        <v>5.7</v>
      </c>
      <c r="C93" s="60">
        <v>29.7</v>
      </c>
      <c r="D93" s="60">
        <v>16.59</v>
      </c>
      <c r="E93" s="86">
        <v>105</v>
      </c>
      <c r="Q93" s="107">
        <v>18.240000000000002</v>
      </c>
      <c r="R93" s="107">
        <v>5.7</v>
      </c>
      <c r="S93" s="107">
        <v>29.7</v>
      </c>
      <c r="T93" s="107">
        <v>16.59</v>
      </c>
      <c r="U93" s="60">
        <v>105</v>
      </c>
    </row>
    <row r="94" spans="1:21" ht="15.5">
      <c r="A94" s="60">
        <v>27.22</v>
      </c>
      <c r="B94" s="60">
        <v>42.8</v>
      </c>
      <c r="C94" s="60">
        <v>28.9</v>
      </c>
      <c r="D94" s="60">
        <v>22.949999999999996</v>
      </c>
      <c r="E94" s="86">
        <v>187</v>
      </c>
      <c r="Q94" s="107">
        <v>27.22</v>
      </c>
      <c r="R94" s="107">
        <v>42.8</v>
      </c>
      <c r="S94" s="107">
        <v>28.9</v>
      </c>
      <c r="T94" s="107">
        <v>22.949999999999996</v>
      </c>
      <c r="U94" s="60">
        <v>187</v>
      </c>
    </row>
    <row r="95" spans="1:21" ht="15.5">
      <c r="A95" s="60">
        <v>52.7</v>
      </c>
      <c r="B95" s="60">
        <v>5.4</v>
      </c>
      <c r="C95" s="60">
        <v>27.4</v>
      </c>
      <c r="D95" s="60">
        <v>13.59</v>
      </c>
      <c r="E95" s="86">
        <v>124</v>
      </c>
      <c r="Q95" s="107">
        <v>52.7</v>
      </c>
      <c r="R95" s="107">
        <v>5.4</v>
      </c>
      <c r="S95" s="107">
        <v>27.4</v>
      </c>
      <c r="T95" s="107">
        <v>13.59</v>
      </c>
      <c r="U95" s="60">
        <v>124</v>
      </c>
    </row>
    <row r="96" spans="1:21" ht="15.5">
      <c r="A96" s="60">
        <v>53.86</v>
      </c>
      <c r="B96" s="60">
        <v>15.5</v>
      </c>
      <c r="C96" s="60">
        <v>27.3</v>
      </c>
      <c r="D96" s="60">
        <v>20.759999999999998</v>
      </c>
      <c r="E96" s="86">
        <v>170</v>
      </c>
      <c r="Q96" s="107">
        <v>53.86</v>
      </c>
      <c r="R96" s="107">
        <v>15.5</v>
      </c>
      <c r="S96" s="107">
        <v>27.3</v>
      </c>
      <c r="T96" s="107">
        <v>20.759999999999998</v>
      </c>
      <c r="U96" s="60">
        <v>170</v>
      </c>
    </row>
    <row r="97" spans="1:21" ht="15.5">
      <c r="A97" s="60">
        <v>48.36</v>
      </c>
      <c r="B97" s="60">
        <v>43.9</v>
      </c>
      <c r="C97" s="60">
        <v>27.2</v>
      </c>
      <c r="D97" s="60">
        <v>32.749999999999993</v>
      </c>
      <c r="E97" s="86">
        <v>229</v>
      </c>
      <c r="Q97" s="107">
        <v>48.36</v>
      </c>
      <c r="R97" s="107">
        <v>43.9</v>
      </c>
      <c r="S97" s="107">
        <v>27.2</v>
      </c>
      <c r="T97" s="107">
        <v>32.749999999999993</v>
      </c>
      <c r="U97" s="60">
        <v>229</v>
      </c>
    </row>
    <row r="98" spans="1:21" ht="15.5">
      <c r="A98" s="60">
        <v>35.9</v>
      </c>
      <c r="B98" s="60">
        <v>2.1</v>
      </c>
      <c r="C98" s="60">
        <v>26.6</v>
      </c>
      <c r="D98" s="60">
        <v>4.3599999999999994</v>
      </c>
      <c r="E98" s="86">
        <v>108</v>
      </c>
      <c r="Q98" s="107">
        <v>35.9</v>
      </c>
      <c r="R98" s="107">
        <v>2.1</v>
      </c>
      <c r="S98" s="107">
        <v>26.6</v>
      </c>
      <c r="T98" s="107">
        <v>4.3599999999999994</v>
      </c>
      <c r="U98" s="60">
        <v>108</v>
      </c>
    </row>
    <row r="99" spans="1:21" ht="15.5">
      <c r="A99" s="60">
        <v>51.38</v>
      </c>
      <c r="B99" s="60">
        <v>8.4</v>
      </c>
      <c r="C99" s="60">
        <v>26.4</v>
      </c>
      <c r="D99" s="60">
        <v>14.33</v>
      </c>
      <c r="E99" s="86">
        <v>149</v>
      </c>
      <c r="Q99" s="107">
        <v>51.38</v>
      </c>
      <c r="R99" s="107">
        <v>8.4</v>
      </c>
      <c r="S99" s="107">
        <v>26.4</v>
      </c>
      <c r="T99" s="107">
        <v>14.33</v>
      </c>
      <c r="U99" s="60">
        <v>149</v>
      </c>
    </row>
    <row r="100" spans="1:21" ht="15.5">
      <c r="A100" s="60">
        <v>49.660000000000004</v>
      </c>
      <c r="B100" s="60">
        <v>16.899999999999999</v>
      </c>
      <c r="C100" s="60">
        <v>26.2</v>
      </c>
      <c r="D100" s="60">
        <v>20.8</v>
      </c>
      <c r="E100" s="86">
        <v>175</v>
      </c>
      <c r="Q100" s="107">
        <v>49.660000000000004</v>
      </c>
      <c r="R100" s="107">
        <v>16.899999999999999</v>
      </c>
      <c r="S100" s="107">
        <v>26.2</v>
      </c>
      <c r="T100" s="107">
        <v>20.8</v>
      </c>
      <c r="U100" s="60">
        <v>175</v>
      </c>
    </row>
    <row r="101" spans="1:21" ht="15.5">
      <c r="A101" s="60">
        <v>18.440000000000001</v>
      </c>
      <c r="B101" s="60">
        <v>11.8</v>
      </c>
      <c r="C101" s="60">
        <v>25.9</v>
      </c>
      <c r="D101" s="60">
        <v>4.2600000000000016</v>
      </c>
      <c r="E101" s="86">
        <v>126</v>
      </c>
      <c r="Q101" s="107">
        <v>18.440000000000001</v>
      </c>
      <c r="R101" s="107">
        <v>11.8</v>
      </c>
      <c r="S101" s="107">
        <v>25.9</v>
      </c>
      <c r="T101" s="107">
        <v>4.2600000000000016</v>
      </c>
      <c r="U101" s="60">
        <v>126</v>
      </c>
    </row>
    <row r="102" spans="1:21" ht="15.5">
      <c r="A102" s="60">
        <v>9.620000000000001</v>
      </c>
      <c r="B102" s="60">
        <v>0.4</v>
      </c>
      <c r="C102" s="60">
        <v>25.6</v>
      </c>
      <c r="D102" s="60">
        <v>11.269999999999998</v>
      </c>
      <c r="E102" s="86">
        <v>54</v>
      </c>
      <c r="Q102" s="107">
        <v>9.620000000000001</v>
      </c>
      <c r="R102" s="107">
        <v>0.4</v>
      </c>
      <c r="S102" s="107">
        <v>25.6</v>
      </c>
      <c r="T102" s="107">
        <v>11.269999999999998</v>
      </c>
      <c r="U102" s="60">
        <v>54</v>
      </c>
    </row>
    <row r="103" spans="1:21" ht="15.5">
      <c r="A103" s="60">
        <v>37.839999999999996</v>
      </c>
      <c r="B103" s="60">
        <v>14.3</v>
      </c>
      <c r="C103" s="60">
        <v>25.6</v>
      </c>
      <c r="D103" s="60">
        <v>10.829999999999998</v>
      </c>
      <c r="E103" s="86">
        <v>129</v>
      </c>
      <c r="Q103" s="107">
        <v>37.839999999999996</v>
      </c>
      <c r="R103" s="107">
        <v>14.3</v>
      </c>
      <c r="S103" s="107">
        <v>25.6</v>
      </c>
      <c r="T103" s="107">
        <v>10.829999999999998</v>
      </c>
      <c r="U103" s="60">
        <v>129</v>
      </c>
    </row>
    <row r="104" spans="1:21" ht="15.5">
      <c r="A104" s="60">
        <v>39.96</v>
      </c>
      <c r="B104" s="60">
        <v>1.3</v>
      </c>
      <c r="C104" s="60">
        <v>24.3</v>
      </c>
      <c r="D104" s="60">
        <v>5.91</v>
      </c>
      <c r="E104" s="86">
        <v>111</v>
      </c>
      <c r="Q104" s="107">
        <v>39.96</v>
      </c>
      <c r="R104" s="107">
        <v>1.3</v>
      </c>
      <c r="S104" s="107">
        <v>24.3</v>
      </c>
      <c r="T104" s="107">
        <v>5.91</v>
      </c>
      <c r="U104" s="60">
        <v>111</v>
      </c>
    </row>
    <row r="105" spans="1:21" ht="15.5">
      <c r="A105" s="60">
        <v>23.22</v>
      </c>
      <c r="B105" s="60">
        <v>5.8</v>
      </c>
      <c r="C105" s="60">
        <v>24.2</v>
      </c>
      <c r="D105" s="60">
        <v>19.829999999999998</v>
      </c>
      <c r="E105" s="86">
        <v>95</v>
      </c>
      <c r="Q105" s="107">
        <v>23.22</v>
      </c>
      <c r="R105" s="107">
        <v>5.8</v>
      </c>
      <c r="S105" s="107">
        <v>24.2</v>
      </c>
      <c r="T105" s="107">
        <v>19.829999999999998</v>
      </c>
      <c r="U105" s="60">
        <v>95</v>
      </c>
    </row>
    <row r="106" spans="1:21" ht="15.5">
      <c r="A106" s="60">
        <v>63.339999999999996</v>
      </c>
      <c r="B106" s="60">
        <v>2.2999999999999998</v>
      </c>
      <c r="C106" s="60">
        <v>23.7</v>
      </c>
      <c r="D106" s="60">
        <v>19.339999999999996</v>
      </c>
      <c r="E106" s="86">
        <v>131</v>
      </c>
      <c r="Q106" s="107">
        <v>63.339999999999996</v>
      </c>
      <c r="R106" s="107">
        <v>2.2999999999999998</v>
      </c>
      <c r="S106" s="107">
        <v>23.7</v>
      </c>
      <c r="T106" s="107">
        <v>19.339999999999996</v>
      </c>
      <c r="U106" s="60">
        <v>131</v>
      </c>
    </row>
    <row r="107" spans="1:21" ht="15.5">
      <c r="A107" s="60">
        <v>13.5</v>
      </c>
      <c r="B107" s="60">
        <v>32.799999999999997</v>
      </c>
      <c r="C107" s="60">
        <v>23.5</v>
      </c>
      <c r="D107" s="60">
        <v>12.749999999999998</v>
      </c>
      <c r="E107" s="86">
        <v>123</v>
      </c>
      <c r="Q107" s="107">
        <v>13.5</v>
      </c>
      <c r="R107" s="107">
        <v>32.799999999999997</v>
      </c>
      <c r="S107" s="107">
        <v>23.5</v>
      </c>
      <c r="T107" s="107">
        <v>12.749999999999998</v>
      </c>
      <c r="U107" s="60">
        <v>123</v>
      </c>
    </row>
    <row r="108" spans="1:21" ht="15.5">
      <c r="A108" s="60">
        <v>48.480000000000004</v>
      </c>
      <c r="B108" s="60">
        <v>123</v>
      </c>
      <c r="C108" s="60">
        <v>23.5</v>
      </c>
      <c r="D108" s="60">
        <v>16.89</v>
      </c>
      <c r="E108" s="86">
        <v>127</v>
      </c>
      <c r="Q108" s="107">
        <v>48.480000000000004</v>
      </c>
      <c r="R108" s="107">
        <v>123</v>
      </c>
      <c r="S108" s="107">
        <v>23.5</v>
      </c>
      <c r="T108" s="107">
        <v>16.89</v>
      </c>
      <c r="U108" s="60">
        <v>127</v>
      </c>
    </row>
    <row r="109" spans="1:21" ht="15.5">
      <c r="A109" s="60">
        <v>6.74</v>
      </c>
      <c r="B109" s="60">
        <v>12.1</v>
      </c>
      <c r="C109" s="60">
        <v>23.4</v>
      </c>
      <c r="D109" s="60">
        <v>18.560000000000002</v>
      </c>
      <c r="E109" s="86">
        <v>83</v>
      </c>
      <c r="Q109" s="107">
        <v>6.74</v>
      </c>
      <c r="R109" s="107">
        <v>12.1</v>
      </c>
      <c r="S109" s="107">
        <v>23.4</v>
      </c>
      <c r="T109" s="107">
        <v>18.560000000000002</v>
      </c>
      <c r="U109" s="60">
        <v>83</v>
      </c>
    </row>
    <row r="110" spans="1:21" ht="15.5">
      <c r="A110" s="60">
        <v>27.080000000000002</v>
      </c>
      <c r="B110" s="60">
        <v>0.3</v>
      </c>
      <c r="C110" s="60">
        <v>23.2</v>
      </c>
      <c r="D110" s="60">
        <v>19.910000000000004</v>
      </c>
      <c r="E110" s="86">
        <v>104</v>
      </c>
      <c r="Q110" s="107">
        <v>27.080000000000002</v>
      </c>
      <c r="R110" s="107">
        <v>0.3</v>
      </c>
      <c r="S110" s="107">
        <v>23.2</v>
      </c>
      <c r="T110" s="107">
        <v>19.910000000000004</v>
      </c>
      <c r="U110" s="60">
        <v>104</v>
      </c>
    </row>
    <row r="111" spans="1:21" ht="15.5">
      <c r="A111" s="60">
        <v>55.339999999999996</v>
      </c>
      <c r="B111" s="60">
        <v>38</v>
      </c>
      <c r="C111" s="60">
        <v>23.2</v>
      </c>
      <c r="D111" s="60">
        <v>33.89</v>
      </c>
      <c r="E111" s="86">
        <v>221</v>
      </c>
      <c r="Q111" s="107">
        <v>55.339999999999996</v>
      </c>
      <c r="R111" s="107">
        <v>38</v>
      </c>
      <c r="S111" s="107">
        <v>23.2</v>
      </c>
      <c r="T111" s="107">
        <v>33.89</v>
      </c>
      <c r="U111" s="60">
        <v>221</v>
      </c>
    </row>
    <row r="112" spans="1:21" ht="15.5">
      <c r="A112" s="60">
        <v>31.2</v>
      </c>
      <c r="B112" s="60">
        <v>7.7</v>
      </c>
      <c r="C112" s="60">
        <v>23.1</v>
      </c>
      <c r="D112" s="60">
        <v>6.2099999999999991</v>
      </c>
      <c r="E112" s="86">
        <v>120</v>
      </c>
      <c r="Q112" s="107">
        <v>31.2</v>
      </c>
      <c r="R112" s="107">
        <v>7.7</v>
      </c>
      <c r="S112" s="107">
        <v>23.1</v>
      </c>
      <c r="T112" s="107">
        <v>6.2099999999999991</v>
      </c>
      <c r="U112" s="60">
        <v>120</v>
      </c>
    </row>
    <row r="113" spans="1:21" ht="15.5">
      <c r="A113" s="60">
        <v>49.019999999999996</v>
      </c>
      <c r="B113" s="60">
        <v>16.7</v>
      </c>
      <c r="C113" s="60">
        <v>22.9</v>
      </c>
      <c r="D113" s="60">
        <v>23.2</v>
      </c>
      <c r="E113" s="86">
        <v>168</v>
      </c>
      <c r="Q113" s="107">
        <v>49.019999999999996</v>
      </c>
      <c r="R113" s="107">
        <v>16.7</v>
      </c>
      <c r="S113" s="107">
        <v>22.9</v>
      </c>
      <c r="T113" s="107">
        <v>23.2</v>
      </c>
      <c r="U113" s="60">
        <v>168</v>
      </c>
    </row>
    <row r="114" spans="1:21" ht="15.5">
      <c r="A114" s="60">
        <v>52.760000000000005</v>
      </c>
      <c r="B114" s="60">
        <v>27.1</v>
      </c>
      <c r="C114" s="60">
        <v>22.9</v>
      </c>
      <c r="D114" s="60">
        <v>29.270000000000007</v>
      </c>
      <c r="E114" s="86">
        <v>199</v>
      </c>
      <c r="Q114" s="107">
        <v>52.760000000000005</v>
      </c>
      <c r="R114" s="107">
        <v>27.1</v>
      </c>
      <c r="S114" s="107">
        <v>22.9</v>
      </c>
      <c r="T114" s="107">
        <v>29.270000000000007</v>
      </c>
      <c r="U114" s="60">
        <v>199</v>
      </c>
    </row>
    <row r="115" spans="1:21" ht="15.5">
      <c r="A115" s="60">
        <v>19.28</v>
      </c>
      <c r="B115" s="60">
        <v>26.7</v>
      </c>
      <c r="C115" s="60">
        <v>22.3</v>
      </c>
      <c r="D115" s="60">
        <v>12.070000000000002</v>
      </c>
      <c r="E115" s="86">
        <v>120</v>
      </c>
      <c r="Q115" s="107">
        <v>19.28</v>
      </c>
      <c r="R115" s="107">
        <v>26.7</v>
      </c>
      <c r="S115" s="107">
        <v>22.3</v>
      </c>
      <c r="T115" s="107">
        <v>12.070000000000002</v>
      </c>
      <c r="U115" s="60">
        <v>120</v>
      </c>
    </row>
    <row r="116" spans="1:21" ht="15.5">
      <c r="A116" s="60">
        <v>9.879999999999999</v>
      </c>
      <c r="B116" s="60">
        <v>16</v>
      </c>
      <c r="C116" s="60">
        <v>22.3</v>
      </c>
      <c r="D116" s="60">
        <v>1.0199999999999996</v>
      </c>
      <c r="E116" s="86">
        <v>77</v>
      </c>
      <c r="Q116" s="107">
        <v>9.879999999999999</v>
      </c>
      <c r="R116" s="107">
        <v>16</v>
      </c>
      <c r="S116" s="107">
        <v>22.3</v>
      </c>
      <c r="T116" s="107">
        <v>1.0199999999999996</v>
      </c>
      <c r="U116" s="60">
        <v>77</v>
      </c>
    </row>
    <row r="117" spans="1:21" ht="15.5">
      <c r="A117" s="60">
        <v>41.980000000000004</v>
      </c>
      <c r="B117" s="60">
        <v>21</v>
      </c>
      <c r="C117" s="60">
        <v>22</v>
      </c>
      <c r="D117" s="60">
        <v>20.190000000000001</v>
      </c>
      <c r="E117" s="86">
        <v>168</v>
      </c>
      <c r="Q117" s="107">
        <v>41.980000000000004</v>
      </c>
      <c r="R117" s="107">
        <v>21</v>
      </c>
      <c r="S117" s="107">
        <v>22</v>
      </c>
      <c r="T117" s="107">
        <v>20.190000000000001</v>
      </c>
      <c r="U117" s="60">
        <v>168</v>
      </c>
    </row>
    <row r="118" spans="1:21" ht="15.5">
      <c r="A118" s="60">
        <v>11.58</v>
      </c>
      <c r="B118" s="60">
        <v>37.6</v>
      </c>
      <c r="C118" s="60">
        <v>21.6</v>
      </c>
      <c r="D118" s="60">
        <v>11.95</v>
      </c>
      <c r="E118" s="86">
        <v>90</v>
      </c>
      <c r="Q118" s="107">
        <v>11.58</v>
      </c>
      <c r="R118" s="107">
        <v>37.6</v>
      </c>
      <c r="S118" s="107">
        <v>21.6</v>
      </c>
      <c r="T118" s="107">
        <v>11.95</v>
      </c>
      <c r="U118" s="60">
        <v>90</v>
      </c>
    </row>
    <row r="119" spans="1:21" ht="15.5">
      <c r="A119" s="60">
        <v>16.7</v>
      </c>
      <c r="B119" s="60">
        <v>2</v>
      </c>
      <c r="C119" s="60">
        <v>21.4</v>
      </c>
      <c r="D119" s="60">
        <v>17.79</v>
      </c>
      <c r="E119" s="86">
        <v>83</v>
      </c>
      <c r="Q119" s="107">
        <v>16.7</v>
      </c>
      <c r="R119" s="107">
        <v>2</v>
      </c>
      <c r="S119" s="107">
        <v>21.4</v>
      </c>
      <c r="T119" s="107">
        <v>17.79</v>
      </c>
      <c r="U119" s="60">
        <v>83</v>
      </c>
    </row>
    <row r="120" spans="1:21" ht="15.5">
      <c r="A120" s="60">
        <v>64.039999999999992</v>
      </c>
      <c r="B120" s="60">
        <v>10.1</v>
      </c>
      <c r="C120" s="60">
        <v>21.4</v>
      </c>
      <c r="D120" s="60">
        <v>24.509999999999998</v>
      </c>
      <c r="E120" s="86">
        <v>158</v>
      </c>
      <c r="Q120" s="107">
        <v>64.039999999999992</v>
      </c>
      <c r="R120" s="107">
        <v>10.1</v>
      </c>
      <c r="S120" s="107">
        <v>21.4</v>
      </c>
      <c r="T120" s="107">
        <v>24.509999999999998</v>
      </c>
      <c r="U120" s="60">
        <v>158</v>
      </c>
    </row>
    <row r="121" spans="1:21" ht="15.5">
      <c r="A121" s="60">
        <v>40.96</v>
      </c>
      <c r="B121" s="60">
        <v>2.6</v>
      </c>
      <c r="C121" s="60">
        <v>21.2</v>
      </c>
      <c r="D121" s="60">
        <v>12.8</v>
      </c>
      <c r="E121" s="86">
        <v>119</v>
      </c>
      <c r="Q121" s="107">
        <v>40.96</v>
      </c>
      <c r="R121" s="107">
        <v>2.6</v>
      </c>
      <c r="S121" s="107">
        <v>21.2</v>
      </c>
      <c r="T121" s="107">
        <v>12.8</v>
      </c>
      <c r="U121" s="60">
        <v>119</v>
      </c>
    </row>
    <row r="122" spans="1:21" ht="15.5">
      <c r="A122" s="60">
        <v>13.5</v>
      </c>
      <c r="B122" s="60">
        <v>1.6</v>
      </c>
      <c r="C122" s="60">
        <v>20.7</v>
      </c>
      <c r="D122" s="60">
        <v>15.27</v>
      </c>
      <c r="E122" s="86">
        <v>83</v>
      </c>
      <c r="Q122" s="107">
        <v>13.5</v>
      </c>
      <c r="R122" s="107">
        <v>1.6</v>
      </c>
      <c r="S122" s="107">
        <v>20.7</v>
      </c>
      <c r="T122" s="107">
        <v>15.27</v>
      </c>
      <c r="U122" s="60">
        <v>83</v>
      </c>
    </row>
    <row r="123" spans="1:21" ht="15.5">
      <c r="A123" s="60">
        <v>164</v>
      </c>
      <c r="B123" s="60">
        <v>25.8</v>
      </c>
      <c r="C123" s="60">
        <v>20.6</v>
      </c>
      <c r="D123" s="60">
        <v>9.1300000000000008</v>
      </c>
      <c r="E123" s="86">
        <v>118</v>
      </c>
      <c r="Q123" s="107">
        <v>164</v>
      </c>
      <c r="R123" s="107">
        <v>25.8</v>
      </c>
      <c r="S123" s="107">
        <v>20.6</v>
      </c>
      <c r="T123" s="107">
        <v>9.1300000000000008</v>
      </c>
      <c r="U123" s="60">
        <v>118</v>
      </c>
    </row>
    <row r="124" spans="1:21" ht="15.5">
      <c r="A124" s="60">
        <v>9.6</v>
      </c>
      <c r="B124" s="60">
        <v>25.9</v>
      </c>
      <c r="C124" s="60">
        <v>20.5</v>
      </c>
      <c r="D124" s="60">
        <v>9.0499999999999989</v>
      </c>
      <c r="E124" s="86">
        <v>109</v>
      </c>
      <c r="Q124" s="107">
        <v>9.6</v>
      </c>
      <c r="R124" s="107">
        <v>25.9</v>
      </c>
      <c r="S124" s="107">
        <v>20.5</v>
      </c>
      <c r="T124" s="107">
        <v>9.0499999999999989</v>
      </c>
      <c r="U124" s="60">
        <v>109</v>
      </c>
    </row>
    <row r="125" spans="1:21" ht="15.5">
      <c r="A125" s="60">
        <v>58.68</v>
      </c>
      <c r="B125" s="60">
        <v>30.2</v>
      </c>
      <c r="C125" s="60">
        <v>20.3</v>
      </c>
      <c r="D125" s="60">
        <v>31.819999999999997</v>
      </c>
      <c r="E125" s="86">
        <v>216</v>
      </c>
      <c r="Q125" s="107">
        <v>58.68</v>
      </c>
      <c r="R125" s="107">
        <v>30.2</v>
      </c>
      <c r="S125" s="107">
        <v>20.3</v>
      </c>
      <c r="T125" s="107">
        <v>31.819999999999997</v>
      </c>
      <c r="U125" s="60">
        <v>216</v>
      </c>
    </row>
    <row r="126" spans="1:21" ht="15.5">
      <c r="A126" s="60">
        <v>46</v>
      </c>
      <c r="B126" s="60">
        <v>45.1</v>
      </c>
      <c r="C126" s="60">
        <v>19.600000000000001</v>
      </c>
      <c r="D126" s="60">
        <v>35.209999999999994</v>
      </c>
      <c r="E126" s="86">
        <v>228</v>
      </c>
      <c r="Q126" s="107">
        <v>46</v>
      </c>
      <c r="R126" s="107">
        <v>45.1</v>
      </c>
      <c r="S126" s="107">
        <v>19.600000000000001</v>
      </c>
      <c r="T126" s="107">
        <v>35.209999999999994</v>
      </c>
      <c r="U126" s="60">
        <v>228</v>
      </c>
    </row>
    <row r="127" spans="1:21" ht="15.5">
      <c r="A127" s="60">
        <v>59.58</v>
      </c>
      <c r="B127" s="60">
        <v>3.5</v>
      </c>
      <c r="C127" s="60">
        <v>19.5</v>
      </c>
      <c r="D127" s="60">
        <v>20.239999999999998</v>
      </c>
      <c r="E127" s="86">
        <v>139</v>
      </c>
      <c r="Q127" s="107">
        <v>59.58</v>
      </c>
      <c r="R127" s="107">
        <v>3.5</v>
      </c>
      <c r="S127" s="107">
        <v>19.5</v>
      </c>
      <c r="T127" s="107">
        <v>20.239999999999998</v>
      </c>
      <c r="U127" s="60">
        <v>139</v>
      </c>
    </row>
    <row r="128" spans="1:21" ht="15.5">
      <c r="A128" s="60">
        <v>48.36</v>
      </c>
      <c r="B128" s="60">
        <v>5.2</v>
      </c>
      <c r="C128" s="60">
        <v>19.399999999999999</v>
      </c>
      <c r="D128" s="60">
        <v>15.520000000000001</v>
      </c>
      <c r="E128" s="86">
        <v>129</v>
      </c>
      <c r="Q128" s="107">
        <v>48.36</v>
      </c>
      <c r="R128" s="107">
        <v>5.2</v>
      </c>
      <c r="S128" s="107">
        <v>19.399999999999999</v>
      </c>
      <c r="T128" s="107">
        <v>15.520000000000001</v>
      </c>
      <c r="U128" s="60">
        <v>129</v>
      </c>
    </row>
    <row r="129" spans="1:21" ht="15.5">
      <c r="A129" s="60">
        <v>15.36</v>
      </c>
      <c r="B129" s="60">
        <v>33</v>
      </c>
      <c r="C129" s="60">
        <v>19.3</v>
      </c>
      <c r="D129" s="60">
        <v>11.459999999999999</v>
      </c>
      <c r="E129" s="86">
        <v>106</v>
      </c>
      <c r="Q129" s="107">
        <v>15.36</v>
      </c>
      <c r="R129" s="107">
        <v>33</v>
      </c>
      <c r="S129" s="107">
        <v>19.3</v>
      </c>
      <c r="T129" s="107">
        <v>11.459999999999999</v>
      </c>
      <c r="U129" s="60">
        <v>106</v>
      </c>
    </row>
    <row r="130" spans="1:21" ht="15.5">
      <c r="A130" s="60">
        <v>32.46</v>
      </c>
      <c r="B130" s="60">
        <v>23.9</v>
      </c>
      <c r="C130" s="60">
        <v>19.100000000000001</v>
      </c>
      <c r="D130" s="60">
        <v>19.04</v>
      </c>
      <c r="E130" s="86">
        <v>148</v>
      </c>
      <c r="Q130" s="107">
        <v>32.46</v>
      </c>
      <c r="R130" s="107">
        <v>23.9</v>
      </c>
      <c r="S130" s="107">
        <v>19.100000000000001</v>
      </c>
      <c r="T130" s="107">
        <v>19.04</v>
      </c>
      <c r="U130" s="60">
        <v>148</v>
      </c>
    </row>
    <row r="131" spans="1:21" ht="15.5">
      <c r="A131" s="60">
        <v>52.980000000000004</v>
      </c>
      <c r="B131" s="60">
        <v>41.5</v>
      </c>
      <c r="C131" s="60">
        <v>18.5</v>
      </c>
      <c r="D131" s="60">
        <v>37.340000000000003</v>
      </c>
      <c r="E131" s="86">
        <v>245</v>
      </c>
      <c r="Q131" s="107">
        <v>52.980000000000004</v>
      </c>
      <c r="R131" s="107">
        <v>41.5</v>
      </c>
      <c r="S131" s="107">
        <v>18.5</v>
      </c>
      <c r="T131" s="107">
        <v>37.340000000000003</v>
      </c>
      <c r="U131" s="60">
        <v>245</v>
      </c>
    </row>
    <row r="132" spans="1:21" ht="15.5">
      <c r="A132" s="60">
        <v>12</v>
      </c>
      <c r="B132" s="60">
        <v>11.6</v>
      </c>
      <c r="C132" s="60">
        <v>18.399999999999999</v>
      </c>
      <c r="D132" s="60">
        <v>3.4400000000000013</v>
      </c>
      <c r="E132" s="86">
        <v>90</v>
      </c>
      <c r="Q132" s="107">
        <v>12</v>
      </c>
      <c r="R132" s="107">
        <v>11.6</v>
      </c>
      <c r="S132" s="107">
        <v>18.399999999999999</v>
      </c>
      <c r="T132" s="107">
        <v>3.4400000000000013</v>
      </c>
      <c r="U132" s="60">
        <v>90</v>
      </c>
    </row>
    <row r="133" spans="1:21" ht="15.5">
      <c r="A133" s="60">
        <v>14.84</v>
      </c>
      <c r="B133" s="60">
        <v>20.5</v>
      </c>
      <c r="C133" s="60">
        <v>18.3</v>
      </c>
      <c r="D133" s="60">
        <v>9.8500000000000014</v>
      </c>
      <c r="E133" s="86">
        <v>127</v>
      </c>
      <c r="Q133" s="107">
        <v>14.84</v>
      </c>
      <c r="R133" s="107">
        <v>20.5</v>
      </c>
      <c r="S133" s="107">
        <v>18.3</v>
      </c>
      <c r="T133" s="107">
        <v>9.8500000000000014</v>
      </c>
      <c r="U133" s="60">
        <v>127</v>
      </c>
    </row>
    <row r="134" spans="1:21" ht="15.5">
      <c r="A134" s="60">
        <v>20.46</v>
      </c>
      <c r="B134" s="60">
        <v>12.6</v>
      </c>
      <c r="C134" s="60">
        <v>18.3</v>
      </c>
      <c r="D134" s="60">
        <v>5.2099999999999991</v>
      </c>
      <c r="E134" s="86">
        <v>110</v>
      </c>
      <c r="Q134" s="107">
        <v>20.46</v>
      </c>
      <c r="R134" s="107">
        <v>12.6</v>
      </c>
      <c r="S134" s="107">
        <v>18.3</v>
      </c>
      <c r="T134" s="107">
        <v>5.2099999999999991</v>
      </c>
      <c r="U134" s="60">
        <v>110</v>
      </c>
    </row>
    <row r="135" spans="1:21" ht="15.5">
      <c r="A135" s="60">
        <v>41.22</v>
      </c>
      <c r="B135" s="60">
        <v>28.7</v>
      </c>
      <c r="C135" s="60">
        <v>18.2</v>
      </c>
      <c r="D135" s="60">
        <v>26.18</v>
      </c>
      <c r="E135" s="103">
        <v>186</v>
      </c>
      <c r="Q135" s="107">
        <v>41.22</v>
      </c>
      <c r="R135" s="107">
        <v>28.7</v>
      </c>
      <c r="S135" s="107">
        <v>18.2</v>
      </c>
      <c r="T135" s="107">
        <v>26.18</v>
      </c>
      <c r="U135" s="60">
        <v>186</v>
      </c>
    </row>
    <row r="136" spans="1:21" ht="15.5">
      <c r="A136" s="60">
        <v>38.58</v>
      </c>
      <c r="B136" s="60">
        <v>17.2</v>
      </c>
      <c r="C136" s="60">
        <v>17.899999999999999</v>
      </c>
      <c r="D136" s="60">
        <v>20.23</v>
      </c>
      <c r="E136" s="86">
        <v>163</v>
      </c>
      <c r="Q136" s="107">
        <v>38.58</v>
      </c>
      <c r="R136" s="107">
        <v>17.2</v>
      </c>
      <c r="S136" s="107">
        <v>17.899999999999999</v>
      </c>
      <c r="T136" s="107">
        <v>20.23</v>
      </c>
      <c r="U136" s="60">
        <v>163</v>
      </c>
    </row>
    <row r="137" spans="1:21" ht="15.5">
      <c r="A137" s="60">
        <v>41.12</v>
      </c>
      <c r="B137" s="60">
        <v>10</v>
      </c>
      <c r="C137" s="60">
        <v>17.600000000000001</v>
      </c>
      <c r="D137" s="60">
        <v>14.519999999999998</v>
      </c>
      <c r="E137" s="86">
        <v>135</v>
      </c>
      <c r="Q137" s="107">
        <v>41.12</v>
      </c>
      <c r="R137" s="107">
        <v>10</v>
      </c>
      <c r="S137" s="107">
        <v>17.600000000000001</v>
      </c>
      <c r="T137" s="107">
        <v>14.519999999999998</v>
      </c>
      <c r="U137" s="60">
        <v>135</v>
      </c>
    </row>
    <row r="138" spans="1:21" ht="15.5">
      <c r="A138" s="60">
        <v>9.92</v>
      </c>
      <c r="B138" s="60">
        <v>20.100000000000001</v>
      </c>
      <c r="C138" s="60">
        <v>17</v>
      </c>
      <c r="D138" s="60">
        <v>5.2100000000000009</v>
      </c>
      <c r="E138" s="86">
        <v>93</v>
      </c>
      <c r="Q138" s="107">
        <v>9.92</v>
      </c>
      <c r="R138" s="107">
        <v>20.100000000000001</v>
      </c>
      <c r="S138" s="107">
        <v>17</v>
      </c>
      <c r="T138" s="107">
        <v>5.2100000000000009</v>
      </c>
      <c r="U138" s="60">
        <v>93</v>
      </c>
    </row>
    <row r="139" spans="1:21" ht="15.5">
      <c r="A139" s="60">
        <v>33.239999999999995</v>
      </c>
      <c r="B139" s="60">
        <v>19.2</v>
      </c>
      <c r="C139" s="60">
        <v>16.600000000000001</v>
      </c>
      <c r="D139" s="60">
        <v>16.579999999999998</v>
      </c>
      <c r="E139" s="86">
        <v>133</v>
      </c>
      <c r="Q139" s="107">
        <v>33.239999999999995</v>
      </c>
      <c r="R139" s="107">
        <v>19.2</v>
      </c>
      <c r="S139" s="107">
        <v>16.600000000000001</v>
      </c>
      <c r="T139" s="107">
        <v>16.579999999999998</v>
      </c>
      <c r="U139" s="60">
        <v>133</v>
      </c>
    </row>
    <row r="140" spans="1:21" ht="15.5">
      <c r="A140" s="60">
        <v>21.259999999999998</v>
      </c>
      <c r="B140" s="60">
        <v>27.5</v>
      </c>
      <c r="C140" s="60">
        <v>16</v>
      </c>
      <c r="D140" s="60">
        <v>14.979999999999999</v>
      </c>
      <c r="E140" s="86">
        <v>122</v>
      </c>
      <c r="Q140" s="107">
        <v>21.259999999999998</v>
      </c>
      <c r="R140" s="107">
        <v>27.5</v>
      </c>
      <c r="S140" s="107">
        <v>16</v>
      </c>
      <c r="T140" s="107">
        <v>14.979999999999999</v>
      </c>
      <c r="U140" s="60">
        <v>122</v>
      </c>
    </row>
    <row r="141" spans="1:21" ht="15.5">
      <c r="A141" s="60">
        <v>62.54</v>
      </c>
      <c r="B141" s="60">
        <v>28.8</v>
      </c>
      <c r="C141" s="60">
        <v>15.9</v>
      </c>
      <c r="D141" s="60">
        <v>34.31</v>
      </c>
      <c r="E141" s="86">
        <v>220</v>
      </c>
      <c r="Q141" s="107">
        <v>62.54</v>
      </c>
      <c r="R141" s="107">
        <v>28.8</v>
      </c>
      <c r="S141" s="107">
        <v>15.9</v>
      </c>
      <c r="T141" s="107">
        <v>34.31</v>
      </c>
      <c r="U141" s="60">
        <v>220</v>
      </c>
    </row>
    <row r="142" spans="1:21" ht="15.5">
      <c r="A142" s="60">
        <v>45.8</v>
      </c>
      <c r="B142" s="60">
        <v>2.4</v>
      </c>
      <c r="C142" s="60">
        <v>15.6</v>
      </c>
      <c r="D142" s="60">
        <v>17.36</v>
      </c>
      <c r="E142" s="86">
        <v>125</v>
      </c>
      <c r="Q142" s="107">
        <v>45.8</v>
      </c>
      <c r="R142" s="107">
        <v>2.4</v>
      </c>
      <c r="S142" s="107">
        <v>15.6</v>
      </c>
      <c r="T142" s="107">
        <v>17.36</v>
      </c>
      <c r="U142" s="60">
        <v>125</v>
      </c>
    </row>
    <row r="143" spans="1:21" ht="15.5">
      <c r="A143" s="60">
        <v>25.28</v>
      </c>
      <c r="B143" s="60">
        <v>0.8</v>
      </c>
      <c r="C143" s="60">
        <v>14.8</v>
      </c>
      <c r="D143" s="60">
        <v>2.12</v>
      </c>
      <c r="E143" s="86">
        <v>108</v>
      </c>
      <c r="Q143" s="107">
        <v>25.28</v>
      </c>
      <c r="R143" s="107">
        <v>0.8</v>
      </c>
      <c r="S143" s="107">
        <v>14.8</v>
      </c>
      <c r="T143" s="107">
        <v>2.12</v>
      </c>
      <c r="U143" s="60">
        <v>108</v>
      </c>
    </row>
    <row r="144" spans="1:21" ht="15.5">
      <c r="A144" s="60">
        <v>25.1</v>
      </c>
      <c r="B144" s="60">
        <v>28.5</v>
      </c>
      <c r="C144" s="60">
        <v>14.2</v>
      </c>
      <c r="D144" s="60">
        <v>20.62</v>
      </c>
      <c r="E144" s="86">
        <v>149</v>
      </c>
      <c r="Q144" s="107">
        <v>25.1</v>
      </c>
      <c r="R144" s="107">
        <v>28.5</v>
      </c>
      <c r="S144" s="107">
        <v>14.2</v>
      </c>
      <c r="T144" s="107">
        <v>20.62</v>
      </c>
      <c r="U144" s="60">
        <v>149</v>
      </c>
    </row>
    <row r="145" spans="1:21" ht="15.5">
      <c r="A145" s="60">
        <v>40.519999999999996</v>
      </c>
      <c r="B145" s="60">
        <v>23.3</v>
      </c>
      <c r="C145" s="60">
        <v>14.2</v>
      </c>
      <c r="D145" s="60">
        <v>25.729999999999997</v>
      </c>
      <c r="E145" s="86">
        <v>169</v>
      </c>
      <c r="Q145" s="107">
        <v>40.519999999999996</v>
      </c>
      <c r="R145" s="107">
        <v>23.3</v>
      </c>
      <c r="S145" s="107">
        <v>14.2</v>
      </c>
      <c r="T145" s="107">
        <v>25.729999999999997</v>
      </c>
      <c r="U145" s="60">
        <v>169</v>
      </c>
    </row>
    <row r="146" spans="1:21" ht="15.5">
      <c r="A146" s="60">
        <v>14.64</v>
      </c>
      <c r="B146" s="60">
        <v>3.7</v>
      </c>
      <c r="C146" s="60">
        <v>13.8</v>
      </c>
      <c r="D146" s="60">
        <v>0.14999999999999947</v>
      </c>
      <c r="E146" s="86">
        <v>91</v>
      </c>
      <c r="Q146" s="107">
        <v>14.64</v>
      </c>
      <c r="R146" s="107">
        <v>3.7</v>
      </c>
      <c r="S146" s="107">
        <v>13.8</v>
      </c>
      <c r="T146" s="107">
        <v>0.14999999999999947</v>
      </c>
      <c r="U146" s="60">
        <v>91</v>
      </c>
    </row>
    <row r="147" spans="1:21" ht="15.5">
      <c r="A147" s="60">
        <v>50.68</v>
      </c>
      <c r="B147" s="60">
        <v>0</v>
      </c>
      <c r="C147" s="60">
        <v>13.1</v>
      </c>
      <c r="D147" s="60">
        <v>28.4</v>
      </c>
      <c r="E147" s="86">
        <v>187</v>
      </c>
      <c r="Q147" s="107">
        <v>50.68</v>
      </c>
      <c r="R147" s="107">
        <v>0</v>
      </c>
      <c r="S147" s="107">
        <v>13.1</v>
      </c>
      <c r="T147" s="107">
        <v>28.4</v>
      </c>
      <c r="U147" s="60">
        <v>187</v>
      </c>
    </row>
    <row r="148" spans="1:21" ht="15.5">
      <c r="A148" s="60">
        <v>53.480000000000004</v>
      </c>
      <c r="B148" s="60">
        <v>3.4</v>
      </c>
      <c r="C148" s="60">
        <v>13.1</v>
      </c>
      <c r="D148" s="60">
        <v>18.700000000000003</v>
      </c>
      <c r="E148" s="86">
        <v>127</v>
      </c>
      <c r="Q148" s="107">
        <v>53.480000000000004</v>
      </c>
      <c r="R148" s="107">
        <v>3.4</v>
      </c>
      <c r="S148" s="107">
        <v>13.1</v>
      </c>
      <c r="T148" s="107">
        <v>18.700000000000003</v>
      </c>
      <c r="U148" s="60">
        <v>127</v>
      </c>
    </row>
    <row r="149" spans="1:21" ht="15.5">
      <c r="A149" s="60">
        <v>37.946666666666665</v>
      </c>
      <c r="B149" s="60">
        <v>17</v>
      </c>
      <c r="C149" s="60">
        <v>12.9</v>
      </c>
      <c r="D149" s="60">
        <v>10.68</v>
      </c>
      <c r="E149" s="86">
        <v>113</v>
      </c>
      <c r="Q149" s="107">
        <v>38.209999999999994</v>
      </c>
      <c r="R149" s="107">
        <v>17</v>
      </c>
      <c r="S149" s="107">
        <v>12.9</v>
      </c>
      <c r="T149" s="107">
        <v>10.68</v>
      </c>
      <c r="U149" s="60">
        <v>113</v>
      </c>
    </row>
    <row r="150" spans="1:21" ht="15.5">
      <c r="A150" s="60">
        <v>36.68</v>
      </c>
      <c r="B150" s="60">
        <v>7.1</v>
      </c>
      <c r="C150" s="60">
        <v>12.8</v>
      </c>
      <c r="D150" s="60">
        <v>15.27</v>
      </c>
      <c r="E150" s="86">
        <v>129</v>
      </c>
      <c r="Q150" s="107">
        <v>36.68</v>
      </c>
      <c r="R150" s="107">
        <v>7.1</v>
      </c>
      <c r="S150" s="107">
        <v>12.8</v>
      </c>
      <c r="T150" s="107">
        <v>15.27</v>
      </c>
      <c r="U150" s="60">
        <v>129</v>
      </c>
    </row>
    <row r="151" spans="1:21" ht="15.5">
      <c r="A151" s="60">
        <v>38.58</v>
      </c>
      <c r="B151" s="60">
        <v>29.3</v>
      </c>
      <c r="C151" s="60">
        <v>12.6</v>
      </c>
      <c r="D151" s="60">
        <v>23.900000000000002</v>
      </c>
      <c r="E151" s="86">
        <v>167</v>
      </c>
      <c r="Q151" s="107">
        <v>38.58</v>
      </c>
      <c r="R151" s="107">
        <v>29.3</v>
      </c>
      <c r="S151" s="107">
        <v>12.6</v>
      </c>
      <c r="T151" s="107">
        <v>23.900000000000002</v>
      </c>
      <c r="U151" s="60">
        <v>167</v>
      </c>
    </row>
    <row r="152" spans="1:21" ht="15.5">
      <c r="A152" s="60">
        <v>33.619999999999997</v>
      </c>
      <c r="B152" s="60">
        <v>34.6</v>
      </c>
      <c r="C152" s="60">
        <v>12.4</v>
      </c>
      <c r="D152" s="60">
        <v>24.65</v>
      </c>
      <c r="E152" s="86">
        <v>171</v>
      </c>
      <c r="Q152" s="107">
        <v>33.619999999999997</v>
      </c>
      <c r="R152" s="107">
        <v>34.6</v>
      </c>
      <c r="S152" s="107">
        <v>12.4</v>
      </c>
      <c r="T152" s="107">
        <v>24.65</v>
      </c>
      <c r="U152" s="60">
        <v>171</v>
      </c>
    </row>
    <row r="153" spans="1:21" ht="15.5">
      <c r="A153" s="60">
        <v>15.6</v>
      </c>
      <c r="B153" s="60">
        <v>40.299999999999997</v>
      </c>
      <c r="C153" s="60">
        <v>11.9</v>
      </c>
      <c r="D153" s="60">
        <v>19.189999999999998</v>
      </c>
      <c r="E153" s="86">
        <v>110</v>
      </c>
      <c r="Q153" s="107">
        <v>15.6</v>
      </c>
      <c r="R153" s="107">
        <v>40.299999999999997</v>
      </c>
      <c r="S153" s="107">
        <v>11.9</v>
      </c>
      <c r="T153" s="107">
        <v>19.189999999999998</v>
      </c>
      <c r="U153" s="60">
        <v>110</v>
      </c>
    </row>
    <row r="154" spans="1:21" ht="15.5">
      <c r="A154" s="60">
        <v>31.04</v>
      </c>
      <c r="B154" s="60">
        <v>19.600000000000001</v>
      </c>
      <c r="C154" s="60">
        <v>11.6</v>
      </c>
      <c r="D154" s="60">
        <v>17.18</v>
      </c>
      <c r="E154" s="86">
        <v>152</v>
      </c>
      <c r="Q154" s="107">
        <v>31.04</v>
      </c>
      <c r="R154" s="107">
        <v>19.600000000000001</v>
      </c>
      <c r="S154" s="107">
        <v>11.6</v>
      </c>
      <c r="T154" s="107">
        <v>17.18</v>
      </c>
      <c r="U154" s="60">
        <v>152</v>
      </c>
    </row>
    <row r="155" spans="1:21" ht="15.5">
      <c r="A155" s="60">
        <v>51.480000000000004</v>
      </c>
      <c r="B155" s="60">
        <v>27.5</v>
      </c>
      <c r="C155" s="60">
        <v>11</v>
      </c>
      <c r="D155" s="60">
        <v>33.090000000000003</v>
      </c>
      <c r="E155" s="86">
        <v>196</v>
      </c>
      <c r="Q155" s="107">
        <v>51.480000000000004</v>
      </c>
      <c r="R155" s="107">
        <v>27.5</v>
      </c>
      <c r="S155" s="107">
        <v>11</v>
      </c>
      <c r="T155" s="107">
        <v>33.090000000000003</v>
      </c>
      <c r="U155" s="60">
        <v>196</v>
      </c>
    </row>
    <row r="156" spans="1:21" ht="15.5">
      <c r="A156" s="60">
        <v>30.48</v>
      </c>
      <c r="B156" s="60">
        <v>14</v>
      </c>
      <c r="C156" s="60">
        <v>10.9</v>
      </c>
      <c r="D156" s="60">
        <v>13.380000000000003</v>
      </c>
      <c r="E156" s="86">
        <v>117</v>
      </c>
      <c r="Q156" s="107">
        <v>30.48</v>
      </c>
      <c r="R156" s="107">
        <v>14</v>
      </c>
      <c r="S156" s="107">
        <v>10.9</v>
      </c>
      <c r="T156" s="107">
        <v>13.380000000000003</v>
      </c>
      <c r="U156" s="60">
        <v>117</v>
      </c>
    </row>
    <row r="157" spans="1:21" ht="15.5">
      <c r="A157" s="60">
        <v>44.92</v>
      </c>
      <c r="B157" s="60">
        <v>20.6</v>
      </c>
      <c r="C157" s="60">
        <v>10.7</v>
      </c>
      <c r="D157" s="60">
        <v>26.98</v>
      </c>
      <c r="E157" s="86">
        <v>167</v>
      </c>
      <c r="Q157" s="107">
        <v>44.92</v>
      </c>
      <c r="R157" s="107">
        <v>20.6</v>
      </c>
      <c r="S157" s="107">
        <v>10.7</v>
      </c>
      <c r="T157" s="107">
        <v>26.98</v>
      </c>
      <c r="U157" s="60">
        <v>167</v>
      </c>
    </row>
    <row r="158" spans="1:21" ht="15.5">
      <c r="A158" s="60">
        <v>30.860000000000003</v>
      </c>
      <c r="B158" s="60">
        <v>14.5</v>
      </c>
      <c r="C158" s="60">
        <v>10.199999999999999</v>
      </c>
      <c r="D158" s="60">
        <v>17.100000000000001</v>
      </c>
      <c r="E158" s="86">
        <v>135</v>
      </c>
      <c r="Q158" s="107">
        <v>30.860000000000003</v>
      </c>
      <c r="R158" s="107">
        <v>14.5</v>
      </c>
      <c r="S158" s="107">
        <v>10.199999999999999</v>
      </c>
      <c r="T158" s="107">
        <v>17.100000000000001</v>
      </c>
      <c r="U158" s="60">
        <v>135</v>
      </c>
    </row>
    <row r="159" spans="1:21" ht="15.5">
      <c r="A159" s="60">
        <v>43.56</v>
      </c>
      <c r="B159" s="60">
        <v>21.1</v>
      </c>
      <c r="C159" s="60">
        <v>9.5</v>
      </c>
      <c r="D159" s="60">
        <v>25.53</v>
      </c>
      <c r="E159" s="86">
        <v>166</v>
      </c>
      <c r="Q159" s="107">
        <v>43.56</v>
      </c>
      <c r="R159" s="107">
        <v>21.1</v>
      </c>
      <c r="S159" s="107">
        <v>9.5</v>
      </c>
      <c r="T159" s="107">
        <v>25.53</v>
      </c>
      <c r="U159" s="60">
        <v>166</v>
      </c>
    </row>
    <row r="160" spans="1:21" ht="15.5">
      <c r="A160" s="60">
        <v>8.08</v>
      </c>
      <c r="B160" s="60">
        <v>29.9</v>
      </c>
      <c r="C160" s="60">
        <v>9.4</v>
      </c>
      <c r="D160" s="60">
        <v>11.729999999999999</v>
      </c>
      <c r="E160" s="86">
        <v>62</v>
      </c>
      <c r="Q160" s="107">
        <v>8.08</v>
      </c>
      <c r="R160" s="107">
        <v>29.9</v>
      </c>
      <c r="S160" s="107">
        <v>9.4</v>
      </c>
      <c r="T160" s="107">
        <v>11.729999999999999</v>
      </c>
      <c r="U160" s="60">
        <v>62</v>
      </c>
    </row>
    <row r="161" spans="1:21" ht="15.5">
      <c r="A161" s="60">
        <v>50.14</v>
      </c>
      <c r="B161" s="60">
        <v>29.5</v>
      </c>
      <c r="C161" s="60">
        <v>9.3000000000000007</v>
      </c>
      <c r="D161" s="60">
        <v>32.1</v>
      </c>
      <c r="E161" s="86">
        <v>186</v>
      </c>
      <c r="Q161" s="107">
        <v>50.14</v>
      </c>
      <c r="R161" s="107">
        <v>29.5</v>
      </c>
      <c r="S161" s="107">
        <v>9.3000000000000007</v>
      </c>
      <c r="T161" s="107">
        <v>32.1</v>
      </c>
      <c r="U161" s="60">
        <v>186</v>
      </c>
    </row>
    <row r="162" spans="1:21" ht="15.5">
      <c r="A162" s="60">
        <v>31.860000000000003</v>
      </c>
      <c r="B162" s="60">
        <v>4.9000000000000004</v>
      </c>
      <c r="C162" s="60">
        <v>9.3000000000000007</v>
      </c>
      <c r="D162" s="60">
        <v>12.160000000000002</v>
      </c>
      <c r="E162" s="86">
        <v>93</v>
      </c>
      <c r="Q162" s="107">
        <v>31.860000000000003</v>
      </c>
      <c r="R162" s="107">
        <v>4.9000000000000004</v>
      </c>
      <c r="S162" s="107">
        <v>9.3000000000000007</v>
      </c>
      <c r="T162" s="107">
        <v>12.160000000000002</v>
      </c>
      <c r="U162" s="60">
        <v>93</v>
      </c>
    </row>
    <row r="163" spans="1:21" ht="15.5">
      <c r="A163" s="60">
        <v>10.120000000000001</v>
      </c>
      <c r="B163" s="60">
        <v>39</v>
      </c>
      <c r="C163" s="60">
        <v>9.3000000000000007</v>
      </c>
      <c r="D163" s="60">
        <v>18.339999999999996</v>
      </c>
      <c r="E163" s="86">
        <v>98</v>
      </c>
      <c r="Q163" s="107">
        <v>10.120000000000001</v>
      </c>
      <c r="R163" s="107">
        <v>39</v>
      </c>
      <c r="S163" s="107">
        <v>9.3000000000000007</v>
      </c>
      <c r="T163" s="107">
        <v>18.339999999999996</v>
      </c>
      <c r="U163" s="60">
        <v>98</v>
      </c>
    </row>
    <row r="164" spans="1:21" ht="15.5">
      <c r="A164" s="60">
        <v>71.06</v>
      </c>
      <c r="B164" s="60">
        <v>20.366666666666667</v>
      </c>
      <c r="C164" s="60">
        <v>9.1999999999999993</v>
      </c>
      <c r="D164" s="60">
        <v>31.35</v>
      </c>
      <c r="E164" s="86">
        <v>92</v>
      </c>
      <c r="Q164" s="107">
        <v>71.06</v>
      </c>
      <c r="R164" s="107">
        <v>23.450000000000003</v>
      </c>
      <c r="S164" s="107">
        <v>9.1999999999999993</v>
      </c>
      <c r="T164" s="107">
        <v>31.35</v>
      </c>
      <c r="U164" s="60">
        <v>92</v>
      </c>
    </row>
    <row r="165" spans="1:21" ht="15.5">
      <c r="A165" s="60">
        <v>31.060000000000002</v>
      </c>
      <c r="B165" s="60">
        <v>1.9</v>
      </c>
      <c r="C165" s="60">
        <v>9</v>
      </c>
      <c r="D165" s="60">
        <v>11.38</v>
      </c>
      <c r="E165" s="86">
        <v>123</v>
      </c>
      <c r="Q165" s="107">
        <v>31.060000000000002</v>
      </c>
      <c r="R165" s="107">
        <v>1.9</v>
      </c>
      <c r="S165" s="107">
        <v>9</v>
      </c>
      <c r="T165" s="107">
        <v>11.38</v>
      </c>
      <c r="U165" s="60">
        <v>123</v>
      </c>
    </row>
    <row r="166" spans="1:21" ht="15.5">
      <c r="A166" s="60">
        <v>6</v>
      </c>
      <c r="B166" s="60">
        <v>39.6</v>
      </c>
      <c r="C166" s="60">
        <v>8.6999999999999993</v>
      </c>
      <c r="D166" s="60">
        <v>111</v>
      </c>
      <c r="E166" s="86">
        <v>28</v>
      </c>
      <c r="Q166" s="107">
        <v>6</v>
      </c>
      <c r="R166" s="107">
        <v>39.6</v>
      </c>
      <c r="S166" s="107">
        <v>8.6999999999999993</v>
      </c>
      <c r="T166" s="107">
        <v>111</v>
      </c>
      <c r="U166" s="60">
        <v>28</v>
      </c>
    </row>
    <row r="167" spans="1:21" ht="15.5">
      <c r="A167" s="60">
        <v>55.019999999999996</v>
      </c>
      <c r="B167" s="60">
        <v>7.3</v>
      </c>
      <c r="C167" s="60">
        <v>8.6999999999999993</v>
      </c>
      <c r="D167" s="60">
        <v>24.179999999999996</v>
      </c>
      <c r="E167" s="86">
        <v>142</v>
      </c>
      <c r="Q167" s="107">
        <v>55.019999999999996</v>
      </c>
      <c r="R167" s="107">
        <v>7.3</v>
      </c>
      <c r="S167" s="107">
        <v>8.6999999999999993</v>
      </c>
      <c r="T167" s="107">
        <v>24.179999999999996</v>
      </c>
      <c r="U167" s="60">
        <v>142</v>
      </c>
    </row>
    <row r="168" spans="1:21" ht="15.5">
      <c r="A168" s="60">
        <v>52.42</v>
      </c>
      <c r="B168" s="60">
        <v>8.6</v>
      </c>
      <c r="C168" s="60">
        <v>8.6999999999999993</v>
      </c>
      <c r="D168" s="60">
        <v>1</v>
      </c>
      <c r="E168" s="86">
        <v>139</v>
      </c>
      <c r="Q168" s="107">
        <v>52.42</v>
      </c>
      <c r="R168" s="107">
        <v>8.6</v>
      </c>
      <c r="S168" s="107">
        <v>8.6999999999999993</v>
      </c>
      <c r="T168" s="107">
        <v>1</v>
      </c>
      <c r="U168" s="60">
        <v>139</v>
      </c>
    </row>
    <row r="169" spans="1:21" ht="15.5">
      <c r="A169" s="60">
        <v>62.14</v>
      </c>
      <c r="B169" s="60">
        <v>4.0999999999999996</v>
      </c>
      <c r="C169" s="60">
        <v>8.5</v>
      </c>
      <c r="D169" s="60">
        <v>27.72</v>
      </c>
      <c r="E169" s="86">
        <v>129</v>
      </c>
      <c r="Q169" s="107">
        <v>62.14</v>
      </c>
      <c r="R169" s="107">
        <v>4.0999999999999996</v>
      </c>
      <c r="S169" s="107">
        <v>8.5</v>
      </c>
      <c r="T169" s="107">
        <v>27.72</v>
      </c>
      <c r="U169" s="60">
        <v>129</v>
      </c>
    </row>
    <row r="170" spans="1:21" ht="15.5">
      <c r="A170" s="60">
        <v>14.66</v>
      </c>
      <c r="B170" s="60">
        <v>47</v>
      </c>
      <c r="C170" s="60">
        <v>8.5</v>
      </c>
      <c r="D170" s="60">
        <v>24.93</v>
      </c>
      <c r="E170" s="86">
        <v>124</v>
      </c>
      <c r="Q170" s="107">
        <v>14.66</v>
      </c>
      <c r="R170" s="107">
        <v>47</v>
      </c>
      <c r="S170" s="107">
        <v>8.5</v>
      </c>
      <c r="T170" s="107">
        <v>24.93</v>
      </c>
      <c r="U170" s="60">
        <v>124</v>
      </c>
    </row>
    <row r="171" spans="1:21" ht="15.5">
      <c r="A171" s="60">
        <v>27.54</v>
      </c>
      <c r="B171" s="60">
        <v>29.6</v>
      </c>
      <c r="C171" s="60">
        <v>8.4</v>
      </c>
      <c r="D171" s="60">
        <v>21.71</v>
      </c>
      <c r="E171" s="103">
        <v>298.75</v>
      </c>
      <c r="Q171" s="107">
        <v>27.54</v>
      </c>
      <c r="R171" s="107">
        <v>29.6</v>
      </c>
      <c r="S171" s="107">
        <v>8.4</v>
      </c>
      <c r="T171" s="107">
        <v>21.71</v>
      </c>
      <c r="U171" s="60">
        <v>298.75</v>
      </c>
    </row>
    <row r="172" spans="1:21" ht="15.5">
      <c r="A172" s="60">
        <v>36.32</v>
      </c>
      <c r="B172" s="60">
        <v>2.6</v>
      </c>
      <c r="C172" s="60">
        <v>8.3000000000000007</v>
      </c>
      <c r="D172" s="60">
        <v>13.64</v>
      </c>
      <c r="E172" s="86">
        <v>108</v>
      </c>
      <c r="Q172" s="107">
        <v>36.32</v>
      </c>
      <c r="R172" s="107">
        <v>2.6</v>
      </c>
      <c r="S172" s="107">
        <v>8.3000000000000007</v>
      </c>
      <c r="T172" s="107">
        <v>13.64</v>
      </c>
      <c r="U172" s="60">
        <v>108</v>
      </c>
    </row>
    <row r="173" spans="1:21" ht="15.5">
      <c r="A173" s="60">
        <v>27.84</v>
      </c>
      <c r="B173" s="60">
        <v>4.9000000000000004</v>
      </c>
      <c r="C173" s="60">
        <v>8.1</v>
      </c>
      <c r="D173" s="60">
        <v>8.6300000000000008</v>
      </c>
      <c r="E173" s="86">
        <v>116</v>
      </c>
      <c r="Q173" s="107">
        <v>27.84</v>
      </c>
      <c r="R173" s="107">
        <v>4.9000000000000004</v>
      </c>
      <c r="S173" s="107">
        <v>8.1</v>
      </c>
      <c r="T173" s="107">
        <v>8.6300000000000008</v>
      </c>
      <c r="U173" s="60">
        <v>116</v>
      </c>
    </row>
    <row r="174" spans="1:21" ht="15.5">
      <c r="A174" s="60">
        <v>24.14</v>
      </c>
      <c r="B174" s="60">
        <v>1.4</v>
      </c>
      <c r="C174" s="60">
        <v>7.4</v>
      </c>
      <c r="D174" s="60">
        <v>7.3099999999999987</v>
      </c>
      <c r="E174" s="86">
        <v>91.5</v>
      </c>
      <c r="Q174" s="107">
        <v>24.14</v>
      </c>
      <c r="R174" s="107">
        <v>1.4</v>
      </c>
      <c r="S174" s="107">
        <v>7.4</v>
      </c>
      <c r="T174" s="107">
        <v>7.3099999999999987</v>
      </c>
      <c r="U174" s="60">
        <v>91.5</v>
      </c>
    </row>
    <row r="175" spans="1:21" ht="15.5">
      <c r="A175" s="60">
        <v>33.700000000000003</v>
      </c>
      <c r="B175" s="60">
        <v>36.799999999999997</v>
      </c>
      <c r="C175" s="60">
        <v>7.4</v>
      </c>
      <c r="D175" s="60">
        <v>31.79</v>
      </c>
      <c r="E175" s="86">
        <v>193</v>
      </c>
      <c r="Q175" s="107">
        <v>33.700000000000003</v>
      </c>
      <c r="R175" s="107">
        <v>36.799999999999997</v>
      </c>
      <c r="S175" s="107">
        <v>7.4</v>
      </c>
      <c r="T175" s="107">
        <v>31.79</v>
      </c>
      <c r="U175" s="60">
        <v>193</v>
      </c>
    </row>
    <row r="176" spans="1:21" ht="15.5">
      <c r="A176" s="60">
        <v>26.5</v>
      </c>
      <c r="B176" s="60">
        <v>7.6</v>
      </c>
      <c r="C176" s="60">
        <v>7.2</v>
      </c>
      <c r="D176" s="60">
        <v>18.206666666666667</v>
      </c>
      <c r="E176" s="86">
        <v>113</v>
      </c>
      <c r="Q176" s="107">
        <v>26.5</v>
      </c>
      <c r="R176" s="107">
        <v>7.6</v>
      </c>
      <c r="S176" s="107">
        <v>7.2</v>
      </c>
      <c r="T176" s="107">
        <v>17.100000000000001</v>
      </c>
      <c r="U176" s="60">
        <v>113</v>
      </c>
    </row>
    <row r="177" spans="1:21" ht="15.5">
      <c r="A177" s="60">
        <v>60.86</v>
      </c>
      <c r="B177" s="60">
        <v>10.6</v>
      </c>
      <c r="C177" s="60">
        <v>6.4</v>
      </c>
      <c r="D177" s="60">
        <v>31.169999999999995</v>
      </c>
      <c r="E177" s="86">
        <v>162</v>
      </c>
      <c r="Q177" s="107">
        <v>60.86</v>
      </c>
      <c r="R177" s="107">
        <v>10.6</v>
      </c>
      <c r="S177" s="107">
        <v>6.4</v>
      </c>
      <c r="T177" s="107">
        <v>31.169999999999995</v>
      </c>
      <c r="U177" s="60">
        <v>162</v>
      </c>
    </row>
    <row r="178" spans="1:21" ht="15.5">
      <c r="A178" s="60">
        <v>44.4</v>
      </c>
      <c r="B178" s="60">
        <v>9.3000000000000007</v>
      </c>
      <c r="C178" s="60">
        <v>6.4</v>
      </c>
      <c r="D178" s="60">
        <v>19.79</v>
      </c>
      <c r="E178" s="86">
        <v>139</v>
      </c>
      <c r="Q178" s="107">
        <v>44.4</v>
      </c>
      <c r="R178" s="107">
        <v>9.3000000000000007</v>
      </c>
      <c r="S178" s="107">
        <v>6.4</v>
      </c>
      <c r="T178" s="107">
        <v>19.79</v>
      </c>
      <c r="U178" s="60">
        <v>139</v>
      </c>
    </row>
    <row r="179" spans="1:21" ht="15.5">
      <c r="A179" s="60">
        <v>21.1</v>
      </c>
      <c r="B179" s="60">
        <v>10.8</v>
      </c>
      <c r="C179" s="60">
        <v>6</v>
      </c>
      <c r="D179" s="60">
        <v>10.549999999999999</v>
      </c>
      <c r="E179" s="86">
        <v>116</v>
      </c>
      <c r="Q179" s="107">
        <v>21.1</v>
      </c>
      <c r="R179" s="107">
        <v>10.8</v>
      </c>
      <c r="S179" s="107">
        <v>6</v>
      </c>
      <c r="T179" s="107">
        <v>10.549999999999999</v>
      </c>
      <c r="U179" s="60">
        <v>116</v>
      </c>
    </row>
    <row r="180" spans="1:21" ht="15.5">
      <c r="A180" s="60">
        <v>32.94</v>
      </c>
      <c r="B180" s="60">
        <v>35.6</v>
      </c>
      <c r="C180" s="60">
        <v>6</v>
      </c>
      <c r="D180" s="60">
        <v>32.473333333333336</v>
      </c>
      <c r="E180" s="86">
        <v>184</v>
      </c>
      <c r="Q180" s="107">
        <v>32.94</v>
      </c>
      <c r="R180" s="107">
        <v>35.6</v>
      </c>
      <c r="S180" s="107">
        <v>6</v>
      </c>
      <c r="T180" s="107">
        <v>17.100000000000001</v>
      </c>
      <c r="U180" s="60">
        <v>184</v>
      </c>
    </row>
    <row r="181" spans="1:21" ht="15.5">
      <c r="A181" s="60">
        <v>46.519999999999996</v>
      </c>
      <c r="B181" s="60">
        <v>3.5</v>
      </c>
      <c r="C181" s="60">
        <v>5.9</v>
      </c>
      <c r="D181" s="60">
        <v>19.149999999999999</v>
      </c>
      <c r="E181" s="86">
        <v>132</v>
      </c>
      <c r="Q181" s="107">
        <v>46.519999999999996</v>
      </c>
      <c r="R181" s="107">
        <v>3.5</v>
      </c>
      <c r="S181" s="107">
        <v>5.9</v>
      </c>
      <c r="T181" s="107">
        <v>19.149999999999999</v>
      </c>
      <c r="U181" s="60">
        <v>132</v>
      </c>
    </row>
    <row r="182" spans="1:21" ht="15.5">
      <c r="A182" s="60">
        <v>15.9</v>
      </c>
      <c r="B182" s="60">
        <v>41.1</v>
      </c>
      <c r="C182" s="60">
        <v>5.8</v>
      </c>
      <c r="D182" s="60">
        <v>22.18</v>
      </c>
      <c r="E182" s="103">
        <v>114</v>
      </c>
      <c r="Q182" s="107">
        <v>15.9</v>
      </c>
      <c r="R182" s="107">
        <v>41.1</v>
      </c>
      <c r="S182" s="107">
        <v>5.8</v>
      </c>
      <c r="T182" s="107">
        <v>22.18</v>
      </c>
      <c r="U182" s="60">
        <v>114</v>
      </c>
    </row>
    <row r="183" spans="1:21" ht="15.5">
      <c r="A183" s="60">
        <v>9.82</v>
      </c>
      <c r="B183" s="60">
        <v>11.6</v>
      </c>
      <c r="C183" s="60">
        <v>5.7</v>
      </c>
      <c r="D183" s="60">
        <v>92</v>
      </c>
      <c r="E183" s="86">
        <v>35</v>
      </c>
      <c r="Q183" s="107">
        <v>9.82</v>
      </c>
      <c r="R183" s="107">
        <v>11.6</v>
      </c>
      <c r="S183" s="107">
        <v>5.7</v>
      </c>
      <c r="T183" s="107">
        <v>92</v>
      </c>
      <c r="U183" s="60">
        <v>35</v>
      </c>
    </row>
    <row r="184" spans="1:21" ht="15.5">
      <c r="A184" s="60">
        <v>53.08</v>
      </c>
      <c r="B184" s="60">
        <v>26.9</v>
      </c>
      <c r="C184" s="60">
        <v>5.5</v>
      </c>
      <c r="D184" s="60">
        <v>36.789999999999992</v>
      </c>
      <c r="E184" s="103">
        <v>146.16666666666666</v>
      </c>
      <c r="Q184" s="107">
        <v>53.08</v>
      </c>
      <c r="R184" s="107">
        <v>26.9</v>
      </c>
      <c r="S184" s="107">
        <v>5.5</v>
      </c>
      <c r="T184" s="107">
        <v>36.789999999999992</v>
      </c>
      <c r="U184" s="60">
        <v>139</v>
      </c>
    </row>
    <row r="185" spans="1:21" ht="15.5">
      <c r="A185" s="60">
        <v>28.44</v>
      </c>
      <c r="B185" s="60">
        <v>14.7</v>
      </c>
      <c r="C185" s="60">
        <v>5.4</v>
      </c>
      <c r="D185" s="60">
        <v>16.91</v>
      </c>
      <c r="E185" s="86">
        <v>132</v>
      </c>
      <c r="Q185" s="107">
        <v>28.44</v>
      </c>
      <c r="R185" s="107">
        <v>14.7</v>
      </c>
      <c r="S185" s="107">
        <v>5.4</v>
      </c>
      <c r="T185" s="107">
        <v>16.91</v>
      </c>
      <c r="U185" s="60">
        <v>132</v>
      </c>
    </row>
    <row r="186" spans="1:21" ht="15.5">
      <c r="A186" s="60">
        <v>54.64</v>
      </c>
      <c r="B186" s="60">
        <v>34.299999999999997</v>
      </c>
      <c r="C186" s="60">
        <v>5.3</v>
      </c>
      <c r="D186" s="60">
        <v>38.85</v>
      </c>
      <c r="E186" s="86">
        <v>208</v>
      </c>
      <c r="Q186" s="107">
        <v>54.64</v>
      </c>
      <c r="R186" s="107">
        <v>34.299999999999997</v>
      </c>
      <c r="S186" s="107">
        <v>5.3</v>
      </c>
      <c r="T186" s="107">
        <v>38.85</v>
      </c>
      <c r="U186" s="60">
        <v>208</v>
      </c>
    </row>
    <row r="187" spans="1:21" ht="15.5">
      <c r="A187" s="60">
        <v>56.379999999999995</v>
      </c>
      <c r="B187" s="60">
        <v>43.8</v>
      </c>
      <c r="C187" s="60">
        <v>5</v>
      </c>
      <c r="D187" s="60">
        <v>46.589999999999996</v>
      </c>
      <c r="E187" s="86">
        <v>256</v>
      </c>
      <c r="Q187" s="107">
        <v>56.379999999999995</v>
      </c>
      <c r="R187" s="107">
        <v>43.8</v>
      </c>
      <c r="S187" s="107">
        <v>5</v>
      </c>
      <c r="T187" s="107">
        <v>46.589999999999996</v>
      </c>
      <c r="U187" s="60">
        <v>256</v>
      </c>
    </row>
    <row r="188" spans="1:21" ht="15.5">
      <c r="A188" s="60">
        <v>50.94</v>
      </c>
      <c r="B188" s="60">
        <v>24</v>
      </c>
      <c r="C188" s="60">
        <v>4</v>
      </c>
      <c r="D188" s="60">
        <v>31.869999999999997</v>
      </c>
      <c r="E188" s="86">
        <v>151.5</v>
      </c>
      <c r="Q188" s="107">
        <v>50.94</v>
      </c>
      <c r="R188" s="107">
        <v>24</v>
      </c>
      <c r="S188" s="107">
        <v>4</v>
      </c>
      <c r="T188" s="107">
        <v>31.869999999999997</v>
      </c>
      <c r="U188" s="60">
        <v>151.5</v>
      </c>
    </row>
    <row r="189" spans="1:21" ht="15.5">
      <c r="A189" s="60">
        <v>59.2</v>
      </c>
      <c r="B189" s="60">
        <v>13.9</v>
      </c>
      <c r="C189" s="60">
        <v>3.7</v>
      </c>
      <c r="D189" s="60">
        <v>34.070000000000007</v>
      </c>
      <c r="E189" s="86">
        <v>167</v>
      </c>
      <c r="Q189" s="107">
        <v>59.2</v>
      </c>
      <c r="R189" s="107">
        <v>13.9</v>
      </c>
      <c r="S189" s="107">
        <v>3.7</v>
      </c>
      <c r="T189" s="107">
        <v>34.070000000000007</v>
      </c>
      <c r="U189" s="60">
        <v>167</v>
      </c>
    </row>
    <row r="190" spans="1:21" ht="15.5">
      <c r="A190" s="60">
        <v>29.080000000000002</v>
      </c>
      <c r="B190" s="60">
        <v>9.6</v>
      </c>
      <c r="C190" s="60">
        <v>3.6</v>
      </c>
      <c r="D190" s="60">
        <v>13.4</v>
      </c>
      <c r="E190" s="86">
        <v>112</v>
      </c>
      <c r="Q190" s="107">
        <v>29.080000000000002</v>
      </c>
      <c r="R190" s="107">
        <v>9.6</v>
      </c>
      <c r="S190" s="107">
        <v>3.6</v>
      </c>
      <c r="T190" s="107">
        <v>13.4</v>
      </c>
      <c r="U190" s="60">
        <v>112</v>
      </c>
    </row>
    <row r="191" spans="1:21" ht="15.5">
      <c r="A191" s="60">
        <v>41.36</v>
      </c>
      <c r="B191" s="60">
        <v>42</v>
      </c>
      <c r="C191" s="60">
        <v>3.6</v>
      </c>
      <c r="D191" s="60">
        <v>36.24</v>
      </c>
      <c r="E191" s="86">
        <v>204</v>
      </c>
      <c r="Q191" s="107">
        <v>41.36</v>
      </c>
      <c r="R191" s="107">
        <v>42</v>
      </c>
      <c r="S191" s="107">
        <v>3.6</v>
      </c>
      <c r="T191" s="107">
        <v>36.24</v>
      </c>
      <c r="U191" s="60">
        <v>204</v>
      </c>
    </row>
    <row r="192" spans="1:21" ht="15.5">
      <c r="A192" s="60">
        <v>54.06</v>
      </c>
      <c r="B192" s="60">
        <v>49</v>
      </c>
      <c r="C192" s="60">
        <v>3.2</v>
      </c>
      <c r="D192" s="60">
        <v>45.25</v>
      </c>
      <c r="E192" s="86">
        <v>264</v>
      </c>
      <c r="Q192" s="107">
        <v>54.06</v>
      </c>
      <c r="R192" s="107">
        <v>49</v>
      </c>
      <c r="S192" s="107">
        <v>3.2</v>
      </c>
      <c r="T192" s="107">
        <v>45.25</v>
      </c>
      <c r="U192" s="60">
        <v>264</v>
      </c>
    </row>
    <row r="193" spans="1:21" ht="15.5">
      <c r="A193" s="60">
        <v>39.14</v>
      </c>
      <c r="B193" s="60">
        <v>15.4</v>
      </c>
      <c r="C193" s="60">
        <v>2.4</v>
      </c>
      <c r="D193" s="60">
        <v>24.31</v>
      </c>
      <c r="E193" s="86">
        <v>159</v>
      </c>
      <c r="Q193" s="107">
        <v>39.14</v>
      </c>
      <c r="R193" s="107">
        <v>15.4</v>
      </c>
      <c r="S193" s="107">
        <v>2.4</v>
      </c>
      <c r="T193" s="107">
        <v>24.31</v>
      </c>
      <c r="U193" s="60">
        <v>159</v>
      </c>
    </row>
    <row r="194" spans="1:21" ht="15.5">
      <c r="A194" s="60">
        <v>15.3</v>
      </c>
      <c r="B194" s="60">
        <v>24.6</v>
      </c>
      <c r="C194" s="60">
        <v>2.2000000000000002</v>
      </c>
      <c r="D194" s="60">
        <v>14.57</v>
      </c>
      <c r="E194" s="86">
        <v>104</v>
      </c>
      <c r="Q194" s="107">
        <v>15.3</v>
      </c>
      <c r="R194" s="107">
        <v>24.6</v>
      </c>
      <c r="S194" s="107">
        <v>2.2000000000000002</v>
      </c>
      <c r="T194" s="107">
        <v>14.57</v>
      </c>
      <c r="U194" s="60">
        <v>104</v>
      </c>
    </row>
    <row r="195" spans="1:21" ht="15.5">
      <c r="A195" s="60">
        <v>5.68</v>
      </c>
      <c r="B195" s="60">
        <v>27.2</v>
      </c>
      <c r="C195" s="60">
        <v>2.1</v>
      </c>
      <c r="D195" s="60">
        <v>13.6</v>
      </c>
      <c r="E195" s="86">
        <v>71</v>
      </c>
      <c r="Q195" s="107">
        <v>5.68</v>
      </c>
      <c r="R195" s="107">
        <v>27.2</v>
      </c>
      <c r="S195" s="107">
        <v>2.1</v>
      </c>
      <c r="T195" s="107">
        <v>13.6</v>
      </c>
      <c r="U195" s="60">
        <v>71</v>
      </c>
    </row>
    <row r="196" spans="1:21" ht="15.5">
      <c r="A196" s="60">
        <v>67.72</v>
      </c>
      <c r="B196" s="60">
        <v>27.7</v>
      </c>
      <c r="C196" s="60">
        <v>1.8</v>
      </c>
      <c r="D196" s="60">
        <v>42.49</v>
      </c>
      <c r="E196" s="86">
        <v>226</v>
      </c>
      <c r="Q196" s="107">
        <v>67.72</v>
      </c>
      <c r="R196" s="107">
        <v>27.7</v>
      </c>
      <c r="S196" s="107">
        <v>1.8</v>
      </c>
      <c r="T196" s="107">
        <v>42.49</v>
      </c>
      <c r="U196" s="60">
        <v>226</v>
      </c>
    </row>
    <row r="197" spans="1:21" ht="15.5">
      <c r="A197" s="60">
        <v>196.98</v>
      </c>
      <c r="B197" s="60">
        <v>43.9</v>
      </c>
      <c r="C197" s="60">
        <v>1.7</v>
      </c>
      <c r="D197" s="60">
        <v>39.76</v>
      </c>
      <c r="E197" s="86">
        <v>227</v>
      </c>
      <c r="Q197" s="107">
        <v>196.98</v>
      </c>
      <c r="R197" s="107">
        <v>43.9</v>
      </c>
      <c r="S197" s="107">
        <v>1.7</v>
      </c>
      <c r="T197" s="107">
        <v>39.76</v>
      </c>
      <c r="U197" s="60">
        <v>227</v>
      </c>
    </row>
    <row r="198" spans="1:21" ht="15.5">
      <c r="A198" s="60">
        <v>9.7200000000000006</v>
      </c>
      <c r="B198" s="60">
        <v>2.1</v>
      </c>
      <c r="C198" s="60">
        <v>1</v>
      </c>
      <c r="D198" s="60">
        <v>1.5100000000000002</v>
      </c>
      <c r="E198" s="86">
        <v>54</v>
      </c>
      <c r="Q198" s="107">
        <v>9.7200000000000006</v>
      </c>
      <c r="R198" s="107">
        <v>2.1</v>
      </c>
      <c r="S198" s="107">
        <v>1</v>
      </c>
      <c r="T198" s="107">
        <v>1.5100000000000002</v>
      </c>
      <c r="U198" s="60">
        <v>54</v>
      </c>
    </row>
    <row r="199" spans="1:21" ht="15.5">
      <c r="A199" s="60">
        <v>21.8</v>
      </c>
      <c r="B199" s="60">
        <v>9.3000000000000007</v>
      </c>
      <c r="C199" s="60">
        <v>0.9</v>
      </c>
      <c r="D199" s="60">
        <v>11.190000000000001</v>
      </c>
      <c r="E199" s="86">
        <v>109</v>
      </c>
      <c r="Q199" s="107">
        <v>21.8</v>
      </c>
      <c r="R199" s="107">
        <v>9.3000000000000007</v>
      </c>
      <c r="S199" s="107">
        <v>0.9</v>
      </c>
      <c r="T199" s="107">
        <v>11.190000000000001</v>
      </c>
      <c r="U199" s="60">
        <v>109</v>
      </c>
    </row>
    <row r="200" spans="1:21" ht="15.5">
      <c r="A200" s="60">
        <v>61.120000000000005</v>
      </c>
      <c r="B200" s="60">
        <v>20</v>
      </c>
      <c r="C200" s="60">
        <v>0.3</v>
      </c>
      <c r="D200" s="60">
        <v>36.440000000000005</v>
      </c>
      <c r="E200" s="86">
        <v>184</v>
      </c>
      <c r="Q200" s="107">
        <v>61.120000000000005</v>
      </c>
      <c r="R200" s="107">
        <v>20</v>
      </c>
      <c r="S200" s="107">
        <v>0.3</v>
      </c>
      <c r="T200" s="107">
        <v>36.440000000000005</v>
      </c>
      <c r="U200" s="60">
        <v>184</v>
      </c>
    </row>
    <row r="201" spans="1:21" ht="15.5">
      <c r="A201" s="60">
        <v>42.68</v>
      </c>
      <c r="B201" s="60">
        <v>10.466666666666667</v>
      </c>
      <c r="C201" s="60">
        <v>0.73333333333333328</v>
      </c>
      <c r="D201" s="60">
        <v>17.649999999999999</v>
      </c>
      <c r="E201" s="86">
        <v>168</v>
      </c>
      <c r="Q201" s="107">
        <v>42.68</v>
      </c>
      <c r="R201" s="107">
        <v>23.450000000000003</v>
      </c>
      <c r="S201" s="107">
        <v>25.9</v>
      </c>
      <c r="T201" s="107">
        <v>17.649999999999999</v>
      </c>
      <c r="U201" s="60">
        <v>168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827B2-5586-4545-92B6-CC45F68387DE}">
  <dimension ref="A1:B13"/>
  <sheetViews>
    <sheetView workbookViewId="0">
      <selection activeCell="X16" sqref="X16"/>
    </sheetView>
  </sheetViews>
  <sheetFormatPr defaultRowHeight="14.5"/>
  <cols>
    <col min="1" max="1" width="37" customWidth="1"/>
    <col min="2" max="2" width="27.36328125" customWidth="1"/>
  </cols>
  <sheetData>
    <row r="1" spans="1:2" ht="15.5">
      <c r="A1" s="92" t="s">
        <v>78</v>
      </c>
      <c r="B1" s="15"/>
    </row>
    <row r="2" spans="1:2" ht="15.5">
      <c r="A2" s="93" t="s">
        <v>77</v>
      </c>
      <c r="B2" s="93">
        <v>1000</v>
      </c>
    </row>
    <row r="3" spans="1:2" ht="15.5">
      <c r="A3" s="93" t="s">
        <v>71</v>
      </c>
      <c r="B3" s="93">
        <v>15</v>
      </c>
    </row>
    <row r="4" spans="1:2" ht="15.5">
      <c r="A4" s="93" t="s">
        <v>76</v>
      </c>
      <c r="B4" s="94">
        <v>0.42</v>
      </c>
    </row>
    <row r="5" spans="1:2" ht="15.5">
      <c r="A5" s="93" t="s">
        <v>72</v>
      </c>
      <c r="B5" s="95">
        <f>1-B4</f>
        <v>0.58000000000000007</v>
      </c>
    </row>
    <row r="6" spans="1:2" ht="15.5">
      <c r="A6" s="93" t="s">
        <v>73</v>
      </c>
      <c r="B6" s="96">
        <f>1/B5*12</f>
        <v>20.689655172413794</v>
      </c>
    </row>
    <row r="7" spans="1:2" ht="15.5">
      <c r="A7" s="93" t="s">
        <v>74</v>
      </c>
      <c r="B7" s="97">
        <v>15</v>
      </c>
    </row>
    <row r="8" spans="1:2" ht="15.5">
      <c r="A8" s="101" t="s">
        <v>75</v>
      </c>
      <c r="B8" s="98">
        <f>+B7*B6</f>
        <v>310.34482758620692</v>
      </c>
    </row>
    <row r="9" spans="1:2">
      <c r="A9" s="15"/>
      <c r="B9" s="15"/>
    </row>
    <row r="10" spans="1:2" ht="15.5">
      <c r="A10" s="101" t="s">
        <v>79</v>
      </c>
      <c r="B10" s="99">
        <f>1000/B3</f>
        <v>66.666666666666671</v>
      </c>
    </row>
    <row r="13" spans="1:2">
      <c r="A13" s="100" t="s">
        <v>80</v>
      </c>
      <c r="B13" s="58">
        <f>B8/B10</f>
        <v>4.6551724137931032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1a</vt:lpstr>
      <vt:lpstr>1b</vt:lpstr>
      <vt:lpstr>1c</vt:lpstr>
      <vt:lpstr>1d</vt:lpstr>
      <vt:lpstr>Missing Values</vt:lpstr>
      <vt:lpstr>Outliners</vt:lpstr>
      <vt:lpstr>Regresyon</vt:lpstr>
      <vt:lpstr>Multiple Linear Regression</vt:lpstr>
      <vt:lpstr>CLTV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 Fidan</dc:creator>
  <cp:lastModifiedBy>Nesrin Çelebioğlu</cp:lastModifiedBy>
  <dcterms:created xsi:type="dcterms:W3CDTF">2015-06-05T18:17:20Z</dcterms:created>
  <dcterms:modified xsi:type="dcterms:W3CDTF">2025-05-09T13:30:24Z</dcterms:modified>
</cp:coreProperties>
</file>